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package/2006/relationships/metadata/core-properties" Target="docProps/core.xml" /><Relationship Id="rId4" Type="http://schemas.openxmlformats.org/officeDocument/2006/relationships/custom-properties" Target="docProps/custom.xml" /><Relationship Id="rId1" Type="http://schemas.openxmlformats.org/officeDocument/2006/relationships/officeDocument" Target="xl/workbook.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7" lowestEdited="5" rupBuild="30326"/>
  <workbookPr codeName="ThisWorkbook" defaultThemeVersion="124226"/>
  <workbookProtection workbookAlgorithmName="SHA-512" workbookHashValue="TmoTQ5LE0fPgz/IhDSwX4DT7mO0GJajJgSc2ivR9xQyvbQwCQ27eZQ1jJtr9jio7/6m7SCS0jfxNUlTaxjTCJQ==" workbookSaltValue="M4BTx6EiE/Jt09b4mu42LA==" workbookSpinCount="100000" lockStructure="1"/>
  <bookViews>
    <workbookView showSheetTabs="0" xWindow="28680" yWindow="-120" windowWidth="29040" windowHeight="15720"/>
  </bookViews>
  <sheets>
    <sheet name="Opening" sheetId="1" r:id="rId1"/>
    <sheet name="Profile" sheetId="2" r:id="rId2"/>
    <sheet name="Forecasts" sheetId="3" r:id="rId3"/>
    <sheet name="Forecast Notes" sheetId="6" r:id="rId4"/>
    <sheet name="Lists" sheetId="5" r:id="rId5"/>
  </sheets>
  <externalReferences>
    <externalReference r:id="rId6"/>
  </externalReferences>
  <definedNames>
    <definedName name="_xlnm._FilterDatabase" comment="" localSheetId="2" hidden="1">Forecasts!$A$1:$M$1</definedName>
    <definedName name="Fore2013" comment="">'Forecasts'!#REF!</definedName>
    <definedName name="Fore2014" comment="">'Forecasts'!#REF!</definedName>
    <definedName name="Fore2015" comment="">'Forecasts'!#REF!</definedName>
    <definedName name="Fore2016" comment="">'Forecasts'!#REF!</definedName>
    <definedName name="Fore2017" comment="">'Forecasts'!#REF!</definedName>
    <definedName name="Fore2018" comment="">'Forecasts'!#REF!</definedName>
    <definedName name="Fore2019" comment="">'[1]BASSING'!$B$173:$AY$176</definedName>
    <definedName name="_xlnm.Print_Area" comment="" localSheetId="1">Profile!$B$1:$M$43</definedName>
    <definedName name="Schools" comment="">Lists!$A$2:$A$27</definedName>
  </definedNames>
  <calcPr fullPrecision="1"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<sst xmlns="http://schemas.openxmlformats.org/spreadsheetml/2006/main" uniqueCount="87" count="1099">
  <si>
    <t>Select School:</t>
  </si>
  <si>
    <r>
      <t xml:space="preserve">To view the pupil forecast for your school click in the yellow box and select your school from the drop down list. </t>
    </r>
    <r>
      <rPr>
        <u val="single"/>
        <sz val="12"/>
        <color indexed="8"/>
        <rFont val="Arial"/>
        <family val="2"/>
        <charset val="0"/>
      </rPr>
      <t>Then press enter.</t>
    </r>
  </si>
  <si>
    <t>ENTER</t>
  </si>
  <si>
    <t>School</t>
  </si>
  <si>
    <t>School Year</t>
  </si>
  <si>
    <t>Understanding your forecast:</t>
  </si>
  <si>
    <t>This page is set up to print onto a single page for your convenience. Select print preview to show this.</t>
  </si>
  <si>
    <t>PAN</t>
  </si>
  <si>
    <t>Secondary School:</t>
  </si>
  <si>
    <t>Pri 10</t>
  </si>
  <si>
    <t>Sec 11</t>
  </si>
  <si>
    <t>Sec 12</t>
  </si>
  <si>
    <t>Sec 13</t>
  </si>
  <si>
    <t>Sec 14</t>
  </si>
  <si>
    <t>Sec 15</t>
  </si>
  <si>
    <t>Sec 16</t>
  </si>
  <si>
    <t>North Cambridge Academy</t>
  </si>
  <si>
    <t>Coleridge Community College</t>
  </si>
  <si>
    <t>The Netherhall School</t>
  </si>
  <si>
    <t>Parkside Community College</t>
  </si>
  <si>
    <t>Bottisham Village College</t>
  </si>
  <si>
    <t>Ely College</t>
  </si>
  <si>
    <t>Soham Village College</t>
  </si>
  <si>
    <t>Witchford Village College</t>
  </si>
  <si>
    <t>Cromwell Community College</t>
  </si>
  <si>
    <t>Sir Harry Smith Community College</t>
  </si>
  <si>
    <t>Thomas Clarkson Academy</t>
  </si>
  <si>
    <t>Hinchingbrooke School</t>
  </si>
  <si>
    <t>St Peter's School</t>
  </si>
  <si>
    <t>Ernulf Academy</t>
  </si>
  <si>
    <t>Longsands Academy</t>
  </si>
  <si>
    <t>Bassingbourn Village College</t>
  </si>
  <si>
    <t>Cambourne Village College</t>
  </si>
  <si>
    <t>Comberton Village College</t>
  </si>
  <si>
    <t>Cottenham Village College</t>
  </si>
  <si>
    <t>Impington Village College</t>
  </si>
  <si>
    <t>Linton Village College</t>
  </si>
  <si>
    <t>Melbourn Village College</t>
  </si>
  <si>
    <t>Sawston Village College</t>
  </si>
  <si>
    <t>Swavesey Village College</t>
  </si>
  <si>
    <t>Total School</t>
  </si>
  <si>
    <r>
      <t/>
    </r>
    <r>
      <rPr>
        <sz val="10"/>
        <rFont val="Wingdings"/>
        <charset val="2"/>
      </rPr>
      <t></t>
    </r>
    <r>
      <rPr>
        <sz val="10"/>
        <rFont val="Arial"/>
        <family val="2"/>
        <charset val="0"/>
      </rPr>
      <t xml:space="preserve"> The five-year pupil forecasts are trend-based forecasts. They show the development of school rolls over the next five years if the trends and patterns of the past three years were to continue.</t>
    </r>
  </si>
  <si>
    <r>
      <t/>
    </r>
    <r>
      <rPr>
        <sz val="10"/>
        <rFont val="Wingdings"/>
        <charset val="2"/>
      </rPr>
      <t></t>
    </r>
    <r>
      <rPr>
        <sz val="10"/>
        <rFont val="Arial"/>
        <family val="2"/>
        <charset val="0"/>
      </rPr>
      <t xml:space="preserve"> The "Primary 10 Yr Olds" column shows the number of 10 year olds on roll at your feeder primary schools.</t>
    </r>
  </si>
  <si>
    <r>
      <t/>
    </r>
    <r>
      <rPr>
        <sz val="10"/>
        <rFont val="Wingdings"/>
        <charset val="2"/>
      </rPr>
      <t></t>
    </r>
    <r>
      <rPr>
        <sz val="10"/>
        <rFont val="Arial"/>
        <family val="2"/>
        <charset val="0"/>
      </rPr>
      <t xml:space="preserve"> Year groups are assumed to move through the school with the average net gains and losses experienced within the school over the last three years</t>
    </r>
  </si>
  <si>
    <r>
      <t/>
    </r>
    <r>
      <rPr>
        <sz val="10"/>
        <rFont val="Wingdings"/>
        <charset val="2"/>
      </rPr>
      <t></t>
    </r>
    <r>
      <rPr>
        <sz val="10"/>
        <rFont val="Arial"/>
        <family val="2"/>
        <charset val="0"/>
      </rPr>
      <t xml:space="preserve"> Major changes in future house-building usually have little direct effect on numbers of pupils in secondary schools, but may affect intake through changes in numbers of catchment primary school pupils</t>
    </r>
  </si>
  <si>
    <t>Notes</t>
  </si>
  <si>
    <r>
      <t/>
    </r>
    <r>
      <rPr>
        <sz val="10"/>
        <rFont val="Wingdings"/>
        <charset val="2"/>
      </rPr>
      <t></t>
    </r>
    <r>
      <rPr>
        <sz val="10"/>
        <rFont val="Arial"/>
        <family val="2"/>
        <charset val="0"/>
      </rPr>
      <t xml:space="preserve"> The table below shows how you can read your forecast. A year group moves through the school as indicated by the green squares. The ages refer to age on 1st September each year, so “11 Yr Olds” equates to each year’s admissions to Year 7.</t>
    </r>
  </si>
  <si>
    <r>
      <t/>
    </r>
    <r>
      <rPr>
        <b/>
        <sz val="12"/>
        <color indexed="10"/>
        <rFont val="Arial"/>
        <family val="2"/>
        <charset val="0"/>
      </rPr>
      <t>Click here</t>
    </r>
    <r>
      <rPr>
        <b/>
        <sz val="12"/>
        <rFont val="Arial"/>
        <family val="2"/>
        <charset val="0"/>
      </rPr>
      <t xml:space="preserve"> to return to the main page and select a different school</t>
    </r>
  </si>
  <si>
    <t>Sawtry Village Academy</t>
  </si>
  <si>
    <t>School &amp; Year</t>
  </si>
  <si>
    <t>Cambridge Academy for Science and Technology</t>
  </si>
  <si>
    <t>Chesterton Community College</t>
  </si>
  <si>
    <t>St Bede's Inter-Church School</t>
  </si>
  <si>
    <t>Trumpington Community College</t>
  </si>
  <si>
    <t>Neale-Wade Academy</t>
  </si>
  <si>
    <t>Abbey College, Ramsey</t>
  </si>
  <si>
    <t>St Ivo Academy</t>
  </si>
  <si>
    <t>2021/2022</t>
  </si>
  <si>
    <t>2022/2023</t>
  </si>
  <si>
    <t>2023/2024</t>
  </si>
  <si>
    <t>2024/2025</t>
  </si>
  <si>
    <t>2025/2026</t>
  </si>
  <si>
    <t>2026/2027</t>
  </si>
  <si>
    <t>2027/2028</t>
  </si>
  <si>
    <t>2028/2029</t>
  </si>
  <si>
    <t>Sec 17</t>
  </si>
  <si>
    <t>Email: PlacePlanningReferrals0-19@cambridgeshire.gov.uk</t>
  </si>
  <si>
    <t>The forecasts are based on current trends and admissions policies. They do not take into account future changes in these policies. We would be happy to discuss the effects of possible changes in trends or admissions policies on projected numbers and to provide forecasts based on alternative assumptions.</t>
  </si>
  <si>
    <r>
      <t/>
    </r>
    <r>
      <rPr>
        <sz val="10"/>
        <rFont val="Wingdings"/>
        <charset val="2"/>
      </rPr>
      <t></t>
    </r>
    <r>
      <rPr>
        <sz val="10"/>
        <rFont val="Arial"/>
        <family val="2"/>
        <charset val="0"/>
      </rPr>
      <t xml:space="preserve"> Intake at 11 is forecasted based on the relationship between the numbers of 10 year old pupils in the primary schools normally feeding to your school and the actual secondary intakes over the last three years. Intakes and cohorts are not capped to Published Admissions Numbers (or admissions above PAN when negotiated with Place Planning).</t>
    </r>
  </si>
  <si>
    <r>
      <t/>
    </r>
    <r>
      <rPr>
        <sz val="10"/>
        <rFont val="Wingdings"/>
        <charset val="2"/>
      </rPr>
      <t></t>
    </r>
    <r>
      <rPr>
        <sz val="10"/>
        <rFont val="Arial"/>
        <family val="2"/>
        <charset val="0"/>
      </rPr>
      <t xml:space="preserve"> Where a forecast exceeds a schools PAN this does not necessarily mean that there are proposals to expand your school as planning is done on an area basis across a number of schools.  If there is an immediate need or a plan to expand your school, it is likely that you will already have discussed this with a member of the 0-19 Place Planning and Sufficiency Team.</t>
    </r>
  </si>
  <si>
    <t>2029/2030</t>
  </si>
  <si>
    <t>2030/2031</t>
  </si>
  <si>
    <t>2031/2032</t>
  </si>
  <si>
    <t>2032/2033</t>
  </si>
  <si>
    <t>2033/2034</t>
  </si>
  <si>
    <t>Northstowe Learning Community</t>
  </si>
  <si>
    <t>Vista Academy Littleport</t>
  </si>
  <si>
    <t>New Alconbury School</t>
  </si>
  <si>
    <t>The Wisbech Academy</t>
  </si>
  <si>
    <t>2034/2035</t>
  </si>
  <si>
    <t>2035/2036</t>
  </si>
  <si>
    <t>Five Year Pupil Forecast January 2026 Base</t>
  </si>
  <si>
    <t>The revised five-year forecasts given here incorporate the January 2026 rolls and information received up to July 2026.</t>
  </si>
  <si>
    <t>Policy, Performance and Intelligence, Cambridgeshire County Council; October 2026</t>
  </si>
  <si>
    <t>Cambridgeshire Secondary School Forecasts - January 2026 Base</t>
  </si>
  <si>
    <t>The revised five-year forecasts given here incorporate the January 2026 rolls and information received up to July 2026. The forecasts are based on current trends and admissions policies. They do not take into account future changes in these policies.</t>
  </si>
  <si>
    <t>Cambridgeshire County Council Policy, Performance and Intelligence, October 2026</t>
  </si>
</sst>
</file>

<file path=xl/styles.xml><?xml version="1.0" encoding="utf-8"?>
<styleSheet xmlns:mc="http://schemas.openxmlformats.org/markup-compatibility/2006" xmlns:x14ac="http://schemas.microsoft.com/office/spreadsheetml/2009/9/ac" xmlns="http://schemas.openxmlformats.org/spreadsheetml/2006/main" mc:Ignorable="x14ac">
  <fonts count="32">
    <font>
      <sz val="11"/>
      <color theme="1"/>
      <name val="Calibri"/>
      <family val="2"/>
      <charset val="0"/>
      <scheme val="minor"/>
    </font>
    <font>
      <sz val="12"/>
      <name val="Arial"/>
      <family val="2"/>
      <charset val="0"/>
    </font>
    <font>
      <sz val="10"/>
      <name val="Arial"/>
      <family val="2"/>
      <charset val="0"/>
    </font>
    <font>
      <sz val="10"/>
      <name val="Wingdings"/>
      <charset val="2"/>
    </font>
    <font>
      <sz val="11"/>
      <color theme="1"/>
      <name val="Calibri"/>
      <family val="2"/>
      <charset val="0"/>
      <scheme val="minor"/>
    </font>
    <font>
      <b/>
      <sz val="10"/>
      <name val="Arial"/>
      <family val="2"/>
      <charset val="0"/>
    </font>
    <font>
      <u val="single"/>
      <sz val="12"/>
      <color indexed="12"/>
      <name val="Arial"/>
      <family val="2"/>
      <charset val="0"/>
    </font>
    <font>
      <sz val="10"/>
      <color indexed="12"/>
      <name val="Arial"/>
      <family val="2"/>
      <charset val="0"/>
    </font>
    <font>
      <u val="single"/>
      <sz val="12"/>
      <color indexed="8"/>
      <name val="Arial"/>
      <family val="2"/>
      <charset val="0"/>
    </font>
    <font>
      <sz val="11"/>
      <name val="Arial"/>
      <family val="2"/>
      <charset val="0"/>
    </font>
    <font>
      <b/>
      <sz val="11"/>
      <name val="Arial"/>
      <family val="2"/>
      <charset val="0"/>
    </font>
    <font>
      <sz val="8"/>
      <name val="Arial"/>
      <family val="2"/>
      <charset val="0"/>
    </font>
    <font>
      <b/>
      <sz val="12"/>
      <name val="Arial"/>
      <family val="2"/>
      <charset val="0"/>
    </font>
    <font>
      <b/>
      <sz val="12"/>
      <color indexed="10"/>
      <name val="Arial"/>
      <family val="2"/>
      <charset val="0"/>
    </font>
    <font>
      <b/>
      <u val="single"/>
      <sz val="12"/>
      <color indexed="12"/>
      <name val="Arial"/>
      <family val="2"/>
      <charset val="0"/>
    </font>
    <font>
      <b/>
      <i/>
      <sz val="10"/>
      <name val="Arial"/>
      <family val="2"/>
      <charset val="0"/>
    </font>
    <font>
      <i/>
      <sz val="10"/>
      <name val="Arial"/>
      <family val="2"/>
      <charset val="0"/>
    </font>
    <font>
      <b/>
      <sz val="8"/>
      <name val="Arial"/>
      <family val="2"/>
      <charset val="0"/>
    </font>
    <font>
      <i/>
      <sz val="9"/>
      <name val="Arial"/>
      <family val="2"/>
      <charset val="0"/>
    </font>
    <font>
      <sz val="12"/>
      <color theme="1"/>
      <name val="Arial"/>
      <family val="2"/>
      <charset val="0"/>
    </font>
    <font>
      <b/>
      <sz val="12"/>
      <color theme="1"/>
      <name val="Arial"/>
      <family val="2"/>
      <charset val="0"/>
    </font>
    <font>
      <sz val="12"/>
      <color theme="1"/>
      <name val="Calibri"/>
      <family val="2"/>
      <charset val="0"/>
      <scheme val="minor"/>
    </font>
    <font>
      <b/>
      <sz val="16"/>
      <color theme="1"/>
      <name val="Arial"/>
      <family val="2"/>
      <charset val="0"/>
    </font>
    <font>
      <sz val="10"/>
      <color theme="1"/>
      <name val="Arial"/>
      <family val="2"/>
      <charset val="0"/>
    </font>
    <font>
      <sz val="10"/>
      <color rgb="FF0000FF"/>
      <name val="Arial"/>
      <family val="2"/>
      <charset val="0"/>
    </font>
    <font>
      <b/>
      <sz val="10"/>
      <color rgb="FF0000FF"/>
      <name val="Arial"/>
      <family val="2"/>
      <charset val="0"/>
    </font>
    <font>
      <b/>
      <sz val="20"/>
      <color theme="1"/>
      <name val="Arial"/>
      <family val="2"/>
      <charset val="0"/>
    </font>
    <font>
      <b/>
      <i/>
      <sz val="12"/>
      <color theme="0"/>
      <name val="Arial"/>
      <family val="2"/>
      <charset val="0"/>
    </font>
    <font>
      <b/>
      <sz val="14"/>
      <color theme="1"/>
      <name val="Arial"/>
      <family val="2"/>
      <charset val="0"/>
    </font>
    <font>
      <sz val="10"/>
      <color indexed="8"/>
      <name val="Arial"/>
      <family val="2"/>
      <charset val="0"/>
    </font>
    <font>
      <sz val="11"/>
      <color indexed="8"/>
      <name val="Calibri"/>
      <family val="2"/>
      <charset val="0"/>
      <scheme val="minor"/>
    </font>
    <font>
      <sz val="11"/>
      <name val="Calibri"/>
      <family val="2"/>
      <charset val="0"/>
      <scheme val="minor"/>
    </font>
  </fonts>
  <fills count="11">
    <fill>
      <patternFill patternType="none">
        <fgColor indexed="64"/>
        <bgColor indexed="65"/>
      </patternFill>
    </fill>
    <fill>
      <patternFill patternType="gray125">
        <fgColor indexed="64"/>
        <bgColor indexed="65"/>
      </patternFill>
    </fill>
    <fill>
      <patternFill patternType="solid">
        <fgColor rgb="FFCCFFCC"/>
        <bgColor indexed="64"/>
      </patternFill>
    </fill>
    <fill>
      <patternFill patternType="solid">
        <fgColor theme="0" tint="-0.249977111117893"/>
        <bgColor indexed="64"/>
      </patternFill>
    </fill>
    <fill>
      <patternFill patternType="solid">
        <fgColor rgb="FFFFFF9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rgb="FFE6F9D3"/>
        <bgColor indexed="64"/>
      </patternFill>
    </fill>
    <fill>
      <patternFill patternType="solid">
        <fgColor theme="7"/>
        <bgColor indexed="64"/>
      </patternFill>
    </fill>
    <fill>
      <patternFill patternType="solid">
        <fgColor rgb="FF000099"/>
        <bgColor indexed="64"/>
      </patternFill>
    </fill>
  </fills>
  <borders count="47">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theme="1"/>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medium">
        <color indexed="64"/>
      </right>
      <top style="thin">
        <color theme="1"/>
      </top>
      <bottom/>
      <diagonal/>
    </border>
    <border>
      <left style="medium">
        <color indexed="64"/>
      </left>
      <right style="medium">
        <color indexed="64"/>
      </right>
      <top style="thin">
        <color theme="1"/>
      </top>
      <bottom style="medium">
        <color theme="1"/>
      </bottom>
      <diagonal/>
    </border>
    <border>
      <left/>
      <right/>
      <top style="thick">
        <color indexed="64"/>
      </top>
      <bottom style="thick">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55">
    <xf numFmtId="0" fontId="0" fillId="0" borderId="0"/>
    <xf numFmtId="0" fontId="1" fillId="0" borderId="0"/>
    <xf numFmtId="0" fontId="6" fillId="0" borderId="0" applyBorder="0" applyNumberFormat="0" applyFill="0" applyProtection="0">
      <alignment vertical="top"/>
      <protection locked="0"/>
    </xf>
    <xf numFmtId="0" fontId="2" fillId="0" borderId="0"/>
    <xf numFmtId="0" fontId="2" fillId="0" borderId="0"/>
    <xf numFmtId="9" fontId="2" fillId="0" borderId="0" applyAlignment="0" applyBorder="0" applyFont="0" applyFill="0" applyProtection="0"/>
    <xf numFmtId="0" fontId="2" fillId="0" borderId="0"/>
    <xf numFmtId="9" fontId="2" fillId="0" borderId="0" applyAlignment="0" applyBorder="0" applyFont="0" applyFill="0" applyProtection="0"/>
    <xf numFmtId="0" fontId="29" fillId="0" borderId="0"/>
  </cellStyleXfs>
  <cellXfs>
    <xf numFmtId="0" fontId="0" fillId="0" borderId="0" xfId="0"/>
    <xf numFmtId="0" fontId="2" fillId="0" borderId="0" xfId="1" applyFont="1"/>
    <xf numFmtId="0" fontId="3" fillId="0" borderId="0" xfId="1" applyAlignment="1" applyFont="1">
      <alignment horizontal="left" indent="4"/>
    </xf>
    <xf numFmtId="0" fontId="7" fillId="0" borderId="0" xfId="1" applyFont="1"/>
    <xf numFmtId="0" fontId="20" fillId="0" borderId="0" xfId="0" applyAlignment="1" applyFont="1">
      <alignment horizontal="center" vertical="center"/>
    </xf>
    <xf numFmtId="0" fontId="2" fillId="0" borderId="0" xfId="1" applyAlignment="1" applyFont="1">
      <alignment wrapText="1"/>
    </xf>
    <xf numFmtId="0" fontId="2" fillId="0" borderId="0" xfId="1" applyAlignment="1" applyFont="1">
      <alignment horizontal="left" wrapText="1"/>
    </xf>
    <xf numFmtId="0" fontId="0" fillId="0" borderId="0" xfId="0" applyAlignment="1">
      <alignment horizontal="left"/>
    </xf>
    <xf numFmtId="0" fontId="21" fillId="0" borderId="0" xfId="0" applyAlignment="1" applyFont="1">
      <alignment vertical="top" wrapText="1"/>
    </xf>
    <xf numFmtId="0" fontId="10" fillId="0" borderId="0" xfId="1" applyFont="1"/>
    <xf numFmtId="0" fontId="1" fillId="0" borderId="0" xfId="1" applyFont="1"/>
    <xf numFmtId="0" fontId="9" fillId="0" borderId="0" xfId="1" applyFont="1"/>
    <xf numFmtId="0" fontId="11" fillId="0" borderId="0" xfId="1" applyAlignment="1" applyFont="1">
      <alignment horizontal="left"/>
    </xf>
    <xf numFmtId="0" fontId="0" fillId="0" borderId="0" xfId="0" applyAlignment="1">
      <alignment horizontal="left" vertical="center"/>
    </xf>
    <xf numFmtId="0" fontId="2" fillId="0" borderId="0" xfId="1" applyAlignment="1" applyFont="1">
      <alignment horizontal="center"/>
    </xf>
    <xf numFmtId="0" fontId="20" fillId="2" borderId="1" xfId="0" applyAlignment="1" applyBorder="1" applyFont="1" applyFill="1">
      <alignment horizontal="center" vertical="center"/>
    </xf>
    <xf numFmtId="0" fontId="0" fillId="2" borderId="1" xfId="0" applyBorder="1" applyFill="1"/>
    <xf numFmtId="0" fontId="0" fillId="2" borderId="2" xfId="0" applyBorder="1" applyFill="1"/>
    <xf numFmtId="0" fontId="20" fillId="2" borderId="3" xfId="0" applyAlignment="1" applyBorder="1" applyFont="1" applyFill="1">
      <alignment horizontal="center" vertical="center"/>
    </xf>
    <xf numFmtId="0" fontId="20" fillId="2" borderId="0" xfId="0" applyAlignment="1" applyFont="1" applyFill="1">
      <alignment horizontal="center" vertical="center"/>
    </xf>
    <xf numFmtId="0" fontId="0" fillId="2" borderId="0" xfId="0" applyFill="1"/>
    <xf numFmtId="0" fontId="0" fillId="2" borderId="4" xfId="0" applyBorder="1" applyFill="1"/>
    <xf numFmtId="0" fontId="19" fillId="2" borderId="3" xfId="0" applyAlignment="1" applyBorder="1" applyFont="1" applyFill="1">
      <alignment horizontal="left" vertical="center"/>
    </xf>
    <xf numFmtId="0" fontId="20" fillId="2" borderId="5" xfId="0" applyAlignment="1" applyBorder="1" applyFont="1" applyFill="1">
      <alignment horizontal="center" vertical="center"/>
    </xf>
    <xf numFmtId="0" fontId="20" fillId="2" borderId="6" xfId="0" applyAlignment="1" applyBorder="1" applyFont="1" applyFill="1">
      <alignment horizontal="center" vertical="center"/>
    </xf>
    <xf numFmtId="0" fontId="0" fillId="2" borderId="6" xfId="0" applyBorder="1" applyFill="1"/>
    <xf numFmtId="0" fontId="0" fillId="2" borderId="7" xfId="0" applyBorder="1" applyFill="1"/>
    <xf numFmtId="0" fontId="21" fillId="0" borderId="0" xfId="0" applyFont="1"/>
    <xf numFmtId="0" fontId="22" fillId="2" borderId="8" xfId="0" applyAlignment="1" applyBorder="1" applyFont="1" applyFill="1">
      <alignment horizontal="left" vertical="center"/>
    </xf>
    <xf numFmtId="0" fontId="12" fillId="2" borderId="4" xfId="2" applyAlignment="1" applyBorder="1" applyFont="1" applyFill="1" applyProtection="1">
      <alignment vertical="center"/>
    </xf>
    <xf numFmtId="0" fontId="0" fillId="0" borderId="0" xfId="0" applyAlignment="1">
      <alignment horizontal="left" vertical="top"/>
    </xf>
    <xf numFmtId="0" fontId="21" fillId="0" borderId="0" xfId="0" applyAlignment="1" applyFont="1">
      <alignment horizontal="left" vertical="top" wrapText="1"/>
    </xf>
    <xf numFmtId="0" fontId="3" fillId="0" borderId="0" xfId="1" applyAlignment="1" applyFont="1">
      <alignment horizontal="left" vertical="top" wrapText="1" indent="2"/>
    </xf>
    <xf numFmtId="0" fontId="23" fillId="0" borderId="0" xfId="0" applyAlignment="1" applyFont="1">
      <alignment horizontal="center" vertical="center" wrapText="1"/>
    </xf>
    <xf numFmtId="0" fontId="24" fillId="0" borderId="0" xfId="0" applyAlignment="1" applyFont="1">
      <alignment horizontal="center" vertical="center" wrapText="1"/>
    </xf>
    <xf numFmtId="0" fontId="25" fillId="0" borderId="0" xfId="0" applyAlignment="1" applyFont="1">
      <alignment horizontal="center" vertical="center" wrapText="1"/>
    </xf>
    <xf numFmtId="0" fontId="5" fillId="3" borderId="9" xfId="0" applyAlignment="1" applyBorder="1" applyFont="1" applyFill="1">
      <alignment horizontal="center" vertical="center" wrapText="1"/>
    </xf>
    <xf numFmtId="0" fontId="5" fillId="3" borderId="10" xfId="0" applyAlignment="1" applyBorder="1" applyFont="1" applyFill="1">
      <alignment horizontal="center" vertical="center" wrapText="1"/>
    </xf>
    <xf numFmtId="0" fontId="5" fillId="3" borderId="11" xfId="0" applyAlignment="1" applyBorder="1" applyFont="1" applyFill="1">
      <alignment horizontal="center" vertical="center" wrapText="1"/>
    </xf>
    <xf numFmtId="3" fontId="2" fillId="4" borderId="12" xfId="0" applyAlignment="1" applyBorder="1" applyFont="1" applyNumberFormat="1" applyFill="1">
      <alignment horizontal="center" vertical="center" wrapText="1"/>
    </xf>
    <xf numFmtId="0" fontId="2" fillId="0" borderId="0" xfId="1" applyAlignment="1" applyFont="1">
      <alignment horizontal="left" vertical="top" wrapText="1" indent="1"/>
    </xf>
    <xf numFmtId="0" fontId="0" fillId="0" borderId="0" xfId="0" applyAlignment="1">
      <alignment horizontal="left" indent="1"/>
    </xf>
    <xf numFmtId="0" fontId="11" fillId="5" borderId="13" xfId="1" applyAlignment="1" applyBorder="1" applyFont="1" applyFill="1">
      <alignment horizontal="center" vertical="center" wrapText="1"/>
    </xf>
    <xf numFmtId="0" fontId="11" fillId="0" borderId="14" xfId="1" applyAlignment="1" applyBorder="1" applyFont="1">
      <alignment horizontal="center" vertical="center" wrapText="1"/>
    </xf>
    <xf numFmtId="0" fontId="11" fillId="6" borderId="14" xfId="1" applyAlignment="1" applyBorder="1" applyFont="1" applyFill="1">
      <alignment horizontal="center" vertical="top" wrapText="1"/>
    </xf>
    <xf numFmtId="0" fontId="11" fillId="6" borderId="15" xfId="1" applyAlignment="1" applyBorder="1" applyFont="1" applyFill="1">
      <alignment vertical="top" wrapText="1"/>
    </xf>
    <xf numFmtId="0" fontId="11" fillId="7" borderId="16" xfId="1" applyAlignment="1" applyBorder="1" applyFont="1" applyFill="1">
      <alignment horizontal="center" vertical="top" wrapText="1"/>
    </xf>
    <xf numFmtId="0" fontId="11" fillId="7" borderId="17" xfId="1" applyAlignment="1" applyBorder="1" applyFont="1" applyFill="1">
      <alignment horizontal="center" vertical="top" wrapText="1"/>
    </xf>
    <xf numFmtId="0" fontId="11" fillId="7" borderId="14" xfId="1" applyAlignment="1" applyBorder="1" applyFont="1" applyFill="1">
      <alignment horizontal="center" vertical="top" wrapText="1"/>
    </xf>
    <xf numFmtId="0" fontId="11" fillId="7" borderId="18" xfId="1" applyAlignment="1" applyBorder="1" applyFont="1" applyFill="1">
      <alignment horizontal="center" vertical="top" wrapText="1"/>
    </xf>
    <xf numFmtId="0" fontId="17" fillId="7" borderId="14" xfId="1" applyAlignment="1" applyBorder="1" applyFont="1" applyFill="1">
      <alignment horizontal="center" vertical="top" wrapText="1"/>
    </xf>
    <xf numFmtId="0" fontId="11" fillId="0" borderId="19" xfId="1" applyAlignment="1" applyBorder="1" applyFont="1">
      <alignment horizontal="center" vertical="center" wrapText="1"/>
    </xf>
    <xf numFmtId="0" fontId="11" fillId="0" borderId="19" xfId="1" applyAlignment="1" applyBorder="1" applyFont="1">
      <alignment horizontal="center" vertical="top" wrapText="1"/>
    </xf>
    <xf numFmtId="0" fontId="11" fillId="0" borderId="20" xfId="1" applyAlignment="1" applyBorder="1" applyFont="1">
      <alignment horizontal="center" vertical="top" wrapText="1"/>
    </xf>
    <xf numFmtId="0" fontId="11" fillId="6" borderId="21" xfId="1" applyAlignment="1" applyBorder="1" applyFont="1" applyFill="1">
      <alignment horizontal="center" vertical="top" wrapText="1"/>
    </xf>
    <xf numFmtId="0" fontId="11" fillId="0" borderId="21" xfId="1" applyAlignment="1" applyBorder="1" applyFont="1">
      <alignment horizontal="center" vertical="top" wrapText="1"/>
    </xf>
    <xf numFmtId="0" fontId="11" fillId="0" borderId="22" xfId="1" applyAlignment="1" applyBorder="1" applyFont="1">
      <alignment horizontal="center" vertical="top" wrapText="1"/>
    </xf>
    <xf numFmtId="0" fontId="11" fillId="0" borderId="23" xfId="1" applyAlignment="1" applyBorder="1" applyFont="1">
      <alignment horizontal="center" vertical="top" wrapText="1"/>
    </xf>
    <xf numFmtId="0" fontId="17" fillId="0" borderId="19" xfId="1" applyAlignment="1" applyBorder="1" applyFont="1">
      <alignment horizontal="center" vertical="top" wrapText="1"/>
    </xf>
    <xf numFmtId="0" fontId="11" fillId="6" borderId="21" xfId="1" applyAlignment="1" applyBorder="1" applyFont="1" applyFill="1">
      <alignment vertical="top" wrapText="1"/>
    </xf>
    <xf numFmtId="0" fontId="11" fillId="0" borderId="24" xfId="1" applyAlignment="1" applyBorder="1" applyFont="1">
      <alignment horizontal="center" vertical="center" wrapText="1"/>
    </xf>
    <xf numFmtId="0" fontId="11" fillId="0" borderId="24" xfId="1" applyAlignment="1" applyBorder="1" applyFont="1">
      <alignment horizontal="center" vertical="top" wrapText="1"/>
    </xf>
    <xf numFmtId="0" fontId="11" fillId="0" borderId="25" xfId="1" applyAlignment="1" applyBorder="1" applyFont="1">
      <alignment horizontal="center" vertical="top" wrapText="1"/>
    </xf>
    <xf numFmtId="0" fontId="11" fillId="0" borderId="26" xfId="1" applyAlignment="1" applyBorder="1" applyFont="1">
      <alignment horizontal="center" vertical="top" wrapText="1"/>
    </xf>
    <xf numFmtId="0" fontId="11" fillId="6" borderId="26" xfId="1" applyAlignment="1" applyBorder="1" applyFont="1" applyFill="1">
      <alignment horizontal="center" vertical="top" wrapText="1"/>
    </xf>
    <xf numFmtId="0" fontId="11" fillId="0" borderId="27" xfId="1" applyAlignment="1" applyBorder="1" applyFont="1">
      <alignment horizontal="center" vertical="top" wrapText="1"/>
    </xf>
    <xf numFmtId="0" fontId="11" fillId="0" borderId="28" xfId="1" applyAlignment="1" applyBorder="1" applyFont="1">
      <alignment horizontal="center" vertical="top" wrapText="1"/>
    </xf>
    <xf numFmtId="0" fontId="17" fillId="0" borderId="24" xfId="1" applyAlignment="1" applyBorder="1" applyFont="1">
      <alignment horizontal="center" vertical="top" wrapText="1"/>
    </xf>
    <xf numFmtId="0" fontId="11" fillId="5" borderId="9" xfId="1" applyAlignment="1" applyBorder="1" applyFont="1" applyFill="1">
      <alignment horizontal="center" vertical="center" wrapText="1"/>
    </xf>
    <xf numFmtId="0" fontId="11" fillId="5" borderId="10" xfId="1" applyAlignment="1" applyBorder="1" applyFont="1" applyFill="1">
      <alignment horizontal="center" vertical="center" wrapText="1"/>
    </xf>
    <xf numFmtId="0" fontId="11" fillId="5" borderId="11" xfId="1" applyAlignment="1" applyBorder="1" applyFont="1" applyFill="1">
      <alignment horizontal="center" vertical="center" wrapText="1"/>
    </xf>
    <xf numFmtId="0" fontId="11" fillId="5" borderId="29" xfId="1" applyAlignment="1" applyBorder="1" applyFont="1" applyFill="1">
      <alignment horizontal="center" vertical="center" wrapText="1"/>
    </xf>
    <xf numFmtId="0" fontId="17" fillId="5" borderId="13" xfId="1" applyAlignment="1" applyBorder="1" applyFont="1" applyFill="1">
      <alignment horizontal="center" vertical="center" wrapText="1"/>
    </xf>
    <xf numFmtId="0" fontId="5" fillId="3" borderId="13" xfId="0" applyAlignment="1" applyBorder="1" applyFont="1" applyFill="1">
      <alignment horizontal="center" vertical="center" wrapText="1"/>
    </xf>
    <xf numFmtId="17" fontId="2" fillId="4" borderId="30" xfId="1" applyAlignment="1" applyBorder="1" applyFont="1" applyNumberFormat="1" applyFill="1">
      <alignment horizontal="center" vertical="center"/>
    </xf>
    <xf numFmtId="0" fontId="2" fillId="0" borderId="19" xfId="1" applyAlignment="1" applyBorder="1" applyFont="1">
      <alignment horizontal="center" vertical="center"/>
    </xf>
    <xf numFmtId="0" fontId="2" fillId="0" borderId="24" xfId="1" applyAlignment="1" applyBorder="1" applyFont="1">
      <alignment horizontal="center" vertical="center"/>
    </xf>
    <xf numFmtId="0" fontId="15" fillId="3" borderId="13" xfId="0" applyAlignment="1" applyBorder="1" applyFont="1" applyFill="1">
      <alignment horizontal="center" vertical="center" wrapText="1"/>
    </xf>
    <xf numFmtId="3" fontId="16" fillId="4" borderId="30" xfId="0" applyAlignment="1" applyBorder="1" applyFont="1" applyNumberFormat="1" applyFill="1">
      <alignment horizontal="center" vertical="center" wrapText="1"/>
    </xf>
    <xf numFmtId="3" fontId="5" fillId="4" borderId="30" xfId="0" applyAlignment="1" applyBorder="1" applyFont="1" applyNumberFormat="1" applyFill="1">
      <alignment horizontal="center" vertical="center" wrapText="1"/>
    </xf>
    <xf numFmtId="3" fontId="5" fillId="0" borderId="19" xfId="0" applyAlignment="1" applyBorder="1" applyFont="1" applyNumberFormat="1">
      <alignment horizontal="center" vertical="center" wrapText="1"/>
    </xf>
    <xf numFmtId="3" fontId="5" fillId="0" borderId="24" xfId="0" applyAlignment="1" applyBorder="1" applyFont="1" applyNumberFormat="1">
      <alignment horizontal="center" vertical="center" wrapText="1"/>
    </xf>
    <xf numFmtId="3" fontId="2" fillId="4" borderId="31" xfId="0" applyAlignment="1" applyBorder="1" applyFont="1" applyNumberFormat="1" applyFill="1">
      <alignment horizontal="center" vertical="center" wrapText="1"/>
    </xf>
    <xf numFmtId="3" fontId="2" fillId="4" borderId="32" xfId="0" applyAlignment="1" applyBorder="1" applyFont="1" applyNumberFormat="1" applyFill="1">
      <alignment horizontal="center" vertical="center" wrapText="1"/>
    </xf>
    <xf numFmtId="0" fontId="6" fillId="0" borderId="0" xfId="2" applyAlignment="1" applyFont="1" applyProtection="1"/>
    <xf numFmtId="0" fontId="30" fillId="8" borderId="21" xfId="8" applyAlignment="1" applyBorder="1" applyFont="1" applyFill="1">
      <alignment wrapText="1"/>
    </xf>
    <xf numFmtId="0" fontId="31" fillId="8" borderId="33" xfId="1" applyAlignment="1" applyBorder="1" applyFont="1" applyFill="1">
      <alignment horizontal="center"/>
    </xf>
    <xf numFmtId="0" fontId="30" fillId="9" borderId="12" xfId="8" applyAlignment="1" applyBorder="1" applyFont="1" applyFill="1">
      <alignment wrapText="1"/>
    </xf>
    <xf numFmtId="0" fontId="31" fillId="9" borderId="34" xfId="1" applyAlignment="1" applyBorder="1" applyFont="1" applyFill="1">
      <alignment horizontal="center"/>
    </xf>
    <xf numFmtId="0" fontId="30" fillId="0" borderId="21" xfId="8" applyAlignment="1" applyBorder="1" applyFont="1">
      <alignment wrapText="1"/>
    </xf>
    <xf numFmtId="0" fontId="31" fillId="0" borderId="33" xfId="1" applyAlignment="1" applyBorder="1" applyFont="1">
      <alignment horizontal="center"/>
    </xf>
    <xf numFmtId="0" fontId="31" fillId="0" borderId="35" xfId="1" applyAlignment="1" applyBorder="1" applyFont="1">
      <alignment horizontal="center"/>
    </xf>
    <xf numFmtId="0" fontId="30" fillId="0" borderId="36" xfId="8" applyAlignment="1" applyBorder="1" applyFont="1">
      <alignment wrapText="1"/>
    </xf>
    <xf numFmtId="0" fontId="31" fillId="0" borderId="37" xfId="1" applyAlignment="1" applyBorder="1" applyFont="1">
      <alignment horizontal="center"/>
    </xf>
    <xf numFmtId="0" fontId="0" fillId="0" borderId="0" xfId="0" applyAlignment="1">
      <alignment horizontal="center"/>
    </xf>
    <xf numFmtId="0" fontId="30" fillId="8" borderId="36" xfId="8" applyAlignment="1" applyBorder="1" applyFont="1" applyFill="1">
      <alignment wrapText="1"/>
    </xf>
    <xf numFmtId="0" fontId="30" fillId="8" borderId="12" xfId="8" applyAlignment="1" applyBorder="1" applyFont="1" applyFill="1">
      <alignment wrapText="1"/>
    </xf>
    <xf numFmtId="0" fontId="10" fillId="8" borderId="30" xfId="1" applyAlignment="1" applyBorder="1" applyFont="1" applyFill="1">
      <alignment horizontal="center"/>
    </xf>
    <xf numFmtId="0" fontId="10" fillId="8" borderId="19" xfId="1" applyAlignment="1" applyBorder="1" applyFont="1" applyFill="1">
      <alignment horizontal="center"/>
    </xf>
    <xf numFmtId="0" fontId="10" fillId="8" borderId="24" xfId="1" applyAlignment="1" applyBorder="1" applyFont="1" applyFill="1">
      <alignment horizontal="center"/>
    </xf>
    <xf numFmtId="0" fontId="10" fillId="9" borderId="38" xfId="1" applyAlignment="1" applyBorder="1" applyFont="1" applyFill="1">
      <alignment horizontal="center"/>
    </xf>
    <xf numFmtId="0" fontId="10" fillId="0" borderId="39" xfId="1" applyAlignment="1" applyBorder="1" applyFont="1">
      <alignment horizontal="center"/>
    </xf>
    <xf numFmtId="0" fontId="10" fillId="0" borderId="40" xfId="1" applyAlignment="1" applyBorder="1" applyFont="1">
      <alignment horizontal="center"/>
    </xf>
    <xf numFmtId="0" fontId="10" fillId="8" borderId="14" xfId="1" applyAlignment="1" applyBorder="1" applyFont="1" applyFill="1">
      <alignment horizontal="center"/>
    </xf>
    <xf numFmtId="0" fontId="10" fillId="0" borderId="41" xfId="1" applyAlignment="1" applyBorder="1" applyFont="1">
      <alignment horizontal="center"/>
    </xf>
    <xf numFmtId="0" fontId="30" fillId="8" borderId="42" xfId="8" applyAlignment="1" applyBorder="1" applyFont="1" applyFill="1">
      <alignment wrapText="1"/>
    </xf>
    <xf numFmtId="3" fontId="16" fillId="0" borderId="19" xfId="0" applyAlignment="1" applyBorder="1" applyFont="1" applyNumberFormat="1">
      <alignment horizontal="center" vertical="center" wrapText="1"/>
    </xf>
    <xf numFmtId="3" fontId="16" fillId="0" borderId="24" xfId="0" applyAlignment="1" applyBorder="1" applyFont="1" applyNumberFormat="1">
      <alignment horizontal="center" vertical="center" wrapText="1"/>
    </xf>
    <xf numFmtId="3" fontId="2" fillId="0" borderId="20" xfId="0" applyAlignment="1" applyBorder="1" applyFont="1" applyNumberFormat="1">
      <alignment horizontal="center" vertical="center" wrapText="1"/>
    </xf>
    <xf numFmtId="3" fontId="2" fillId="0" borderId="21" xfId="0" applyAlignment="1" applyBorder="1" applyFont="1" applyNumberFormat="1">
      <alignment horizontal="center" vertical="center" wrapText="1"/>
    </xf>
    <xf numFmtId="3" fontId="2" fillId="0" borderId="22" xfId="0" applyAlignment="1" applyBorder="1" applyFont="1" applyNumberFormat="1">
      <alignment horizontal="center" vertical="center" wrapText="1"/>
    </xf>
    <xf numFmtId="3" fontId="2" fillId="0" borderId="25" xfId="0" applyAlignment="1" applyBorder="1" applyFont="1" applyNumberFormat="1">
      <alignment horizontal="center" vertical="center" wrapText="1"/>
    </xf>
    <xf numFmtId="3" fontId="2" fillId="0" borderId="26" xfId="0" applyAlignment="1" applyBorder="1" applyFont="1" applyNumberFormat="1">
      <alignment horizontal="center" vertical="center" wrapText="1"/>
    </xf>
    <xf numFmtId="3" fontId="2" fillId="0" borderId="27" xfId="0" applyAlignment="1" applyBorder="1" applyFont="1" applyNumberFormat="1">
      <alignment horizontal="center" vertical="center" wrapText="1"/>
    </xf>
    <xf numFmtId="0" fontId="30" fillId="8" borderId="43" xfId="8" applyAlignment="1" applyBorder="1" applyFont="1" applyFill="1">
      <alignment wrapText="1"/>
    </xf>
    <xf numFmtId="0" fontId="30" fillId="0" borderId="26" xfId="8" applyAlignment="1" applyBorder="1" applyFont="1">
      <alignment wrapText="1"/>
    </xf>
    <xf numFmtId="0" fontId="31" fillId="0" borderId="44" xfId="1" applyAlignment="1" applyBorder="1" applyFont="1">
      <alignment horizontal="center"/>
    </xf>
    <xf numFmtId="0" fontId="26" fillId="0" borderId="0" xfId="0" applyAlignment="1" applyFont="1">
      <alignment horizontal="center" vertical="center"/>
    </xf>
    <xf numFmtId="0" fontId="27" fillId="10" borderId="0" xfId="0" applyAlignment="1" applyFont="1" applyFill="1">
      <alignment horizontal="center"/>
    </xf>
    <xf numFmtId="0" fontId="14" fillId="4" borderId="45" xfId="2" applyAlignment="1" applyBorder="1" applyFont="1" applyFill="1" applyProtection="1">
      <alignment horizontal="center" vertical="center"/>
    </xf>
    <xf numFmtId="0" fontId="14" fillId="4" borderId="46" xfId="2" applyAlignment="1" applyBorder="1" applyFont="1" applyFill="1" applyProtection="1">
      <alignment horizontal="center" vertical="center"/>
    </xf>
    <xf numFmtId="0" fontId="14" fillId="4" borderId="29" xfId="2" applyAlignment="1" applyBorder="1" applyFont="1" applyFill="1" applyProtection="1">
      <alignment horizontal="center" vertical="center"/>
    </xf>
    <xf numFmtId="0" fontId="1" fillId="0" borderId="0" xfId="1" applyAlignment="1" applyFont="1">
      <alignment horizontal="left" vertical="top" wrapText="1"/>
    </xf>
    <xf numFmtId="0" fontId="28" fillId="2" borderId="0" xfId="0" applyAlignment="1" applyFont="1" applyFill="1">
      <alignment horizontal="center" vertical="center"/>
    </xf>
    <xf numFmtId="0" fontId="28" fillId="2" borderId="4" xfId="0" applyAlignment="1" applyBorder="1" applyFont="1" applyFill="1">
      <alignment horizontal="center" vertical="center"/>
    </xf>
    <xf numFmtId="0" fontId="28" fillId="4" borderId="45" xfId="0" applyAlignment="1" applyBorder="1" applyFont="1" applyFill="1">
      <alignment horizontal="center" vertical="center"/>
    </xf>
    <xf numFmtId="0" fontId="28" fillId="4" borderId="46" xfId="0" applyAlignment="1" applyBorder="1" applyFont="1" applyFill="1">
      <alignment horizontal="center" vertical="center"/>
    </xf>
    <xf numFmtId="0" fontId="28" fillId="4" borderId="29" xfId="0" applyAlignment="1" applyBorder="1" applyFont="1" applyFill="1">
      <alignment horizontal="center" vertical="center"/>
    </xf>
    <xf numFmtId="0" fontId="1" fillId="0" borderId="0" xfId="1" applyAlignment="1" applyFont="1">
      <alignment horizontal="left" vertical="center" wrapText="1"/>
    </xf>
    <xf numFmtId="0" fontId="20" fillId="0" borderId="0" xfId="0" applyAlignment="1" applyFont="1">
      <alignment horizontal="center" vertical="top" wrapText="1"/>
    </xf>
    <xf numFmtId="0" fontId="18" fillId="0" borderId="1" xfId="1" applyAlignment="1" applyBorder="1" applyFont="1">
      <alignment horizontal="left" vertical="center" wrapText="1"/>
    </xf>
    <xf numFmtId="0" fontId="12" fillId="4" borderId="45" xfId="2" applyAlignment="1" applyBorder="1" applyFont="1" applyFill="1" applyProtection="1">
      <alignment horizontal="center" vertical="center" wrapText="1"/>
    </xf>
    <xf numFmtId="0" fontId="12" fillId="4" borderId="46" xfId="2" applyAlignment="1" applyBorder="1" applyFont="1" applyFill="1" applyProtection="1">
      <alignment horizontal="center" vertical="center" wrapText="1"/>
    </xf>
    <xf numFmtId="0" fontId="12" fillId="4" borderId="29" xfId="2" applyAlignment="1" applyBorder="1" applyFont="1" applyFill="1" applyProtection="1">
      <alignment horizontal="center" vertical="center" wrapText="1"/>
    </xf>
    <xf numFmtId="0" fontId="20" fillId="4" borderId="8" xfId="0" applyAlignment="1" applyBorder="1" applyFont="1" applyFill="1">
      <alignment horizontal="center" vertical="center" wrapText="1"/>
    </xf>
    <xf numFmtId="0" fontId="20" fillId="4" borderId="1" xfId="0" applyAlignment="1" applyBorder="1" applyFont="1" applyFill="1">
      <alignment horizontal="center" vertical="center" wrapText="1"/>
    </xf>
    <xf numFmtId="0" fontId="20" fillId="4" borderId="2" xfId="0" applyAlignment="1" applyBorder="1" applyFont="1" applyFill="1">
      <alignment horizontal="center" vertical="center" wrapText="1"/>
    </xf>
    <xf numFmtId="0" fontId="20" fillId="4" borderId="3" xfId="0" applyAlignment="1" applyBorder="1" applyFont="1" applyFill="1">
      <alignment horizontal="center" vertical="center" wrapText="1"/>
    </xf>
    <xf numFmtId="0" fontId="20" fillId="4" borderId="0" xfId="0" applyAlignment="1" applyFont="1" applyFill="1">
      <alignment horizontal="center" vertical="center" wrapText="1"/>
    </xf>
    <xf numFmtId="0" fontId="20" fillId="4" borderId="4" xfId="0" applyAlignment="1" applyBorder="1" applyFont="1" applyFill="1">
      <alignment horizontal="center" vertical="center" wrapText="1"/>
    </xf>
    <xf numFmtId="0" fontId="20" fillId="4" borderId="5" xfId="0" applyAlignment="1" applyBorder="1" applyFont="1" applyFill="1">
      <alignment horizontal="center" vertical="center" wrapText="1"/>
    </xf>
    <xf numFmtId="0" fontId="20" fillId="4" borderId="6" xfId="0" applyAlignment="1" applyBorder="1" applyFont="1" applyFill="1">
      <alignment horizontal="center" vertical="center" wrapText="1"/>
    </xf>
    <xf numFmtId="0" fontId="20" fillId="4" borderId="7" xfId="0" applyAlignment="1" applyBorder="1" applyFont="1" applyFill="1">
      <alignment horizontal="center" vertical="center" wrapText="1"/>
    </xf>
    <xf numFmtId="0" fontId="2" fillId="0" borderId="0" xfId="1" applyAlignment="1" applyFont="1">
      <alignment horizontal="left" vertical="center" wrapText="1"/>
    </xf>
    <xf numFmtId="0" fontId="28" fillId="0" borderId="0" xfId="0" applyAlignment="1" applyFont="1">
      <alignment horizontal="center" wrapText="1"/>
    </xf>
    <xf numFmtId="0" fontId="20" fillId="0" borderId="0" xfId="0" applyAlignment="1" applyFont="1">
      <alignment horizontal="center"/>
    </xf>
  </cellXfs>
  <cellStyles count="9">
    <cellStyle name="%" xfId="1"/>
    <cellStyle name="% 2" xfId="6"/>
    <cellStyle name="% 3" xfId="4"/>
    <cellStyle name="Hyperlink" xfId="2" builtinId="8"/>
    <cellStyle name="Normal" xfId="0" builtinId="0"/>
    <cellStyle name="Normal 2" xfId="3"/>
    <cellStyle name="Normal_Sheet1" xfId="8"/>
    <cellStyle name="Percent 2" xfId="7"/>
    <cellStyle name="Percent 3" xfId="5"/>
  </cellStyles>
  <dxfs/>
  <tableStyles count="0" defaultTableStyle="TableStyleMedium9" defaultPivotStyle="PivotStyleLight16"/>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11" Type="http://schemas.openxmlformats.org/officeDocument/2006/relationships/customXml" Target="../customXml/item2.xml" /><Relationship Id="rId7" Type="http://schemas.openxmlformats.org/officeDocument/2006/relationships/theme" Target="theme/theme1.xml" /><Relationship Id="rId2" Type="http://schemas.openxmlformats.org/officeDocument/2006/relationships/worksheet" Target="worksheets/sheet2.xml" /><Relationship Id="rId12" Type="http://schemas.openxmlformats.org/officeDocument/2006/relationships/customXml" Target="../customXml/item3.xml" /><Relationship Id="rId5" Type="http://schemas.openxmlformats.org/officeDocument/2006/relationships/worksheet" Target="worksheets/sheet5.xml" /><Relationship Id="rId1" Type="http://schemas.openxmlformats.org/officeDocument/2006/relationships/worksheet" Target="worksheets/sheet1.xml" /><Relationship Id="rId6" Type="http://schemas.openxmlformats.org/officeDocument/2006/relationships/externalLink" Target="/xl/externalLinks/externalLink1.xml" /><Relationship Id="rId4" Type="http://schemas.openxmlformats.org/officeDocument/2006/relationships/worksheet" Target="worksheets/sheet4.xml" /><Relationship Id="rId10" Type="http://schemas.openxmlformats.org/officeDocument/2006/relationships/customXml" Target="../customXml/item1.xml" /><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2</xdr:col>
      <xdr:colOff>466576</xdr:colOff>
      <xdr:row>36</xdr:row>
      <xdr:rowOff>95250</xdr:rowOff>
    </xdr:from>
    <xdr:to>
      <xdr:col>3</xdr:col>
      <xdr:colOff>199913</xdr:colOff>
      <xdr:row>36</xdr:row>
      <xdr:rowOff>95250</xdr:rowOff>
    </xdr:to>
    <xdr:sp macro="" textlink="">
      <xdr:nvSpPr>
        <xdr:cNvPr id="1355" name="Line 6"/>
        <xdr:cNvSpPr/>
      </xdr:nvSpPr>
      <xdr:spPr>
        <a:xfrm>
          <a:off x="1200150" y="8724900"/>
          <a:ext cx="361950" cy="0"/>
        </a:xfrm>
        <a:prstGeom prst="line">
          <a:avLst xmlns:a="http://schemas.openxmlformats.org/drawingml/2006/main"/>
        </a:prstGeom>
        <a:noFill/>
        <a:ln xmlns:a="http://schemas.openxmlformats.org/drawingml/2006/main" w="9525">
          <a:solidFill>
            <a:srgbClr val="000000"/>
          </a:solidFill>
          <a:round/>
          <a:headEnd/>
          <a:tailEnd type="triangle" w="med" len="med"/>
        </a:ln>
      </xdr:spPr>
    </xdr:sp>
    <xdr:clientData/>
  </xdr:twoCellAnchor>
  <xdr:twoCellAnchor>
    <xdr:from>
      <xdr:col>4</xdr:col>
      <xdr:colOff>343067</xdr:colOff>
      <xdr:row>37</xdr:row>
      <xdr:rowOff>123825</xdr:rowOff>
    </xdr:from>
    <xdr:to>
      <xdr:col>5</xdr:col>
      <xdr:colOff>114523</xdr:colOff>
      <xdr:row>38</xdr:row>
      <xdr:rowOff>85725</xdr:rowOff>
    </xdr:to>
    <xdr:sp macro="" textlink="">
      <xdr:nvSpPr>
        <xdr:cNvPr id="1356" name="Line 4"/>
        <xdr:cNvSpPr/>
      </xdr:nvSpPr>
      <xdr:spPr>
        <a:xfrm>
          <a:off x="2219325" y="8943975"/>
          <a:ext cx="285750" cy="152400"/>
        </a:xfrm>
        <a:prstGeom prst="line">
          <a:avLst xmlns:a="http://schemas.openxmlformats.org/drawingml/2006/main"/>
        </a:prstGeom>
        <a:noFill/>
        <a:ln xmlns:a="http://schemas.openxmlformats.org/drawingml/2006/main" w="9525">
          <a:solidFill>
            <a:srgbClr val="000000"/>
          </a:solidFill>
          <a:round/>
          <a:headEnd/>
          <a:tailEnd type="triangle" w="med" len="med"/>
        </a:ln>
      </xdr:spPr>
    </xdr:sp>
    <xdr:clientData/>
  </xdr:twoCellAnchor>
  <xdr:twoCellAnchor>
    <xdr:from>
      <xdr:col>5</xdr:col>
      <xdr:colOff>352611</xdr:colOff>
      <xdr:row>38</xdr:row>
      <xdr:rowOff>133350</xdr:rowOff>
    </xdr:from>
    <xdr:to>
      <xdr:col>6</xdr:col>
      <xdr:colOff>124067</xdr:colOff>
      <xdr:row>39</xdr:row>
      <xdr:rowOff>95250</xdr:rowOff>
    </xdr:to>
    <xdr:sp macro="" textlink="">
      <xdr:nvSpPr>
        <xdr:cNvPr id="1357" name="Line 7"/>
        <xdr:cNvSpPr/>
      </xdr:nvSpPr>
      <xdr:spPr>
        <a:xfrm>
          <a:off x="2743200" y="9144000"/>
          <a:ext cx="285750" cy="152400"/>
        </a:xfrm>
        <a:prstGeom prst="line">
          <a:avLst xmlns:a="http://schemas.openxmlformats.org/drawingml/2006/main"/>
        </a:prstGeom>
        <a:noFill/>
        <a:ln xmlns:a="http://schemas.openxmlformats.org/drawingml/2006/main" w="9525">
          <a:solidFill>
            <a:srgbClr val="000000"/>
          </a:solidFill>
          <a:round/>
          <a:headEnd/>
          <a:tailEnd type="triangle" w="med" len="med"/>
        </a:ln>
      </xdr:spPr>
    </xdr:sp>
    <xdr:clientData/>
  </xdr:twoCellAnchor>
  <xdr:twoCellAnchor>
    <xdr:from>
      <xdr:col>6</xdr:col>
      <xdr:colOff>352611</xdr:colOff>
      <xdr:row>39</xdr:row>
      <xdr:rowOff>123825</xdr:rowOff>
    </xdr:from>
    <xdr:to>
      <xdr:col>7</xdr:col>
      <xdr:colOff>124067</xdr:colOff>
      <xdr:row>40</xdr:row>
      <xdr:rowOff>85725</xdr:rowOff>
    </xdr:to>
    <xdr:sp macro="" textlink="">
      <xdr:nvSpPr>
        <xdr:cNvPr id="1358" name="Line 8"/>
        <xdr:cNvSpPr/>
      </xdr:nvSpPr>
      <xdr:spPr>
        <a:xfrm>
          <a:off x="3257550" y="9324975"/>
          <a:ext cx="285750" cy="152400"/>
        </a:xfrm>
        <a:prstGeom prst="line">
          <a:avLst xmlns:a="http://schemas.openxmlformats.org/drawingml/2006/main"/>
        </a:prstGeom>
        <a:noFill/>
        <a:ln xmlns:a="http://schemas.openxmlformats.org/drawingml/2006/main" w="9525">
          <a:solidFill>
            <a:srgbClr val="000000"/>
          </a:solidFill>
          <a:round/>
          <a:headEnd/>
          <a:tailEnd type="triangle" w="med" len="med"/>
        </a:ln>
      </xdr:spPr>
    </xdr:sp>
    <xdr:clientData/>
  </xdr:twoCellAnchor>
  <xdr:twoCellAnchor>
    <xdr:from>
      <xdr:col>7</xdr:col>
      <xdr:colOff>343067</xdr:colOff>
      <xdr:row>40</xdr:row>
      <xdr:rowOff>123825</xdr:rowOff>
    </xdr:from>
    <xdr:to>
      <xdr:col>8</xdr:col>
      <xdr:colOff>114523</xdr:colOff>
      <xdr:row>41</xdr:row>
      <xdr:rowOff>85725</xdr:rowOff>
    </xdr:to>
    <xdr:sp macro="" textlink="">
      <xdr:nvSpPr>
        <xdr:cNvPr id="1359" name="Line 9"/>
        <xdr:cNvSpPr/>
      </xdr:nvSpPr>
      <xdr:spPr>
        <a:xfrm>
          <a:off x="3762375" y="9515475"/>
          <a:ext cx="285750" cy="152400"/>
        </a:xfrm>
        <a:prstGeom prst="line">
          <a:avLst xmlns:a="http://schemas.openxmlformats.org/drawingml/2006/main"/>
        </a:prstGeom>
        <a:noFill/>
        <a:ln xmlns:a="http://schemas.openxmlformats.org/drawingml/2006/main" w="9525">
          <a:solidFill>
            <a:srgbClr val="000000"/>
          </a:solidFill>
          <a:round/>
          <a:headEnd/>
          <a:tailEnd type="triangle" w="med" len="med"/>
        </a:ln>
      </xdr:spPr>
    </xdr:sp>
    <xdr:clientData/>
  </xdr:twoCellAnchor>
  <xdr:twoCellAnchor>
    <xdr:from>
      <xdr:col>3</xdr:col>
      <xdr:colOff>362155</xdr:colOff>
      <xdr:row>36</xdr:row>
      <xdr:rowOff>133350</xdr:rowOff>
    </xdr:from>
    <xdr:to>
      <xdr:col>4</xdr:col>
      <xdr:colOff>133108</xdr:colOff>
      <xdr:row>37</xdr:row>
      <xdr:rowOff>95250</xdr:rowOff>
    </xdr:to>
    <xdr:sp macro="" textlink="">
      <xdr:nvSpPr>
        <xdr:cNvPr id="1360" name="Line 11"/>
        <xdr:cNvSpPr/>
      </xdr:nvSpPr>
      <xdr:spPr>
        <a:xfrm>
          <a:off x="1724025" y="8763000"/>
          <a:ext cx="285750" cy="152400"/>
        </a:xfrm>
        <a:prstGeom prst="line">
          <a:avLst xmlns:a="http://schemas.openxmlformats.org/drawingml/2006/main"/>
        </a:prstGeom>
        <a:noFill/>
        <a:ln xmlns:a="http://schemas.openxmlformats.org/drawingml/2006/main" w="9525">
          <a:solidFill>
            <a:srgbClr val="000000"/>
          </a:solidFill>
          <a:round/>
          <a:headEnd/>
          <a:tailEnd type="triangle" w="med" len="med"/>
        </a:ln>
      </xdr:spPr>
    </xdr:sp>
    <xdr:clientData/>
  </xdr:twoCellAnchor>
</xdr:wsDr>
</file>

<file path=xl/externalLinks/_rels/externalLink1.xml.rels><?xml version="1.0" encoding="utf-8" standalone="yes"?><Relationships xmlns="http://schemas.openxmlformats.org/package/2006/relationships"><Relationship Id="rId1" Type="http://schemas.openxmlformats.org/officeDocument/2006/relationships/externalLinkPath" Target="file:///C:\CEU%20Research%20and%20Performance\Research\Pupil%20Forecasting\Forecasts\ForSep13\CambsPri\BASSINGBOURN_0913.xlsx" TargetMode="External" /></Relationships>
</file>

<file path=xl/externalLinks/externalLink1.xml><?xml version="1.0" encoding="utf-8"?>
<externalLink xmlns="http://schemas.openxmlformats.org/spreadsheetml/2006/main">
  <externalBook xmlns:d2p1="http://schemas.openxmlformats.org/officeDocument/2006/relationships" d2p1:id="rId1">
    <sheetNames>
      <sheetName val="BASSING"/>
      <sheetName val="Planning"/>
      <sheetName val="Output"/>
    </sheetNames>
    <sheetDataSet>
      <sheetData sheetId="0">
        <row r="173">
          <cell r="B173" t="str">
            <v>Bassingbourn</v>
          </cell>
          <cell r="C173">
            <v>2019</v>
          </cell>
          <cell r="D173">
            <v>32</v>
          </cell>
          <cell r="E173">
            <v>0</v>
          </cell>
          <cell r="M173">
            <v>31</v>
          </cell>
          <cell r="N173">
            <v>34</v>
          </cell>
          <cell r="O173">
            <v>34</v>
          </cell>
          <cell r="P173">
            <v>30</v>
          </cell>
          <cell r="Q173">
            <v>33</v>
          </cell>
          <cell r="R173">
            <v>36</v>
          </cell>
          <cell r="S173">
            <v>42</v>
          </cell>
          <cell r="U173">
            <v>240</v>
          </cell>
          <cell r="W173">
            <v>0</v>
          </cell>
          <cell r="X173">
            <v>0</v>
          </cell>
          <cell r="Y173">
            <v>0</v>
          </cell>
          <cell r="Z173">
            <v>0</v>
          </cell>
          <cell r="AA173">
            <v>0</v>
          </cell>
          <cell r="AB173">
            <v>0</v>
          </cell>
          <cell r="AC173">
            <v>0</v>
          </cell>
          <cell r="AD173">
            <v>0</v>
          </cell>
          <cell r="AE173">
            <v>0</v>
          </cell>
          <cell r="AF173">
            <v>0</v>
          </cell>
          <cell r="AG173">
            <v>0</v>
          </cell>
          <cell r="AH173">
            <v>-1</v>
          </cell>
          <cell r="AJ173">
            <v>0</v>
          </cell>
          <cell r="AN173" t="str">
            <v>Armed forces school; erratic CHR/reception</v>
          </cell>
          <cell r="AQ173">
            <v>0</v>
          </cell>
          <cell r="AR173">
            <v>0</v>
          </cell>
          <cell r="AS173">
            <v>0</v>
          </cell>
          <cell r="AU173">
            <v>31</v>
          </cell>
          <cell r="AV173">
            <v>50</v>
          </cell>
          <cell r="AW173">
            <v>350</v>
          </cell>
        </row>
        <row r="174">
          <cell r="B174" t="str">
            <v>Guilden Morden</v>
          </cell>
          <cell r="C174">
            <v>2019</v>
          </cell>
          <cell r="D174">
            <v>10</v>
          </cell>
          <cell r="E174">
            <v>0</v>
          </cell>
          <cell r="M174">
            <v>11</v>
          </cell>
          <cell r="N174">
            <v>11</v>
          </cell>
          <cell r="O174">
            <v>11</v>
          </cell>
          <cell r="P174">
            <v>7</v>
          </cell>
          <cell r="Q174">
            <v>12</v>
          </cell>
          <cell r="R174">
            <v>13</v>
          </cell>
          <cell r="S174">
            <v>9</v>
          </cell>
          <cell r="U174">
            <v>74</v>
          </cell>
          <cell r="W174">
            <v>0</v>
          </cell>
          <cell r="X174">
            <v>0</v>
          </cell>
          <cell r="Y174">
            <v>0</v>
          </cell>
          <cell r="Z174">
            <v>0</v>
          </cell>
          <cell r="AA174">
            <v>0</v>
          </cell>
          <cell r="AB174">
            <v>0</v>
          </cell>
          <cell r="AC174">
            <v>0</v>
          </cell>
          <cell r="AD174">
            <v>0</v>
          </cell>
          <cell r="AE174">
            <v>0</v>
          </cell>
          <cell r="AF174">
            <v>0</v>
          </cell>
          <cell r="AG174">
            <v>0</v>
          </cell>
          <cell r="AH174">
            <v>1</v>
          </cell>
          <cell r="AJ174">
            <v>0</v>
          </cell>
          <cell r="AN174" t="str">
            <v>&lt;100 - CC=0; AR=CHR cos nos so low in some yrs, adj intake based on info from head</v>
          </cell>
          <cell r="AQ174">
            <v>0</v>
          </cell>
          <cell r="AR174">
            <v>0</v>
          </cell>
          <cell r="AS174">
            <v>0</v>
          </cell>
          <cell r="AU174">
            <v>11</v>
          </cell>
          <cell r="AV174">
            <v>12</v>
          </cell>
          <cell r="AW174">
            <v>90</v>
          </cell>
        </row>
        <row r="175">
          <cell r="B175" t="str">
            <v>Petersfield</v>
          </cell>
          <cell r="C175">
            <v>2019</v>
          </cell>
          <cell r="D175">
            <v>16</v>
          </cell>
          <cell r="E175">
            <v>0</v>
          </cell>
          <cell r="M175">
            <v>14</v>
          </cell>
          <cell r="N175">
            <v>13</v>
          </cell>
          <cell r="O175">
            <v>10</v>
          </cell>
          <cell r="P175">
            <v>23</v>
          </cell>
          <cell r="Q175">
            <v>10</v>
          </cell>
          <cell r="R175">
            <v>23</v>
          </cell>
          <cell r="S175">
            <v>24</v>
          </cell>
          <cell r="U175">
            <v>117</v>
          </cell>
          <cell r="W175">
            <v>0</v>
          </cell>
          <cell r="X175">
            <v>0</v>
          </cell>
          <cell r="Y175">
            <v>0</v>
          </cell>
          <cell r="Z175">
            <v>0</v>
          </cell>
          <cell r="AA175">
            <v>0</v>
          </cell>
          <cell r="AB175">
            <v>0</v>
          </cell>
          <cell r="AC175">
            <v>0</v>
          </cell>
          <cell r="AD175">
            <v>0</v>
          </cell>
          <cell r="AE175">
            <v>0</v>
          </cell>
          <cell r="AF175">
            <v>0</v>
          </cell>
          <cell r="AG175">
            <v>0</v>
          </cell>
          <cell r="AH175">
            <v>-2</v>
          </cell>
          <cell r="AQ175">
            <v>0</v>
          </cell>
          <cell r="AR175">
            <v>0</v>
          </cell>
          <cell r="AS175">
            <v>0</v>
          </cell>
          <cell r="AU175">
            <v>14</v>
          </cell>
          <cell r="AV175">
            <v>30</v>
          </cell>
          <cell r="AW175">
            <v>210</v>
          </cell>
        </row>
        <row r="176">
          <cell r="B176" t="str">
            <v>Steeple Morden</v>
          </cell>
          <cell r="C176">
            <v>2019</v>
          </cell>
          <cell r="D176">
            <v>20</v>
          </cell>
          <cell r="E176">
            <v>0</v>
          </cell>
          <cell r="M176">
            <v>28</v>
          </cell>
          <cell r="N176">
            <v>30</v>
          </cell>
          <cell r="O176">
            <v>30</v>
          </cell>
          <cell r="P176">
            <v>30</v>
          </cell>
          <cell r="Q176">
            <v>29</v>
          </cell>
          <cell r="R176">
            <v>29</v>
          </cell>
          <cell r="S176">
            <v>32</v>
          </cell>
          <cell r="U176">
            <v>208</v>
          </cell>
          <cell r="W176">
            <v>0</v>
          </cell>
          <cell r="X176">
            <v>0</v>
          </cell>
          <cell r="Y176">
            <v>0</v>
          </cell>
          <cell r="Z176">
            <v>0</v>
          </cell>
          <cell r="AA176">
            <v>0</v>
          </cell>
          <cell r="AB176">
            <v>0</v>
          </cell>
          <cell r="AC176">
            <v>0</v>
          </cell>
          <cell r="AD176">
            <v>-1</v>
          </cell>
          <cell r="AE176">
            <v>0</v>
          </cell>
          <cell r="AF176">
            <v>0</v>
          </cell>
          <cell r="AG176">
            <v>-0.16666666666666666</v>
          </cell>
          <cell r="AH176">
            <v>8</v>
          </cell>
          <cell r="AJ176">
            <v>0</v>
          </cell>
          <cell r="AN176" t="str">
            <v>CC on 3 yr trend</v>
          </cell>
          <cell r="AQ176">
            <v>0</v>
          </cell>
          <cell r="AR176">
            <v>0</v>
          </cell>
          <cell r="AS176">
            <v>0</v>
          </cell>
          <cell r="AU176">
            <v>28</v>
          </cell>
          <cell r="AV176">
            <v>30</v>
          </cell>
          <cell r="AW176">
            <v>210</v>
          </cell>
        </row>
      </sheetData>
      <sheetData sheetId="1" refreshError="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hyperlink" Target="mailto:PlacePlanningReferrals0-19@cambridgeshire.gov.uk" TargetMode="External" /></Relationships>
</file>

<file path=xl/worksheets/_rels/sheet2.xml.rels><?xml version="1.0" encoding="utf-8" standalone="yes"?><Relationships xmlns="http://schemas.openxmlformats.org/package/2006/relationships"><Relationship Id="rId3" Type="http://schemas.openxmlformats.org/officeDocument/2006/relationships/drawing" Target="/xl/drawings/drawing1.xml" /><Relationship Id="rId2" Type="http://schemas.openxmlformats.org/officeDocument/2006/relationships/printerSettings" Target="../printerSettings/printerSettings2.bin" /><Relationship Id="rId1" Type="http://schemas.openxmlformats.org/officeDocument/2006/relationships/hyperlink" Target="mailto:PlacePlanningReferrals0-19@cambridgeshire.gov.uk" TargetMode="External"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B1:S20"/>
  <sheetViews>
    <sheetView showGridLines="0" showRowColHeaders="0" view="normal" tabSelected="1" workbookViewId="0">
      <selection pane="topLeft" activeCell="F8" sqref="F8:L8"/>
    </sheetView>
  </sheetViews>
  <sheetFormatPr defaultRowHeight="15"/>
  <cols>
    <col min="1" max="1" width="3.5703125" customWidth="1"/>
  </cols>
  <sheetData>
    <row r="1" ht="6" customHeight="1"/>
    <row r="2" spans="2:19" ht="26.25">
      <c r="B2" s="117" t="s">
        <v>84</v>
      </c>
      <c r="C2" s="117"/>
      <c r="D2" s="117"/>
      <c r="E2" s="117"/>
      <c r="F2" s="117"/>
      <c r="G2" s="117"/>
      <c r="H2" s="117"/>
      <c r="I2" s="117"/>
      <c r="J2" s="117"/>
      <c r="K2" s="117"/>
      <c r="L2" s="117"/>
      <c r="M2" s="117"/>
      <c r="N2" s="117"/>
      <c r="O2" s="117"/>
      <c r="P2" s="117"/>
      <c r="Q2" s="117"/>
      <c r="R2" s="117"/>
      <c r="S2" s="117"/>
    </row>
    <row r="3" spans="2:10" ht="16.5" thickBot="1">
      <c r="B3" s="4"/>
      <c r="C3" s="4"/>
      <c r="D3" s="4"/>
      <c r="E3" s="4"/>
      <c r="F3" s="4"/>
      <c r="G3" s="4"/>
      <c r="H3" s="4"/>
      <c r="I3" s="4"/>
      <c r="J3" s="4"/>
    </row>
    <row r="4" spans="2:19" ht="20.25">
      <c r="B4" s="28" t="s">
        <v>0</v>
      </c>
      <c r="C4" s="15"/>
      <c r="D4" s="15"/>
      <c r="E4" s="15"/>
      <c r="F4" s="15"/>
      <c r="G4" s="15"/>
      <c r="H4" s="15"/>
      <c r="I4" s="15"/>
      <c r="J4" s="15"/>
      <c r="K4" s="16"/>
      <c r="L4" s="16"/>
      <c r="M4" s="16"/>
      <c r="N4" s="16"/>
      <c r="O4" s="16"/>
      <c r="P4" s="16"/>
      <c r="Q4" s="16"/>
      <c r="R4" s="16"/>
      <c r="S4" s="17"/>
    </row>
    <row r="5" spans="2:19" ht="15.75">
      <c r="B5" s="18"/>
      <c r="C5" s="19"/>
      <c r="D5" s="19"/>
      <c r="E5" s="19"/>
      <c r="F5" s="19"/>
      <c r="G5" s="19"/>
      <c r="H5" s="19"/>
      <c r="I5" s="19"/>
      <c r="J5" s="19"/>
      <c r="K5" s="20"/>
      <c r="L5" s="20"/>
      <c r="M5" s="20"/>
      <c r="N5" s="20"/>
      <c r="O5" s="20"/>
      <c r="P5" s="20"/>
      <c r="Q5" s="20"/>
      <c r="R5" s="20"/>
      <c r="S5" s="21"/>
    </row>
    <row r="6" spans="2:19" ht="15.75">
      <c r="B6" s="22" t="s">
        <v>1</v>
      </c>
      <c r="C6" s="19"/>
      <c r="D6" s="19"/>
      <c r="E6" s="19"/>
      <c r="F6" s="19"/>
      <c r="G6" s="19"/>
      <c r="H6" s="19"/>
      <c r="I6" s="19"/>
      <c r="J6" s="19"/>
      <c r="K6" s="20"/>
      <c r="L6" s="20"/>
      <c r="M6" s="20"/>
      <c r="N6" s="20"/>
      <c r="O6" s="20"/>
      <c r="P6" s="20"/>
      <c r="Q6" s="20"/>
      <c r="R6" s="20"/>
      <c r="S6" s="21"/>
    </row>
    <row r="7" spans="2:19" ht="16.5" thickBot="1">
      <c r="B7" s="18"/>
      <c r="C7" s="19"/>
      <c r="D7" s="19"/>
      <c r="E7" s="19"/>
      <c r="F7" s="19"/>
      <c r="G7" s="19"/>
      <c r="H7" s="19"/>
      <c r="I7" s="19"/>
      <c r="J7" s="19"/>
      <c r="K7" s="20"/>
      <c r="L7" s="20"/>
      <c r="M7" s="20"/>
      <c r="N7" s="20"/>
      <c r="O7" s="20"/>
      <c r="P7" s="20"/>
      <c r="Q7" s="20"/>
      <c r="R7" s="20"/>
      <c r="S7" s="21"/>
    </row>
    <row r="8" spans="2:19" ht="30" customHeight="1" thickBot="1">
      <c r="B8" s="18"/>
      <c r="C8" s="123" t="s">
        <v>8</v>
      </c>
      <c r="D8" s="123"/>
      <c r="E8" s="124"/>
      <c r="F8" s="125" t="s">
        <v>55</v>
      </c>
      <c r="G8" s="126"/>
      <c r="H8" s="126"/>
      <c r="I8" s="126"/>
      <c r="J8" s="126"/>
      <c r="K8" s="126"/>
      <c r="L8" s="127"/>
      <c r="M8" s="20"/>
      <c r="N8" s="20"/>
      <c r="O8" s="20"/>
      <c r="P8" s="119" t="s">
        <v>2</v>
      </c>
      <c r="Q8" s="120"/>
      <c r="R8" s="121"/>
      <c r="S8" s="29"/>
    </row>
    <row r="9" spans="2:19" ht="16.5" thickBot="1">
      <c r="B9" s="23"/>
      <c r="C9" s="24"/>
      <c r="D9" s="24"/>
      <c r="E9" s="24"/>
      <c r="F9" s="24"/>
      <c r="G9" s="24"/>
      <c r="H9" s="24"/>
      <c r="I9" s="24"/>
      <c r="J9" s="24"/>
      <c r="K9" s="25"/>
      <c r="L9" s="25"/>
      <c r="M9" s="25"/>
      <c r="N9" s="25"/>
      <c r="O9" s="25"/>
      <c r="P9" s="25"/>
      <c r="Q9" s="25"/>
      <c r="R9" s="25"/>
      <c r="S9" s="26"/>
    </row>
    <row r="10" spans="2:10" ht="15.75">
      <c r="B10" s="4"/>
      <c r="C10" s="4"/>
      <c r="D10" s="4"/>
      <c r="E10" s="4"/>
      <c r="F10" s="4"/>
      <c r="G10" s="4"/>
      <c r="H10" s="4"/>
      <c r="I10" s="4"/>
      <c r="J10" s="4"/>
    </row>
    <row r="12" spans="2:19" ht="30.75" customHeight="1">
      <c r="B12" s="128" t="s">
        <v>85</v>
      </c>
      <c r="C12" s="128"/>
      <c r="D12" s="128"/>
      <c r="E12" s="128"/>
      <c r="F12" s="128"/>
      <c r="G12" s="128"/>
      <c r="H12" s="128"/>
      <c r="I12" s="128"/>
      <c r="J12" s="128"/>
      <c r="K12" s="128"/>
      <c r="L12" s="128"/>
      <c r="M12" s="128"/>
      <c r="N12" s="128"/>
      <c r="O12" s="128"/>
      <c r="P12" s="128"/>
      <c r="Q12" s="128"/>
      <c r="R12" s="128"/>
      <c r="S12" s="128"/>
    </row>
    <row r="13" spans="2:19">
      <c r="B13" s="128"/>
      <c r="C13" s="128"/>
      <c r="D13" s="128"/>
      <c r="E13" s="128"/>
      <c r="F13" s="128"/>
      <c r="G13" s="128"/>
      <c r="H13" s="128"/>
      <c r="I13" s="128"/>
      <c r="J13" s="128"/>
      <c r="K13" s="128"/>
      <c r="L13" s="128"/>
      <c r="M13" s="128"/>
      <c r="N13" s="128"/>
      <c r="O13" s="128"/>
      <c r="P13" s="128"/>
      <c r="Q13" s="128"/>
      <c r="R13" s="128"/>
      <c r="S13" s="128"/>
    </row>
    <row r="14" spans="2:19" ht="15.75">
      <c r="B14" s="10"/>
      <c r="C14" s="27"/>
      <c r="D14" s="27"/>
      <c r="E14" s="27"/>
      <c r="F14" s="27"/>
      <c r="G14" s="27"/>
      <c r="H14" s="27"/>
      <c r="I14" s="27"/>
      <c r="J14" s="27"/>
      <c r="K14" s="27"/>
      <c r="L14" s="27"/>
      <c r="M14" s="27"/>
      <c r="N14" s="27"/>
      <c r="O14" s="27"/>
      <c r="P14" s="27"/>
      <c r="Q14" s="27"/>
      <c r="R14" s="27"/>
      <c r="S14" s="27"/>
    </row>
    <row r="15" spans="2:19" ht="18" customHeight="1">
      <c r="B15" s="122"/>
      <c r="C15" s="122"/>
      <c r="D15" s="122"/>
      <c r="E15" s="122"/>
      <c r="F15" s="122"/>
      <c r="G15" s="122"/>
      <c r="H15" s="122"/>
      <c r="I15" s="122"/>
      <c r="J15" s="122"/>
      <c r="K15" s="122"/>
      <c r="L15" s="122"/>
      <c r="M15" s="122"/>
      <c r="N15" s="122"/>
      <c r="O15" s="122"/>
      <c r="P15" s="122"/>
      <c r="Q15" s="122"/>
      <c r="R15" s="122"/>
      <c r="S15" s="122"/>
    </row>
    <row r="16" spans="2:19" ht="15.75">
      <c r="B16" s="10"/>
      <c r="C16" s="10"/>
      <c r="D16" s="10"/>
      <c r="E16" s="10"/>
      <c r="F16" s="10"/>
      <c r="G16" s="10"/>
      <c r="H16" s="10"/>
      <c r="I16" s="10"/>
      <c r="J16" s="10"/>
      <c r="K16" s="10"/>
      <c r="L16" s="27"/>
      <c r="M16" s="27"/>
      <c r="N16" s="27"/>
      <c r="O16" s="27"/>
      <c r="P16" s="27"/>
      <c r="Q16" s="27"/>
      <c r="R16" s="27"/>
      <c r="S16" s="27"/>
    </row>
    <row r="17" spans="4:19" ht="15.75">
      <c r="D17" s="1"/>
      <c r="E17" s="1"/>
      <c r="F17" s="84" t="s">
        <v>66</v>
      </c>
      <c r="G17" s="1"/>
      <c r="H17" s="1"/>
      <c r="J17" s="3"/>
      <c r="K17" s="10"/>
      <c r="L17" s="27"/>
      <c r="M17" s="27"/>
      <c r="N17" s="27"/>
      <c r="O17" s="27"/>
      <c r="P17" s="27"/>
      <c r="Q17" s="27"/>
      <c r="R17" s="27"/>
      <c r="S17" s="27"/>
    </row>
    <row r="20" spans="2:19" ht="15.75">
      <c r="B20" s="118" t="s">
        <v>86</v>
      </c>
      <c r="C20" s="118"/>
      <c r="D20" s="118"/>
      <c r="E20" s="118"/>
      <c r="F20" s="118"/>
      <c r="G20" s="118"/>
      <c r="H20" s="118"/>
      <c r="I20" s="118"/>
      <c r="J20" s="118"/>
      <c r="K20" s="118"/>
      <c r="L20" s="118"/>
      <c r="M20" s="118"/>
      <c r="N20" s="118"/>
      <c r="O20" s="118"/>
      <c r="P20" s="118"/>
      <c r="Q20" s="118"/>
      <c r="R20" s="118"/>
      <c r="S20" s="118"/>
    </row>
  </sheetData>
  <mergeCells count="7">
    <mergeCell ref="B2:S2"/>
    <mergeCell ref="B20:S20"/>
    <mergeCell ref="P8:R8"/>
    <mergeCell ref="B15:S15"/>
    <mergeCell ref="C8:E8"/>
    <mergeCell ref="F8:L8"/>
    <mergeCell ref="B12:S13"/>
  </mergeCells>
  <dataValidations count="1">
    <dataValidation type="list" allowBlank="1" showInputMessage="1" showErrorMessage="1" sqref="F8:L8">
      <formula1>Lists!$A$2:$A$37</formula1>
    </dataValidation>
  </dataValidations>
  <hyperlinks>
    <hyperlink ref="P8:R8" location="Profile!A1" display="ENTER"/>
    <hyperlink ref="F17" r:id="rId1" display="Email: PlacePlanningReferrals0-19@cambridgeshire.gov.uk"/>
  </hyperlinks>
  <printOptions horizontalCentered="1"/>
  <pageMargins left="0.78740157480314965" right="0.78740157480314965" top="0.78740157480314965" bottom="0.78740157480314965" header="0.31496062992125984" footer="0.31496062992125984"/>
  <pageSetup paperSize="9" orientation="portrait"/>
  <headerFooter scaleWithDoc="1" alignWithMargins="0" differentFirst="0" differentOddEven="0"/>
  <extLst/>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pageSetUpPr fitToPage="1"/>
  </sheetPr>
  <dimension ref="B1:U43"/>
  <sheetViews>
    <sheetView showGridLines="0" view="normal" workbookViewId="0">
      <selection pane="topLeft" activeCell="A1" sqref="A1"/>
    </sheetView>
  </sheetViews>
  <sheetFormatPr defaultRowHeight="15"/>
  <cols>
    <col min="1" max="1" width="1.84765625" customWidth="1"/>
    <col min="2" max="2" width="9.84765625" customWidth="1"/>
    <col min="3" max="3" width="9.41796875" bestFit="1" customWidth="1"/>
    <col min="4" max="13" width="7.7109375" customWidth="1"/>
  </cols>
  <sheetData>
    <row r="1" spans="2:13" ht="15.75" customHeight="1">
      <c r="B1" s="144" t="str">
        <f>Opening!F8</f>
        <v>Abbey College, Ramsey</v>
      </c>
      <c r="C1" s="144"/>
      <c r="D1" s="144"/>
      <c r="E1" s="144"/>
      <c r="F1" s="144"/>
      <c r="G1" s="144"/>
      <c r="H1" s="144"/>
      <c r="I1" s="144"/>
      <c r="J1" s="144"/>
      <c r="K1" s="144"/>
      <c r="L1" s="144"/>
      <c r="M1" s="144"/>
    </row>
    <row r="2" spans="2:13" ht="21.75" customHeight="1">
      <c r="B2" s="145" t="s">
        <v>81</v>
      </c>
      <c r="C2" s="145"/>
      <c r="D2" s="145"/>
      <c r="E2" s="145"/>
      <c r="F2" s="145"/>
      <c r="G2" s="145"/>
      <c r="H2" s="145"/>
      <c r="I2" s="145"/>
      <c r="J2" s="145"/>
      <c r="K2" s="145"/>
      <c r="L2" s="145"/>
      <c r="M2" s="145"/>
    </row>
    <row r="3" ht="8.25" customHeight="1" thickBot="1"/>
    <row r="4" spans="2:21" s="7" customFormat="1" ht="36.75" customHeight="1" thickBot="1">
      <c r="B4" s="143" t="s">
        <v>82</v>
      </c>
      <c r="C4" s="143"/>
      <c r="D4" s="143"/>
      <c r="E4" s="143"/>
      <c r="F4" s="143"/>
      <c r="G4" s="143"/>
      <c r="H4" s="143"/>
      <c r="I4" s="143"/>
      <c r="J4" s="143"/>
      <c r="K4" s="143"/>
      <c r="L4" s="143"/>
      <c r="M4" s="143"/>
      <c r="O4" s="131" t="s">
        <v>47</v>
      </c>
      <c r="P4" s="132"/>
      <c r="Q4" s="132"/>
      <c r="R4" s="132"/>
      <c r="S4" s="133"/>
      <c r="T4" s="6"/>
      <c r="U4" s="6"/>
    </row>
    <row r="5" spans="2:2" ht="8.25" customHeight="1">
      <c r="B5" s="1"/>
    </row>
    <row r="6" spans="2:13" customHeight="1">
      <c r="B6" s="143" t="s">
        <v>67</v>
      </c>
      <c r="C6" s="143"/>
      <c r="D6" s="143"/>
      <c r="E6" s="143"/>
      <c r="F6" s="143"/>
      <c r="G6" s="143"/>
      <c r="H6" s="143"/>
      <c r="I6" s="143"/>
      <c r="J6" s="143"/>
      <c r="K6" s="143"/>
      <c r="L6" s="143"/>
      <c r="M6" s="143"/>
    </row>
    <row r="7" spans="2:13" s="30" customFormat="1" customHeight="1">
      <c r="B7" s="143"/>
      <c r="C7" s="143"/>
      <c r="D7" s="143"/>
      <c r="E7" s="143"/>
      <c r="F7" s="143"/>
      <c r="G7" s="143"/>
      <c r="H7" s="143"/>
      <c r="I7" s="143"/>
      <c r="J7" s="143"/>
      <c r="K7" s="143"/>
      <c r="L7" s="143"/>
      <c r="M7" s="143"/>
    </row>
    <row r="8" spans="2:13" s="30" customFormat="1" ht="15.75" customHeight="1" thickBot="1">
      <c r="B8" s="143"/>
      <c r="C8" s="143"/>
      <c r="D8" s="143"/>
      <c r="E8" s="143"/>
      <c r="F8" s="143"/>
      <c r="G8" s="143"/>
      <c r="H8" s="143"/>
      <c r="I8" s="143"/>
      <c r="J8" s="143"/>
      <c r="K8" s="143"/>
      <c r="L8" s="143"/>
      <c r="M8" s="143"/>
    </row>
    <row r="9" spans="2:19" s="30" customFormat="1" ht="15.75">
      <c r="B9" s="32"/>
      <c r="C9" s="32"/>
      <c r="D9" s="32"/>
      <c r="E9" s="32"/>
      <c r="F9" s="32"/>
      <c r="G9" s="32"/>
      <c r="H9" s="32"/>
      <c r="I9" s="32"/>
      <c r="J9" s="32"/>
      <c r="K9" s="32"/>
      <c r="L9" s="32"/>
      <c r="M9" s="32"/>
      <c r="N9" s="31"/>
      <c r="O9" s="134" t="s">
        <v>6</v>
      </c>
      <c r="P9" s="135"/>
      <c r="Q9" s="135"/>
      <c r="R9" s="135"/>
      <c r="S9" s="136"/>
    </row>
    <row r="10" spans="2:19" ht="8.25" customHeight="1">
      <c r="B10" s="2"/>
      <c r="N10" s="8"/>
      <c r="O10" s="137"/>
      <c r="P10" s="138"/>
      <c r="Q10" s="138"/>
      <c r="R10" s="138"/>
      <c r="S10" s="139"/>
    </row>
    <row r="11" spans="2:21" ht="39.75" customHeight="1" thickBot="1">
      <c r="B11" s="143"/>
      <c r="C11" s="143"/>
      <c r="D11" s="143"/>
      <c r="E11" s="143"/>
      <c r="F11" s="143"/>
      <c r="G11" s="143"/>
      <c r="H11" s="143"/>
      <c r="I11" s="143"/>
      <c r="J11" s="143"/>
      <c r="K11" s="143"/>
      <c r="L11" s="143"/>
      <c r="M11" s="143"/>
      <c r="N11" s="8"/>
      <c r="O11" s="140"/>
      <c r="P11" s="141"/>
      <c r="Q11" s="141"/>
      <c r="R11" s="141"/>
      <c r="S11" s="142"/>
      <c r="T11" s="5"/>
      <c r="U11" s="5"/>
    </row>
    <row r="12" spans="2:10" ht="9" customHeight="1">
      <c r="B12" s="1"/>
      <c r="C12" s="1"/>
      <c r="D12" s="1"/>
      <c r="E12" s="1"/>
      <c r="F12" s="1"/>
      <c r="G12" s="1"/>
      <c r="H12" s="1"/>
      <c r="I12" s="1"/>
      <c r="J12" s="1"/>
    </row>
    <row r="13" spans="2:10" ht="15.75">
      <c r="B13" s="1"/>
      <c r="C13" s="84" t="s">
        <v>66</v>
      </c>
      <c r="D13" s="1"/>
      <c r="E13" s="1"/>
      <c r="F13" s="1"/>
      <c r="G13" s="1"/>
      <c r="H13" s="1"/>
      <c r="J13" s="3"/>
    </row>
    <row r="14" ht="10.5" customHeight="1"/>
    <row r="15" spans="2:13" ht="24.75" customHeight="1">
      <c r="B15" s="129" t="str">
        <f>Opening!F8</f>
        <v>Abbey College, Ramsey</v>
      </c>
      <c r="C15" s="129"/>
      <c r="D15" s="129"/>
      <c r="E15" s="129"/>
      <c r="F15" s="129"/>
      <c r="G15" s="129"/>
      <c r="H15" s="129"/>
      <c r="I15" s="129"/>
      <c r="J15" s="129"/>
      <c r="K15" s="129"/>
      <c r="L15" s="129"/>
      <c r="M15" s="129"/>
    </row>
    <row r="16" spans="2:10" ht="15.75" thickBot="1">
      <c r="B16" s="1"/>
      <c r="C16" s="14"/>
      <c r="D16" s="14" t="str">
        <f>IF($B$15="Gamlingay Village College","Yr 5","Yr 7")</f>
        <v>Yr 7</v>
      </c>
      <c r="E16" s="14" t="str">
        <f>IF($B$15="Gamlingay Village College","Yr 6","Yr 8")</f>
        <v>Yr 8</v>
      </c>
      <c r="F16" s="14" t="str">
        <f>IF($B$15="Gamlingay Village College","Yr 7","Yr 9")</f>
        <v>Yr 9</v>
      </c>
      <c r="G16" s="14" t="str">
        <f>IF($B$15="Gamlingay Village College","Yr 8","Yr 10")</f>
        <v>Yr 10</v>
      </c>
      <c r="H16" s="14" t="str">
        <f>IF($B$15="Gamlingay Village College","","Yr 11")</f>
        <v>Yr 11</v>
      </c>
      <c r="I16" s="14" t="str">
        <f>IF($B$15="Gamlingay Village College","","Yr 12")</f>
        <v>Yr 12</v>
      </c>
      <c r="J16" s="14" t="str">
        <f>IF($B$15="Gamlingay Village College","","Yr 13")</f>
        <v>Yr 13</v>
      </c>
    </row>
    <row r="17" spans="2:13" ht="38.25" customHeight="1" thickBot="1">
      <c r="B17" s="73" t="s">
        <v>4</v>
      </c>
      <c r="C17" s="77" t="str">
        <f>IF($B$15="Gamlingay Village College","Primary 8 Yr Olds","Primary 10 Yr Olds")</f>
        <v>Primary 10 Yr Olds</v>
      </c>
      <c r="D17" s="36" t="str">
        <f>IF($B$15="Gamlingay Village College","9 Yr Olds","11 Yr Olds")</f>
        <v>11 Yr Olds</v>
      </c>
      <c r="E17" s="37" t="str">
        <f>IF($B$15="Gamlingay Village College","10 Yr Olds","12 Yr Olds")</f>
        <v>12 Yr Olds</v>
      </c>
      <c r="F17" s="37" t="str">
        <f>IF($B$15="Gamlingay Village College","11 Yr Olds","13 Yr Olds")</f>
        <v>13 Yr Olds</v>
      </c>
      <c r="G17" s="37" t="str">
        <f>IF($B$15="Gamlingay Village College","12 Yr Olds","14 Yr Olds")</f>
        <v>14 Yr Olds</v>
      </c>
      <c r="H17" s="37" t="str">
        <f>IF($B$15="Gamlingay Village College","","15 Yr Olds")</f>
        <v>15 Yr Olds</v>
      </c>
      <c r="I17" s="37" t="str">
        <f>IF($B$15="Gamlingay Village College","","16 Yr Olds")</f>
        <v>16 Yr Olds</v>
      </c>
      <c r="J17" s="38" t="str">
        <f>IF($B$15="Gamlingay Village College","","17+ Yr Olds")</f>
        <v>17+ Yr Olds</v>
      </c>
      <c r="K17" s="77" t="str">
        <f>IF($B$15="Gamlingay Village College","","11 - 15 Yr Olds")</f>
        <v>11 - 15 Yr Olds</v>
      </c>
      <c r="L17" s="77" t="str">
        <f>IF($B$15="Gamlingay Village College","","16+ Yr Olds")</f>
        <v>16+ Yr Olds</v>
      </c>
      <c r="M17" s="73" t="s">
        <v>40</v>
      </c>
    </row>
    <row r="18" spans="2:13">
      <c r="B18" s="74" t="s">
        <v>61</v>
      </c>
      <c r="C18" s="78">
        <f>VLOOKUP(($B$15&amp;B18),Forecasts!C$2:K$505,2,FALSE)</f>
        <v>270</v>
      </c>
      <c r="D18" s="82">
        <f>VLOOKUP(($B$15&amp;B18),Forecasts!C$2:K$505,3,FALSE)</f>
        <v>230</v>
      </c>
      <c r="E18" s="39">
        <f>VLOOKUP(($B$15&amp;B18),Forecasts!C$2:K$505,4,FALSE)</f>
        <v>199</v>
      </c>
      <c r="F18" s="39">
        <f>VLOOKUP(($B$15&amp;B18),Forecasts!C$2:K$505,5,FALSE)</f>
        <v>206</v>
      </c>
      <c r="G18" s="39">
        <f>VLOOKUP(($B$15&amp;B18),Forecasts!C$2:K$505,6,FALSE)</f>
        <v>202</v>
      </c>
      <c r="H18" s="39">
        <f>VLOOKUP(($B$15&amp;B18),Forecasts!C$2:K$505,7,FALSE)</f>
        <v>177</v>
      </c>
      <c r="I18" s="39">
        <f>VLOOKUP(($B$15&amp;B18),Forecasts!C$2:K$505,8,FALSE)</f>
        <v>46</v>
      </c>
      <c r="J18" s="83">
        <f>VLOOKUP(($B$15&amp;B18),Forecasts!C$2:K$505,9,FALSE)</f>
        <v>36</v>
      </c>
      <c r="K18" s="79">
        <f>SUM(D18:H18)</f>
        <v>1014</v>
      </c>
      <c r="L18" s="79">
        <f>SUM(I18:J18)</f>
        <v>82</v>
      </c>
      <c r="M18" s="79">
        <f>SUM(D18:J18)</f>
        <v>1096</v>
      </c>
    </row>
    <row r="19" spans="2:13">
      <c r="B19" s="75" t="s">
        <v>62</v>
      </c>
      <c r="C19" s="106">
        <f>VLOOKUP(($B$15&amp;B19),Forecasts!C$2:K$505,2,FALSE)</f>
        <v>283</v>
      </c>
      <c r="D19" s="108">
        <f>VLOOKUP(($B$15&amp;B19),Forecasts!C$2:K$505,3,FALSE)</f>
        <v>210</v>
      </c>
      <c r="E19" s="109">
        <f>VLOOKUP(($B$15&amp;B19),Forecasts!C$2:K$505,4,FALSE)</f>
        <v>225</v>
      </c>
      <c r="F19" s="109">
        <f>VLOOKUP(($B$15&amp;B19),Forecasts!C$2:K$505,5,FALSE)</f>
        <v>202</v>
      </c>
      <c r="G19" s="109">
        <f>VLOOKUP(($B$15&amp;B19),Forecasts!C$2:K$505,6,FALSE)</f>
        <v>201</v>
      </c>
      <c r="H19" s="109">
        <f>VLOOKUP(($B$15&amp;B19),Forecasts!C$2:K$505,7,FALSE)</f>
        <v>200</v>
      </c>
      <c r="I19" s="109">
        <f>VLOOKUP(($B$15&amp;B19),Forecasts!C$2:K$505,8,FALSE)</f>
        <v>42</v>
      </c>
      <c r="J19" s="110">
        <f>VLOOKUP(($B$15&amp;B19),Forecasts!C$2:K$505,9,FALSE)</f>
        <v>43</v>
      </c>
      <c r="K19" s="80">
        <f>SUM(D19:H19)</f>
        <v>1038</v>
      </c>
      <c r="L19" s="80">
        <f>SUM(I19:J19)</f>
        <v>85</v>
      </c>
      <c r="M19" s="80">
        <f>SUM(D19:J19)</f>
        <v>1123</v>
      </c>
    </row>
    <row r="20" spans="2:13">
      <c r="B20" s="75" t="s">
        <v>63</v>
      </c>
      <c r="C20" s="106">
        <f>VLOOKUP(($B$15&amp;B20),Forecasts!C$2:K$505,2,FALSE)</f>
        <v>270</v>
      </c>
      <c r="D20" s="108">
        <f>VLOOKUP(($B$15&amp;B20),Forecasts!C$2:K$505,3,FALSE)</f>
        <v>225</v>
      </c>
      <c r="E20" s="109">
        <f>VLOOKUP(($B$15&amp;B20),Forecasts!C$2:K$505,4,FALSE)</f>
        <v>207</v>
      </c>
      <c r="F20" s="109">
        <f>VLOOKUP(($B$15&amp;B20),Forecasts!C$2:K$505,5,FALSE)</f>
        <v>230</v>
      </c>
      <c r="G20" s="109">
        <f>VLOOKUP(($B$15&amp;B20),Forecasts!C$2:K$505,6,FALSE)</f>
        <v>199</v>
      </c>
      <c r="H20" s="109">
        <f>VLOOKUP(($B$15&amp;B20),Forecasts!C$2:K$505,7,FALSE)</f>
        <v>201</v>
      </c>
      <c r="I20" s="109">
        <f>VLOOKUP(($B$15&amp;B20),Forecasts!C$2:K$505,8,FALSE)</f>
        <v>49</v>
      </c>
      <c r="J20" s="110">
        <f>VLOOKUP(($B$15&amp;B20),Forecasts!C$2:K$505,9,FALSE)</f>
        <v>42</v>
      </c>
      <c r="K20" s="80">
        <f>SUM(D20:H20)</f>
        <v>1062</v>
      </c>
      <c r="L20" s="80">
        <f>SUM(I20:J20)</f>
        <v>91</v>
      </c>
      <c r="M20" s="80">
        <f>SUM(D20:J20)</f>
        <v>1153</v>
      </c>
    </row>
    <row r="21" spans="2:13">
      <c r="B21" s="75" t="s">
        <v>64</v>
      </c>
      <c r="C21" s="106">
        <f>VLOOKUP(($B$15&amp;B21),Forecasts!C$2:K$505,2,FALSE)</f>
        <v>298</v>
      </c>
      <c r="D21" s="108">
        <f>VLOOKUP(($B$15&amp;B21),Forecasts!C$2:K$505,3,FALSE)</f>
        <v>216</v>
      </c>
      <c r="E21" s="109">
        <f>VLOOKUP(($B$15&amp;B21),Forecasts!C$2:K$505,4,FALSE)</f>
        <v>222</v>
      </c>
      <c r="F21" s="109">
        <f>VLOOKUP(($B$15&amp;B21),Forecasts!C$2:K$505,5,FALSE)</f>
        <v>212</v>
      </c>
      <c r="G21" s="109">
        <f>VLOOKUP(($B$15&amp;B21),Forecasts!C$2:K$505,6,FALSE)</f>
        <v>227</v>
      </c>
      <c r="H21" s="109">
        <f>VLOOKUP(($B$15&amp;B21),Forecasts!C$2:K$505,7,FALSE)</f>
        <v>199</v>
      </c>
      <c r="I21" s="109">
        <f>VLOOKUP(($B$15&amp;B21),Forecasts!C$2:K$505,8,FALSE)</f>
        <v>51</v>
      </c>
      <c r="J21" s="110">
        <f>VLOOKUP(($B$15&amp;B21),Forecasts!C$2:K$505,9,FALSE)</f>
        <v>48</v>
      </c>
      <c r="K21" s="80">
        <f>SUM(D21:H21)</f>
        <v>1076</v>
      </c>
      <c r="L21" s="80">
        <f>SUM(I21:J21)</f>
        <v>99</v>
      </c>
      <c r="M21" s="80">
        <f>SUM(D21:J21)</f>
        <v>1175</v>
      </c>
    </row>
    <row r="22" spans="2:13">
      <c r="B22" s="75" t="s">
        <v>70</v>
      </c>
      <c r="C22" s="106">
        <f>VLOOKUP(($B$15&amp;B22),Forecasts!C$2:K$505,2,FALSE)</f>
        <v>277</v>
      </c>
      <c r="D22" s="108">
        <f>VLOOKUP(($B$15&amp;B22),Forecasts!C$2:K$505,3,FALSE)</f>
        <v>239</v>
      </c>
      <c r="E22" s="109">
        <f>VLOOKUP(($B$15&amp;B22),Forecasts!C$2:K$505,4,FALSE)</f>
        <v>211</v>
      </c>
      <c r="F22" s="109">
        <f>VLOOKUP(($B$15&amp;B22),Forecasts!C$2:K$505,5,FALSE)</f>
        <v>225</v>
      </c>
      <c r="G22" s="109">
        <f>VLOOKUP(($B$15&amp;B22),Forecasts!C$2:K$505,6,FALSE)</f>
        <v>207</v>
      </c>
      <c r="H22" s="109">
        <f>VLOOKUP(($B$15&amp;B22),Forecasts!C$2:K$505,7,FALSE)</f>
        <v>225</v>
      </c>
      <c r="I22" s="109">
        <f>VLOOKUP(($B$15&amp;B22),Forecasts!C$2:K$505,8,FALSE)</f>
        <v>50</v>
      </c>
      <c r="J22" s="110">
        <f>VLOOKUP(($B$15&amp;B22),Forecasts!C$2:K$505,9,FALSE)</f>
        <v>48</v>
      </c>
      <c r="K22" s="80">
        <f>SUM(D22:H22)</f>
        <v>1107</v>
      </c>
      <c r="L22" s="80">
        <f>SUM(I22:J22)</f>
        <v>98</v>
      </c>
      <c r="M22" s="80">
        <f>SUM(D22:J22)</f>
        <v>1205</v>
      </c>
    </row>
    <row r="23" spans="2:13" ht="15.75" thickBot="1">
      <c r="B23" s="76" t="s">
        <v>71</v>
      </c>
      <c r="C23" s="107">
        <f>VLOOKUP(($B$15&amp;B23),Forecasts!C$2:K$505,2,FALSE)</f>
        <v>302</v>
      </c>
      <c r="D23" s="111">
        <f>VLOOKUP(($B$15&amp;B23),Forecasts!C$2:K$505,3,FALSE)</f>
        <v>222</v>
      </c>
      <c r="E23" s="112">
        <f>VLOOKUP(($B$15&amp;B23),Forecasts!C$2:K$505,4,FALSE)</f>
        <v>234</v>
      </c>
      <c r="F23" s="112">
        <f>VLOOKUP(($B$15&amp;B23),Forecasts!C$2:K$505,5,FALSE)</f>
        <v>214</v>
      </c>
      <c r="G23" s="112">
        <f>VLOOKUP(($B$15&amp;B23),Forecasts!C$2:K$505,6,FALSE)</f>
        <v>220</v>
      </c>
      <c r="H23" s="112">
        <f>VLOOKUP(($B$15&amp;B23),Forecasts!C$2:K$505,7,FALSE)</f>
        <v>205</v>
      </c>
      <c r="I23" s="112">
        <f>VLOOKUP(($B$15&amp;B23),Forecasts!C$2:K$505,8,FALSE)</f>
        <v>56</v>
      </c>
      <c r="J23" s="113">
        <f>VLOOKUP(($B$15&amp;B23),Forecasts!C$2:K$505,9,FALSE)</f>
        <v>47</v>
      </c>
      <c r="K23" s="81">
        <f>SUM(D23:H23)</f>
        <v>1095</v>
      </c>
      <c r="L23" s="81">
        <f>SUM(I23:J23)</f>
        <v>103</v>
      </c>
      <c r="M23" s="81">
        <f>SUM(D23:J23)</f>
        <v>1198</v>
      </c>
    </row>
    <row r="24" spans="2:13" ht="23.25" customHeight="1">
      <c r="B24" s="130" t="str">
        <f>IFERROR(VLOOKUP($B$15,'Forecast Notes'!$A$2:$B$5,2,FALSE),"")</f>
        <v/>
      </c>
      <c r="C24" s="130"/>
      <c r="D24" s="130"/>
      <c r="E24" s="130"/>
      <c r="F24" s="130"/>
      <c r="G24" s="130"/>
      <c r="H24" s="130"/>
      <c r="I24" s="130"/>
      <c r="J24" s="130"/>
      <c r="K24" s="130"/>
      <c r="L24" s="130"/>
      <c r="M24" s="130"/>
    </row>
    <row r="25" spans="2:13" ht="6.75" customHeight="1">
      <c r="B25" s="14"/>
      <c r="C25" s="33"/>
      <c r="D25" s="34"/>
      <c r="E25" s="34"/>
      <c r="F25" s="34"/>
      <c r="G25" s="34"/>
      <c r="H25" s="34"/>
      <c r="I25" s="34"/>
      <c r="J25" s="34"/>
      <c r="K25" s="33"/>
      <c r="L25" s="33"/>
      <c r="M25" s="35"/>
    </row>
    <row r="26" spans="2:12">
      <c r="B26" s="9" t="s">
        <v>5</v>
      </c>
      <c r="C26" s="1"/>
      <c r="D26" s="1"/>
      <c r="E26" s="1"/>
      <c r="F26" s="1"/>
      <c r="G26" s="1"/>
      <c r="H26" s="1"/>
      <c r="I26" s="1"/>
      <c r="J26" s="1"/>
      <c r="K26" s="1"/>
      <c r="L26" s="1"/>
    </row>
    <row r="27" spans="2:13" ht="40.5" customHeight="1">
      <c r="B27" s="40" t="s">
        <v>46</v>
      </c>
      <c r="C27" s="40"/>
      <c r="D27" s="40"/>
      <c r="E27" s="40"/>
      <c r="F27" s="40"/>
      <c r="G27" s="40"/>
      <c r="H27" s="40"/>
      <c r="I27" s="40"/>
      <c r="J27" s="40"/>
      <c r="K27" s="40"/>
      <c r="L27" s="40"/>
      <c r="M27" s="40"/>
    </row>
    <row r="28" spans="2:13" s="13" customFormat="1" ht="27" customHeight="1">
      <c r="B28" s="40" t="s">
        <v>41</v>
      </c>
      <c r="C28" s="40"/>
      <c r="D28" s="40"/>
      <c r="E28" s="40"/>
      <c r="F28" s="40"/>
      <c r="G28" s="40"/>
      <c r="H28" s="40"/>
      <c r="I28" s="40"/>
      <c r="J28" s="40"/>
      <c r="K28" s="40"/>
      <c r="L28" s="40"/>
      <c r="M28" s="40"/>
    </row>
    <row r="29" spans="2:13">
      <c r="B29" s="40" t="s">
        <v>42</v>
      </c>
      <c r="C29" s="40"/>
      <c r="D29" s="40"/>
      <c r="E29" s="40"/>
      <c r="F29" s="40"/>
      <c r="G29" s="40"/>
      <c r="H29" s="40"/>
      <c r="I29" s="40"/>
      <c r="J29" s="40"/>
      <c r="K29" s="40"/>
      <c r="L29" s="40"/>
      <c r="M29" s="40"/>
    </row>
    <row r="30" spans="2:13" ht="54.75" customHeight="1">
      <c r="B30" s="40" t="s">
        <v>68</v>
      </c>
      <c r="C30" s="40"/>
      <c r="D30" s="40"/>
      <c r="E30" s="40"/>
      <c r="F30" s="40"/>
      <c r="G30" s="40"/>
      <c r="H30" s="40"/>
      <c r="I30" s="40"/>
      <c r="J30" s="40"/>
      <c r="K30" s="40"/>
      <c r="L30" s="40"/>
      <c r="M30" s="41"/>
    </row>
    <row r="31" spans="2:13" ht="27" customHeight="1">
      <c r="B31" s="40" t="s">
        <v>43</v>
      </c>
      <c r="C31" s="40"/>
      <c r="D31" s="40"/>
      <c r="E31" s="40"/>
      <c r="F31" s="40"/>
      <c r="G31" s="40"/>
      <c r="H31" s="40"/>
      <c r="I31" s="40"/>
      <c r="J31" s="40"/>
      <c r="K31" s="40"/>
      <c r="L31" s="40"/>
      <c r="M31" s="40"/>
    </row>
    <row r="32" spans="2:13" ht="27" customHeight="1">
      <c r="B32" s="40" t="s">
        <v>44</v>
      </c>
      <c r="C32" s="40"/>
      <c r="D32" s="40"/>
      <c r="E32" s="40"/>
      <c r="F32" s="40"/>
      <c r="G32" s="40"/>
      <c r="H32" s="40"/>
      <c r="I32" s="40"/>
      <c r="J32" s="40"/>
      <c r="K32" s="40"/>
      <c r="L32" s="40"/>
      <c r="M32" s="40"/>
    </row>
    <row r="33" spans="2:13" ht="54" customHeight="1">
      <c r="B33" s="40" t="s">
        <v>69</v>
      </c>
      <c r="C33" s="40"/>
      <c r="D33" s="40"/>
      <c r="E33" s="40"/>
      <c r="F33" s="40"/>
      <c r="G33" s="40"/>
      <c r="H33" s="40"/>
      <c r="I33" s="40"/>
      <c r="J33" s="40"/>
      <c r="K33" s="40"/>
      <c r="L33" s="40"/>
      <c r="M33" s="40"/>
    </row>
    <row r="34" spans="2:13">
      <c r="B34" s="40"/>
      <c r="C34" s="40"/>
      <c r="D34" s="40"/>
      <c r="E34" s="40"/>
      <c r="F34" s="40"/>
      <c r="G34" s="40"/>
      <c r="H34" s="40"/>
      <c r="I34" s="40"/>
      <c r="J34" s="40"/>
      <c r="K34" s="40"/>
      <c r="L34" s="40"/>
      <c r="M34" s="40"/>
    </row>
    <row r="35" spans="2:12" ht="15.75" thickBot="1">
      <c r="B35" s="11"/>
      <c r="C35" s="14"/>
      <c r="D35" s="14" t="str">
        <f>IF($B$15="Gamlingay Village College","Yr 5","Yr 7")</f>
        <v>Yr 7</v>
      </c>
      <c r="E35" s="14" t="str">
        <f>IF($B$15="Gamlingay Village College","Yr 6","Yr 8")</f>
        <v>Yr 8</v>
      </c>
      <c r="F35" s="14" t="str">
        <f>IF($B$15="Gamlingay Village College","Yr 7","Yr 9")</f>
        <v>Yr 9</v>
      </c>
      <c r="G35" s="14" t="str">
        <f>IF($B$15="Gamlingay Village College","Yr 8","Yr 10")</f>
        <v>Yr 10</v>
      </c>
      <c r="H35" s="14" t="str">
        <f>IF($B$15="Gamlingay Village College","","Yr 11")</f>
        <v>Yr 11</v>
      </c>
      <c r="I35" s="14" t="str">
        <f>IF($B$15="Gamlingay Village College","","Yr 12")</f>
        <v>Yr 12</v>
      </c>
      <c r="J35" s="14" t="str">
        <f>IF($B$15="Gamlingay Village College","","Yr 13")</f>
        <v>Yr 13</v>
      </c>
      <c r="K35" s="1"/>
      <c r="L35" s="1"/>
    </row>
    <row r="36" spans="2:13" ht="23.25" thickBot="1">
      <c r="B36" s="42" t="s">
        <v>4</v>
      </c>
      <c r="C36" s="42" t="str">
        <f>IF($B$15="Gamlingay Village College","Primary 8 Yr Olds","Primary 10 Yr Olds")</f>
        <v>Primary 10 Yr Olds</v>
      </c>
      <c r="D36" s="68" t="str">
        <f>IF($B$15="Gamlingay Village College","9 Yr Olds","11 Yr Olds")</f>
        <v>11 Yr Olds</v>
      </c>
      <c r="E36" s="69" t="str">
        <f>IF($B$15="Gamlingay Village College","10 Yr Olds","12 Yr Olds")</f>
        <v>12 Yr Olds</v>
      </c>
      <c r="F36" s="69" t="str">
        <f>IF($B$15="Gamlingay Village College","11 Yr Olds","13 Yr Olds")</f>
        <v>13 Yr Olds</v>
      </c>
      <c r="G36" s="69" t="str">
        <f>IF($B$15="Gamlingay Village College","12 Yr Olds","14 Yr Olds")</f>
        <v>14 Yr Olds</v>
      </c>
      <c r="H36" s="69" t="str">
        <f>IF($B$15="Gamlingay Village College","","15 Yr Olds")</f>
        <v>15 Yr Olds</v>
      </c>
      <c r="I36" s="69" t="str">
        <f>IF($B$15="Gamlingay Village College","","16 Yr Olds")</f>
        <v>16 Yr Olds</v>
      </c>
      <c r="J36" s="70" t="str">
        <f>IF($B$15="Gamlingay Village College","","17+ Yr Olds")</f>
        <v>17+ Yr Olds</v>
      </c>
      <c r="K36" s="42" t="str">
        <f>IF($B$15="Gamlingay Village College","","11 - 15 Yr Olds")</f>
        <v>11 - 15 Yr Olds</v>
      </c>
      <c r="L36" s="71" t="str">
        <f>IF($B$15="Gamlingay Village College","","16+ Yr Olds")</f>
        <v>16+ Yr Olds</v>
      </c>
      <c r="M36" s="72" t="s">
        <v>40</v>
      </c>
    </row>
    <row r="37" spans="2:13">
      <c r="B37" s="43" t="s">
        <v>57</v>
      </c>
      <c r="C37" s="44"/>
      <c r="D37" s="45"/>
      <c r="E37" s="46"/>
      <c r="F37" s="46"/>
      <c r="G37" s="46"/>
      <c r="H37" s="46"/>
      <c r="I37" s="46"/>
      <c r="J37" s="47"/>
      <c r="K37" s="48"/>
      <c r="L37" s="49"/>
      <c r="M37" s="50"/>
    </row>
    <row r="38" spans="2:13">
      <c r="B38" s="51" t="s">
        <v>58</v>
      </c>
      <c r="C38" s="52"/>
      <c r="D38" s="53"/>
      <c r="E38" s="54"/>
      <c r="F38" s="55"/>
      <c r="G38" s="55"/>
      <c r="H38" s="55"/>
      <c r="I38" s="55"/>
      <c r="J38" s="56"/>
      <c r="K38" s="52"/>
      <c r="L38" s="57"/>
      <c r="M38" s="58"/>
    </row>
    <row r="39" spans="2:13">
      <c r="B39" s="51" t="s">
        <v>59</v>
      </c>
      <c r="C39" s="52"/>
      <c r="D39" s="53"/>
      <c r="E39" s="55"/>
      <c r="F39" s="54"/>
      <c r="G39" s="55"/>
      <c r="H39" s="55"/>
      <c r="I39" s="55"/>
      <c r="J39" s="56"/>
      <c r="K39" s="52"/>
      <c r="L39" s="57"/>
      <c r="M39" s="58"/>
    </row>
    <row r="40" spans="2:13">
      <c r="B40" s="51" t="s">
        <v>60</v>
      </c>
      <c r="C40" s="52"/>
      <c r="D40" s="53"/>
      <c r="E40" s="55"/>
      <c r="F40" s="55"/>
      <c r="G40" s="54"/>
      <c r="H40" s="55"/>
      <c r="I40" s="55"/>
      <c r="J40" s="56"/>
      <c r="K40" s="52"/>
      <c r="L40" s="57"/>
      <c r="M40" s="58"/>
    </row>
    <row r="41" spans="2:13">
      <c r="B41" s="51" t="s">
        <v>61</v>
      </c>
      <c r="C41" s="52"/>
      <c r="D41" s="53"/>
      <c r="E41" s="55"/>
      <c r="F41" s="55"/>
      <c r="G41" s="55"/>
      <c r="H41" s="59"/>
      <c r="I41" s="55"/>
      <c r="J41" s="56"/>
      <c r="K41" s="52"/>
      <c r="L41" s="57"/>
      <c r="M41" s="58"/>
    </row>
    <row r="42" spans="2:13" ht="15.75" thickBot="1">
      <c r="B42" s="60" t="s">
        <v>62</v>
      </c>
      <c r="C42" s="61"/>
      <c r="D42" s="62"/>
      <c r="E42" s="63"/>
      <c r="F42" s="63"/>
      <c r="G42" s="63"/>
      <c r="H42" s="63"/>
      <c r="I42" s="64"/>
      <c r="J42" s="65"/>
      <c r="K42" s="61"/>
      <c r="L42" s="66"/>
      <c r="M42" s="67"/>
    </row>
    <row r="43" spans="2:11">
      <c r="B43" s="12" t="s">
        <v>83</v>
      </c>
      <c r="C43" s="1"/>
      <c r="D43" s="1"/>
      <c r="E43" s="1"/>
      <c r="F43" s="1"/>
      <c r="G43" s="1"/>
      <c r="H43" s="1"/>
      <c r="I43" s="1"/>
      <c r="J43" s="1"/>
      <c r="K43" s="1"/>
    </row>
  </sheetData>
  <mergeCells count="17">
    <mergeCell ref="O4:S4"/>
    <mergeCell ref="O9:S11"/>
    <mergeCell ref="B4:M4"/>
    <mergeCell ref="B1:M1"/>
    <mergeCell ref="B2:M2"/>
    <mergeCell ref="B9:J9"/>
    <mergeCell ref="B11:M11"/>
    <mergeCell ref="B6:M8"/>
    <mergeCell ref="B33:M33"/>
    <mergeCell ref="B15:M15"/>
    <mergeCell ref="B32:M32"/>
    <mergeCell ref="B24:M24"/>
    <mergeCell ref="B29:M29"/>
    <mergeCell ref="B30:L30"/>
    <mergeCell ref="B31:M31"/>
    <mergeCell ref="B27:M27"/>
    <mergeCell ref="B28:M28"/>
  </mergeCells>
  <hyperlinks>
    <hyperlink ref="O4:S4" location="Opening!F7" display="Click here to return to the main page and select a different school"/>
    <hyperlink ref="C13" r:id="rId1" display="Email: PlacePlanningReferrals0-19@cambridgeshire.gov.uk"/>
  </hyperlinks>
  <printOptions horizontalCentered="1"/>
  <pageMargins left="0.35433070866141736" right="0.35433070866141736" top="0.59055118110236227" bottom="0.59055118110236227" header="0.51181102362204722" footer="0.51181102362204722"/>
  <pageSetup paperSize="9" scale="97" orientation="portrait"/>
  <headerFooter scaleWithDoc="1" alignWithMargins="0" differentFirst="0" differentOddEven="0"/>
  <drawing r:id="rId3"/>
  <extLst/>
</worksheet>
</file>

<file path=xl/worksheets/sheet3.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L505"/>
  <sheetViews>
    <sheetView topLeftCell="A1" zoomScale="90" view="normal" workbookViewId="0">
      <pane ySplit="1" topLeftCell="A479" activePane="bottomLeft" state="frozen"/>
      <selection pane="bottomLeft" activeCell="E505" sqref="E505"/>
    </sheetView>
  </sheetViews>
  <sheetFormatPr defaultColWidth="37.7109375" customHeight="true" defaultRowHeight="16.5"/>
  <cols>
    <col min="2" max="2" width="16.27734375" customWidth="1"/>
    <col min="3" max="3" width="41.140625" customWidth="1"/>
    <col min="4" max="11" width="10.84765625" style="94" customWidth="1"/>
    <col min="12" max="12" width="10.84765625" customWidth="1"/>
    <col min="13" max="13" width="34.84765625" customWidth="1"/>
    <col min="14" max="16" width="7.140625" customWidth="1"/>
  </cols>
  <sheetData>
    <row r="1" spans="1:12" customHeight="1" thickBot="1">
      <c r="A1" t="s">
        <v>3</v>
      </c>
      <c r="B1" t="s">
        <v>4</v>
      </c>
      <c r="C1" t="s">
        <v>49</v>
      </c>
      <c r="D1" s="7" t="s">
        <v>9</v>
      </c>
      <c r="E1" s="7" t="s">
        <v>10</v>
      </c>
      <c r="F1" s="7" t="s">
        <v>11</v>
      </c>
      <c r="G1" s="7" t="s">
        <v>12</v>
      </c>
      <c r="H1" s="7" t="s">
        <v>13</v>
      </c>
      <c r="I1" s="7" t="s">
        <v>14</v>
      </c>
      <c r="J1" s="7" t="s">
        <v>15</v>
      </c>
      <c r="K1" s="7" t="s">
        <v>65</v>
      </c>
      <c r="L1" s="7" t="s">
        <v>7</v>
      </c>
    </row>
    <row r="2" spans="1:12" customHeight="1">
      <c r="A2" s="85" t="s">
        <v>31</v>
      </c>
      <c r="B2" s="86" t="s">
        <v>58</v>
      </c>
      <c r="C2" t="str">
        <f>A2&amp;B2</f>
        <v>Bassingbourn Village College2022/2023</v>
      </c>
      <c r="D2">
        <v>106</v>
      </c>
      <c r="E2">
        <v>135</v>
      </c>
      <c r="F2">
        <v>143</v>
      </c>
      <c r="G2">
        <v>130</v>
      </c>
      <c r="H2">
        <v>134</v>
      </c>
      <c r="I2">
        <v>132</v>
      </c>
      <c r="J2">
        <v>0</v>
      </c>
      <c r="K2">
        <v>0</v>
      </c>
      <c r="L2" s="97">
        <v>125</v>
      </c>
    </row>
    <row r="3" spans="1:12" customHeight="1">
      <c r="A3" s="85" t="s">
        <v>31</v>
      </c>
      <c r="B3" s="86" t="s">
        <v>59</v>
      </c>
      <c r="C3" t="str">
        <f>A3&amp;B3</f>
        <v>Bassingbourn Village College2023/2024</v>
      </c>
      <c r="D3">
        <v>102</v>
      </c>
      <c r="E3">
        <v>147</v>
      </c>
      <c r="F3">
        <v>135</v>
      </c>
      <c r="G3">
        <v>131</v>
      </c>
      <c r="H3">
        <v>125</v>
      </c>
      <c r="I3">
        <v>128</v>
      </c>
      <c r="J3">
        <v>0</v>
      </c>
      <c r="K3">
        <v>0</v>
      </c>
      <c r="L3" s="98">
        <v>125</v>
      </c>
    </row>
    <row r="4" spans="1:12" customHeight="1" thickBot="1">
      <c r="A4" s="85" t="s">
        <v>31</v>
      </c>
      <c r="B4" s="86" t="s">
        <v>60</v>
      </c>
      <c r="C4" t="str">
        <f>A4&amp;B4</f>
        <v>Bassingbourn Village College2024/2025</v>
      </c>
      <c r="D4">
        <v>104</v>
      </c>
      <c r="E4">
        <v>146</v>
      </c>
      <c r="F4">
        <v>147</v>
      </c>
      <c r="G4">
        <v>120</v>
      </c>
      <c r="H4">
        <v>123</v>
      </c>
      <c r="I4">
        <v>122</v>
      </c>
      <c r="J4">
        <v>0</v>
      </c>
      <c r="K4">
        <v>0</v>
      </c>
      <c r="L4" s="99">
        <v>125</v>
      </c>
    </row>
    <row r="5" spans="1:12" customHeight="1">
      <c r="A5" s="87" t="s">
        <v>31</v>
      </c>
      <c r="B5" s="88" t="s">
        <v>61</v>
      </c>
      <c r="C5" t="str">
        <f>A5&amp;B5</f>
        <v>Bassingbourn Village College2025/2026</v>
      </c>
      <c r="D5">
        <v>99</v>
      </c>
      <c r="E5">
        <v>130</v>
      </c>
      <c r="F5">
        <v>148</v>
      </c>
      <c r="G5">
        <v>138</v>
      </c>
      <c r="H5">
        <v>113</v>
      </c>
      <c r="I5">
        <v>123</v>
      </c>
      <c r="J5">
        <v>0</v>
      </c>
      <c r="K5">
        <v>0</v>
      </c>
      <c r="L5" s="100">
        <v>125</v>
      </c>
    </row>
    <row r="6" spans="1:12" customHeight="1">
      <c r="A6" s="89" t="s">
        <v>31</v>
      </c>
      <c r="B6" s="90" t="s">
        <v>62</v>
      </c>
      <c r="C6" t="str">
        <f>A6&amp;B6</f>
        <v>Bassingbourn Village College2026/2027</v>
      </c>
      <c r="D6">
        <v>102</v>
      </c>
      <c r="E6">
        <v>121</v>
      </c>
      <c r="F6">
        <v>131</v>
      </c>
      <c r="G6">
        <v>136</v>
      </c>
      <c r="H6">
        <v>131</v>
      </c>
      <c r="I6">
        <v>111</v>
      </c>
      <c r="J6">
        <v>0</v>
      </c>
      <c r="K6">
        <v>0</v>
      </c>
      <c r="L6" s="101">
        <v>125</v>
      </c>
    </row>
    <row r="7" spans="1:12" customHeight="1">
      <c r="A7" s="89" t="s">
        <v>31</v>
      </c>
      <c r="B7" s="90" t="s">
        <v>63</v>
      </c>
      <c r="C7" t="str">
        <f>A7&amp;B7</f>
        <v>Bassingbourn Village College2027/2028</v>
      </c>
      <c r="D7">
        <v>91</v>
      </c>
      <c r="E7">
        <v>144</v>
      </c>
      <c r="F7">
        <v>122</v>
      </c>
      <c r="G7">
        <v>119</v>
      </c>
      <c r="H7">
        <v>129</v>
      </c>
      <c r="I7">
        <v>129</v>
      </c>
      <c r="J7">
        <v>0</v>
      </c>
      <c r="K7">
        <v>0</v>
      </c>
      <c r="L7" s="101">
        <v>125</v>
      </c>
    </row>
    <row r="8" spans="1:12" customHeight="1">
      <c r="A8" s="89" t="s">
        <v>31</v>
      </c>
      <c r="B8" s="90" t="s">
        <v>64</v>
      </c>
      <c r="C8" t="str">
        <f>A8&amp;B8</f>
        <v>Bassingbourn Village College2028/2029</v>
      </c>
      <c r="D8">
        <v>82</v>
      </c>
      <c r="E8">
        <v>129</v>
      </c>
      <c r="F8">
        <v>145</v>
      </c>
      <c r="G8">
        <v>110</v>
      </c>
      <c r="H8">
        <v>112</v>
      </c>
      <c r="I8">
        <v>127</v>
      </c>
      <c r="J8">
        <v>0</v>
      </c>
      <c r="K8">
        <v>0</v>
      </c>
      <c r="L8" s="101">
        <v>125</v>
      </c>
    </row>
    <row r="9" spans="1:12" customHeight="1">
      <c r="A9" s="89" t="s">
        <v>31</v>
      </c>
      <c r="B9" s="91" t="s">
        <v>70</v>
      </c>
      <c r="C9" t="str">
        <f>A9&amp;B9</f>
        <v>Bassingbourn Village College2029/2030</v>
      </c>
      <c r="D9">
        <v>73</v>
      </c>
      <c r="E9">
        <v>116</v>
      </c>
      <c r="F9">
        <v>130</v>
      </c>
      <c r="G9">
        <v>133</v>
      </c>
      <c r="H9">
        <v>103</v>
      </c>
      <c r="I9">
        <v>110</v>
      </c>
      <c r="J9">
        <v>0</v>
      </c>
      <c r="K9">
        <v>0</v>
      </c>
      <c r="L9" s="101">
        <v>125</v>
      </c>
    </row>
    <row r="10" spans="1:12" customHeight="1">
      <c r="A10" s="89" t="s">
        <v>31</v>
      </c>
      <c r="B10" s="91" t="s">
        <v>71</v>
      </c>
      <c r="C10" t="str">
        <f>A10&amp;B10</f>
        <v>Bassingbourn Village College2030/2031</v>
      </c>
      <c r="D10">
        <v>70</v>
      </c>
      <c r="E10">
        <v>103</v>
      </c>
      <c r="F10">
        <v>117</v>
      </c>
      <c r="G10">
        <v>118</v>
      </c>
      <c r="H10">
        <v>126</v>
      </c>
      <c r="I10">
        <v>101</v>
      </c>
      <c r="J10">
        <v>0</v>
      </c>
      <c r="K10">
        <v>0</v>
      </c>
      <c r="L10" s="101">
        <v>125</v>
      </c>
    </row>
    <row r="11" spans="1:12" customHeight="1">
      <c r="A11" s="89" t="s">
        <v>31</v>
      </c>
      <c r="B11" s="91" t="s">
        <v>72</v>
      </c>
      <c r="C11" t="str">
        <f>A11&amp;B11</f>
        <v>Bassingbourn Village College2031/2032</v>
      </c>
      <c r="D11">
        <v>73</v>
      </c>
      <c r="E11">
        <v>99</v>
      </c>
      <c r="F11">
        <v>104</v>
      </c>
      <c r="G11">
        <v>105</v>
      </c>
      <c r="H11">
        <v>111</v>
      </c>
      <c r="I11">
        <v>124</v>
      </c>
      <c r="J11">
        <v>0</v>
      </c>
      <c r="K11">
        <v>0</v>
      </c>
      <c r="L11" s="101">
        <v>125</v>
      </c>
    </row>
    <row r="12" spans="1:12" customHeight="1">
      <c r="A12" s="89" t="s">
        <v>31</v>
      </c>
      <c r="B12" s="91" t="s">
        <v>73</v>
      </c>
      <c r="C12" t="str">
        <f>A12&amp;B12</f>
        <v>Bassingbourn Village College2032/2033</v>
      </c>
      <c r="D12">
        <v>75</v>
      </c>
      <c r="E12">
        <v>103</v>
      </c>
      <c r="F12">
        <v>100</v>
      </c>
      <c r="G12">
        <v>92</v>
      </c>
      <c r="H12">
        <v>98</v>
      </c>
      <c r="I12">
        <v>109</v>
      </c>
      <c r="J12">
        <v>0</v>
      </c>
      <c r="K12">
        <v>0</v>
      </c>
      <c r="L12" s="101">
        <v>125</v>
      </c>
    </row>
    <row r="13" spans="1:12" customHeight="1">
      <c r="A13" s="89" t="s">
        <v>31</v>
      </c>
      <c r="B13" s="91" t="s">
        <v>74</v>
      </c>
      <c r="C13" t="str">
        <f>A13&amp;B13</f>
        <v>Bassingbourn Village College2033/2034</v>
      </c>
      <c r="D13">
        <v>62</v>
      </c>
      <c r="E13">
        <v>99</v>
      </c>
      <c r="F13">
        <v>104</v>
      </c>
      <c r="G13">
        <v>88</v>
      </c>
      <c r="H13">
        <v>85</v>
      </c>
      <c r="I13">
        <v>96</v>
      </c>
      <c r="J13">
        <v>0</v>
      </c>
      <c r="K13">
        <v>0</v>
      </c>
      <c r="L13" s="101">
        <v>125</v>
      </c>
    </row>
    <row r="14" spans="1:12" customHeight="1">
      <c r="A14" s="89" t="s">
        <v>31</v>
      </c>
      <c r="B14" s="91" t="s">
        <v>79</v>
      </c>
      <c r="C14" t="str">
        <f>A14&amp;B14</f>
        <v>Bassingbourn Village College2034/2035</v>
      </c>
      <c r="D14">
        <v>56</v>
      </c>
      <c r="E14">
        <v>81</v>
      </c>
      <c r="F14">
        <v>100</v>
      </c>
      <c r="G14">
        <v>92</v>
      </c>
      <c r="H14">
        <v>81</v>
      </c>
      <c r="I14">
        <v>83</v>
      </c>
      <c r="J14">
        <v>0</v>
      </c>
      <c r="K14">
        <v>0</v>
      </c>
      <c r="L14" s="101">
        <v>125</v>
      </c>
    </row>
    <row r="15" spans="1:12" customHeight="1">
      <c r="A15" s="92" t="s">
        <v>31</v>
      </c>
      <c r="B15" s="93" t="s">
        <v>80</v>
      </c>
      <c r="C15" t="str">
        <f>A15&amp;B15</f>
        <v>Bassingbourn Village College2035/2036</v>
      </c>
      <c r="D15"/>
      <c r="E15">
        <v>74</v>
      </c>
      <c r="F15">
        <v>82</v>
      </c>
      <c r="G15">
        <v>88</v>
      </c>
      <c r="H15">
        <v>85</v>
      </c>
      <c r="I15">
        <v>79</v>
      </c>
      <c r="J15">
        <v>0</v>
      </c>
      <c r="K15">
        <v>0</v>
      </c>
      <c r="L15" s="102">
        <v>125</v>
      </c>
    </row>
    <row r="16" spans="1:12" customHeight="1">
      <c r="A16" s="85" t="s">
        <v>37</v>
      </c>
      <c r="B16" s="86" t="s">
        <v>58</v>
      </c>
      <c r="C16" t="str">
        <f>A16&amp;B16</f>
        <v>Melbourn Village College2022/2023</v>
      </c>
      <c r="D16">
        <v>189</v>
      </c>
      <c r="E16">
        <v>138</v>
      </c>
      <c r="F16">
        <v>120</v>
      </c>
      <c r="G16">
        <v>107</v>
      </c>
      <c r="H16">
        <v>137</v>
      </c>
      <c r="I16">
        <v>131</v>
      </c>
      <c r="J16">
        <v>0</v>
      </c>
      <c r="K16">
        <v>0</v>
      </c>
      <c r="L16" s="103">
        <v>148</v>
      </c>
    </row>
    <row r="17" spans="1:12" customHeight="1">
      <c r="A17" s="85" t="s">
        <v>37</v>
      </c>
      <c r="B17" s="86" t="s">
        <v>59</v>
      </c>
      <c r="C17" t="str">
        <f>A17&amp;B17</f>
        <v>Melbourn Village College2023/2024</v>
      </c>
      <c r="D17">
        <v>192</v>
      </c>
      <c r="E17">
        <v>137</v>
      </c>
      <c r="F17">
        <v>140</v>
      </c>
      <c r="G17">
        <v>112</v>
      </c>
      <c r="H17">
        <v>112</v>
      </c>
      <c r="I17">
        <v>137</v>
      </c>
      <c r="J17">
        <v>0</v>
      </c>
      <c r="K17">
        <v>0</v>
      </c>
      <c r="L17" s="98">
        <v>148</v>
      </c>
    </row>
    <row r="18" spans="1:12" customHeight="1" thickBot="1">
      <c r="A18" s="85" t="s">
        <v>37</v>
      </c>
      <c r="B18" s="86" t="s">
        <v>60</v>
      </c>
      <c r="C18" t="str">
        <f>A18&amp;B18</f>
        <v>Melbourn Village College2024/2025</v>
      </c>
      <c r="D18">
        <v>164</v>
      </c>
      <c r="E18">
        <v>122</v>
      </c>
      <c r="F18">
        <v>123</v>
      </c>
      <c r="G18">
        <v>123</v>
      </c>
      <c r="H18">
        <v>108</v>
      </c>
      <c r="I18">
        <v>109</v>
      </c>
      <c r="J18">
        <v>0</v>
      </c>
      <c r="K18">
        <v>0</v>
      </c>
      <c r="L18" s="99">
        <v>148</v>
      </c>
    </row>
    <row r="19" spans="1:12" customHeight="1">
      <c r="A19" s="87" t="s">
        <v>37</v>
      </c>
      <c r="B19" s="88" t="s">
        <v>61</v>
      </c>
      <c r="C19" t="str">
        <f>A19&amp;B19</f>
        <v>Melbourn Village College2025/2026</v>
      </c>
      <c r="D19">
        <v>153</v>
      </c>
      <c r="E19">
        <v>100</v>
      </c>
      <c r="F19">
        <v>120</v>
      </c>
      <c r="G19">
        <v>109</v>
      </c>
      <c r="H19">
        <v>122</v>
      </c>
      <c r="I19">
        <v>108</v>
      </c>
      <c r="J19">
        <v>0</v>
      </c>
      <c r="K19">
        <v>0</v>
      </c>
      <c r="L19" s="100">
        <v>148</v>
      </c>
    </row>
    <row r="20" spans="1:12" customHeight="1">
      <c r="A20" s="89" t="s">
        <v>37</v>
      </c>
      <c r="B20" s="90" t="s">
        <v>62</v>
      </c>
      <c r="C20" t="str">
        <f>A20&amp;B20</f>
        <v>Melbourn Village College2026/2027</v>
      </c>
      <c r="D20">
        <v>175</v>
      </c>
      <c r="E20">
        <v>97</v>
      </c>
      <c r="F20">
        <v>95</v>
      </c>
      <c r="G20">
        <v>106</v>
      </c>
      <c r="H20">
        <v>108</v>
      </c>
      <c r="I20">
        <v>121</v>
      </c>
      <c r="J20">
        <v>0</v>
      </c>
      <c r="K20">
        <v>0</v>
      </c>
      <c r="L20" s="101">
        <v>148</v>
      </c>
    </row>
    <row r="21" spans="1:12" customHeight="1">
      <c r="A21" s="89" t="s">
        <v>37</v>
      </c>
      <c r="B21" s="90" t="s">
        <v>63</v>
      </c>
      <c r="C21" t="str">
        <f>A21&amp;B21</f>
        <v>Melbourn Village College2027/2028</v>
      </c>
      <c r="D21">
        <v>147</v>
      </c>
      <c r="E21">
        <v>113</v>
      </c>
      <c r="F21">
        <v>93</v>
      </c>
      <c r="G21">
        <v>82</v>
      </c>
      <c r="H21">
        <v>106</v>
      </c>
      <c r="I21">
        <v>108</v>
      </c>
      <c r="J21">
        <v>0</v>
      </c>
      <c r="K21">
        <v>0</v>
      </c>
      <c r="L21" s="101">
        <v>148</v>
      </c>
    </row>
    <row r="22" spans="1:12" customHeight="1">
      <c r="A22" s="89" t="s">
        <v>37</v>
      </c>
      <c r="B22" s="90" t="s">
        <v>64</v>
      </c>
      <c r="C22" t="str">
        <f>A22&amp;B22</f>
        <v>Melbourn Village College2028/2029</v>
      </c>
      <c r="D22">
        <v>154</v>
      </c>
      <c r="E22">
        <v>95</v>
      </c>
      <c r="F22">
        <v>108</v>
      </c>
      <c r="G22">
        <v>79</v>
      </c>
      <c r="H22">
        <v>81</v>
      </c>
      <c r="I22">
        <v>105</v>
      </c>
      <c r="J22">
        <v>0</v>
      </c>
      <c r="K22">
        <v>0</v>
      </c>
      <c r="L22" s="101">
        <v>148</v>
      </c>
    </row>
    <row r="23" spans="1:12" customHeight="1">
      <c r="A23" s="89" t="s">
        <v>37</v>
      </c>
      <c r="B23" s="91" t="s">
        <v>70</v>
      </c>
      <c r="C23" t="str">
        <f>A23&amp;B23</f>
        <v>Melbourn Village College2029/2030</v>
      </c>
      <c r="D23">
        <v>139</v>
      </c>
      <c r="E23">
        <v>99</v>
      </c>
      <c r="F23">
        <v>90</v>
      </c>
      <c r="G23">
        <v>94</v>
      </c>
      <c r="H23">
        <v>78</v>
      </c>
      <c r="I23">
        <v>80</v>
      </c>
      <c r="J23">
        <v>0</v>
      </c>
      <c r="K23">
        <v>0</v>
      </c>
      <c r="L23" s="101">
        <v>148</v>
      </c>
    </row>
    <row r="24" spans="1:12" customHeight="1">
      <c r="A24" s="89" t="s">
        <v>37</v>
      </c>
      <c r="B24" s="91" t="s">
        <v>71</v>
      </c>
      <c r="C24" t="str">
        <f>A24&amp;B24</f>
        <v>Melbourn Village College2030/2031</v>
      </c>
      <c r="D24">
        <v>144</v>
      </c>
      <c r="E24">
        <v>90</v>
      </c>
      <c r="F24">
        <v>94</v>
      </c>
      <c r="G24">
        <v>76</v>
      </c>
      <c r="H24">
        <v>93</v>
      </c>
      <c r="I24">
        <v>77</v>
      </c>
      <c r="J24">
        <v>0</v>
      </c>
      <c r="K24">
        <v>0</v>
      </c>
      <c r="L24" s="101">
        <v>148</v>
      </c>
    </row>
    <row r="25" spans="1:12" customHeight="1">
      <c r="A25" s="89" t="s">
        <v>37</v>
      </c>
      <c r="B25" s="91" t="s">
        <v>72</v>
      </c>
      <c r="C25" t="str">
        <f>A25&amp;B25</f>
        <v>Melbourn Village College2031/2032</v>
      </c>
      <c r="D25">
        <v>144</v>
      </c>
      <c r="E25">
        <v>93</v>
      </c>
      <c r="F25">
        <v>85</v>
      </c>
      <c r="G25">
        <v>80</v>
      </c>
      <c r="H25">
        <v>75</v>
      </c>
      <c r="I25">
        <v>92</v>
      </c>
      <c r="J25">
        <v>0</v>
      </c>
      <c r="K25">
        <v>0</v>
      </c>
      <c r="L25" s="101">
        <v>148</v>
      </c>
    </row>
    <row r="26" spans="1:12" customHeight="1">
      <c r="A26" s="89" t="s">
        <v>37</v>
      </c>
      <c r="B26" s="91" t="s">
        <v>73</v>
      </c>
      <c r="C26" t="str">
        <f>A26&amp;B26</f>
        <v>Melbourn Village College2032/2033</v>
      </c>
      <c r="D26">
        <v>138</v>
      </c>
      <c r="E26">
        <v>94</v>
      </c>
      <c r="F26">
        <v>88</v>
      </c>
      <c r="G26">
        <v>71</v>
      </c>
      <c r="H26">
        <v>79</v>
      </c>
      <c r="I26">
        <v>74</v>
      </c>
      <c r="J26">
        <v>0</v>
      </c>
      <c r="K26">
        <v>0</v>
      </c>
      <c r="L26" s="101">
        <v>148</v>
      </c>
    </row>
    <row r="27" spans="1:12" customHeight="1">
      <c r="A27" s="89" t="s">
        <v>37</v>
      </c>
      <c r="B27" s="91" t="s">
        <v>74</v>
      </c>
      <c r="C27" t="str">
        <f>A27&amp;B27</f>
        <v>Melbourn Village College2033/2034</v>
      </c>
      <c r="D27">
        <v>147</v>
      </c>
      <c r="E27">
        <v>90</v>
      </c>
      <c r="F27">
        <v>89</v>
      </c>
      <c r="G27">
        <v>74</v>
      </c>
      <c r="H27">
        <v>70</v>
      </c>
      <c r="I27">
        <v>78</v>
      </c>
      <c r="J27">
        <v>0</v>
      </c>
      <c r="K27">
        <v>0</v>
      </c>
      <c r="L27" s="101">
        <v>148</v>
      </c>
    </row>
    <row r="28" spans="1:12" customHeight="1">
      <c r="A28" s="89" t="s">
        <v>37</v>
      </c>
      <c r="B28" s="91" t="s">
        <v>79</v>
      </c>
      <c r="C28" t="str">
        <f>A28&amp;B28</f>
        <v>Melbourn Village College2034/2035</v>
      </c>
      <c r="D28">
        <v>152</v>
      </c>
      <c r="E28">
        <v>96</v>
      </c>
      <c r="F28">
        <v>85</v>
      </c>
      <c r="G28">
        <v>75</v>
      </c>
      <c r="H28">
        <v>73</v>
      </c>
      <c r="I28">
        <v>69</v>
      </c>
      <c r="J28">
        <v>0</v>
      </c>
      <c r="K28">
        <v>0</v>
      </c>
      <c r="L28" s="101">
        <v>148</v>
      </c>
    </row>
    <row r="29" spans="1:12" customHeight="1" thickBot="1">
      <c r="A29" s="92" t="s">
        <v>37</v>
      </c>
      <c r="B29" s="93" t="s">
        <v>80</v>
      </c>
      <c r="C29" t="str">
        <f>A29&amp;B29</f>
        <v>Melbourn Village College2035/2036</v>
      </c>
      <c r="D29"/>
      <c r="E29">
        <v>99</v>
      </c>
      <c r="F29">
        <v>91</v>
      </c>
      <c r="G29">
        <v>71</v>
      </c>
      <c r="H29">
        <v>74</v>
      </c>
      <c r="I29">
        <v>72</v>
      </c>
      <c r="J29">
        <v>0</v>
      </c>
      <c r="K29">
        <v>0</v>
      </c>
      <c r="L29" s="104">
        <v>148</v>
      </c>
    </row>
    <row r="30" spans="1:12" customHeight="1">
      <c r="A30" s="85" t="s">
        <v>20</v>
      </c>
      <c r="B30" s="86" t="s">
        <v>58</v>
      </c>
      <c r="C30" t="str">
        <f>A30&amp;B30</f>
        <v>Bottisham Village College2022/2023</v>
      </c>
      <c r="D30">
        <v>263</v>
      </c>
      <c r="E30">
        <v>298</v>
      </c>
      <c r="F30">
        <v>288</v>
      </c>
      <c r="G30">
        <v>298</v>
      </c>
      <c r="H30">
        <v>279</v>
      </c>
      <c r="I30">
        <v>237</v>
      </c>
      <c r="J30">
        <v>0</v>
      </c>
      <c r="K30">
        <v>0</v>
      </c>
      <c r="L30" s="103">
        <v>300</v>
      </c>
    </row>
    <row r="31" spans="1:12" customHeight="1">
      <c r="A31" s="85" t="s">
        <v>20</v>
      </c>
      <c r="B31" s="86" t="s">
        <v>59</v>
      </c>
      <c r="C31" t="str">
        <f>A31&amp;B31</f>
        <v>Bottisham Village College2023/2024</v>
      </c>
      <c r="D31">
        <v>252</v>
      </c>
      <c r="E31">
        <v>297</v>
      </c>
      <c r="F31">
        <v>298</v>
      </c>
      <c r="G31">
        <v>289</v>
      </c>
      <c r="H31">
        <v>289</v>
      </c>
      <c r="I31">
        <v>279</v>
      </c>
      <c r="J31">
        <v>0</v>
      </c>
      <c r="K31">
        <v>0</v>
      </c>
      <c r="L31" s="98">
        <v>300</v>
      </c>
    </row>
    <row r="32" spans="1:12" customHeight="1" thickBot="1">
      <c r="A32" s="85" t="s">
        <v>20</v>
      </c>
      <c r="B32" s="86" t="s">
        <v>60</v>
      </c>
      <c r="C32" t="str">
        <f>A32&amp;B32</f>
        <v>Bottisham Village College2024/2025</v>
      </c>
      <c r="D32">
        <v>272</v>
      </c>
      <c r="E32">
        <v>299</v>
      </c>
      <c r="F32">
        <v>296</v>
      </c>
      <c r="G32">
        <v>287</v>
      </c>
      <c r="H32">
        <v>289</v>
      </c>
      <c r="I32">
        <v>294</v>
      </c>
      <c r="J32">
        <v>0</v>
      </c>
      <c r="K32">
        <v>0</v>
      </c>
      <c r="L32" s="99">
        <v>300</v>
      </c>
    </row>
    <row r="33" spans="1:12" customHeight="1">
      <c r="A33" s="87" t="s">
        <v>20</v>
      </c>
      <c r="B33" s="88" t="s">
        <v>61</v>
      </c>
      <c r="C33" t="str">
        <f>A33&amp;B33</f>
        <v>Bottisham Village College2025/2026</v>
      </c>
      <c r="D33">
        <v>248</v>
      </c>
      <c r="E33">
        <v>236</v>
      </c>
      <c r="F33">
        <v>286</v>
      </c>
      <c r="G33">
        <v>291</v>
      </c>
      <c r="H33">
        <v>293</v>
      </c>
      <c r="I33">
        <v>290</v>
      </c>
      <c r="J33">
        <v>0</v>
      </c>
      <c r="K33">
        <v>0</v>
      </c>
      <c r="L33" s="100">
        <v>300</v>
      </c>
    </row>
    <row r="34" spans="1:12" customHeight="1">
      <c r="A34" s="89" t="s">
        <v>20</v>
      </c>
      <c r="B34" s="90" t="s">
        <v>62</v>
      </c>
      <c r="C34" t="str">
        <f>A34&amp;B34</f>
        <v>Bottisham Village College2026/2027</v>
      </c>
      <c r="D34">
        <v>249</v>
      </c>
      <c r="E34">
        <v>252</v>
      </c>
      <c r="F34">
        <v>229</v>
      </c>
      <c r="G34">
        <v>280</v>
      </c>
      <c r="H34">
        <v>293</v>
      </c>
      <c r="I34">
        <v>295</v>
      </c>
      <c r="J34">
        <v>0</v>
      </c>
      <c r="K34">
        <v>0</v>
      </c>
      <c r="L34" s="101">
        <v>300</v>
      </c>
    </row>
    <row r="35" spans="1:12" customHeight="1">
      <c r="A35" s="89" t="s">
        <v>20</v>
      </c>
      <c r="B35" s="90" t="s">
        <v>63</v>
      </c>
      <c r="C35" t="str">
        <f>A35&amp;B35</f>
        <v>Bottisham Village College2027/2028</v>
      </c>
      <c r="D35">
        <v>252</v>
      </c>
      <c r="E35">
        <v>255</v>
      </c>
      <c r="F35">
        <v>247</v>
      </c>
      <c r="G35">
        <v>225</v>
      </c>
      <c r="H35">
        <v>284</v>
      </c>
      <c r="I35">
        <v>297</v>
      </c>
      <c r="J35">
        <v>0</v>
      </c>
      <c r="K35">
        <v>0</v>
      </c>
      <c r="L35" s="101">
        <v>300</v>
      </c>
    </row>
    <row r="36" spans="1:12" customHeight="1">
      <c r="A36" s="89" t="s">
        <v>20</v>
      </c>
      <c r="B36" s="90" t="s">
        <v>64</v>
      </c>
      <c r="C36" t="str">
        <f>A36&amp;B36</f>
        <v>Bottisham Village College2028/2029</v>
      </c>
      <c r="D36">
        <v>225</v>
      </c>
      <c r="E36">
        <v>260</v>
      </c>
      <c r="F36">
        <v>250</v>
      </c>
      <c r="G36">
        <v>243</v>
      </c>
      <c r="H36">
        <v>229</v>
      </c>
      <c r="I36">
        <v>288</v>
      </c>
      <c r="J36">
        <v>0</v>
      </c>
      <c r="K36">
        <v>0</v>
      </c>
      <c r="L36" s="101">
        <v>300</v>
      </c>
    </row>
    <row r="37" spans="1:12" customHeight="1">
      <c r="A37" s="89" t="s">
        <v>20</v>
      </c>
      <c r="B37" s="91" t="s">
        <v>70</v>
      </c>
      <c r="C37" t="str">
        <f>A37&amp;B37</f>
        <v>Bottisham Village College2029/2030</v>
      </c>
      <c r="D37">
        <v>207</v>
      </c>
      <c r="E37">
        <v>236</v>
      </c>
      <c r="F37">
        <v>256</v>
      </c>
      <c r="G37">
        <v>247</v>
      </c>
      <c r="H37">
        <v>248</v>
      </c>
      <c r="I37">
        <v>234</v>
      </c>
      <c r="J37">
        <v>0</v>
      </c>
      <c r="K37">
        <v>0</v>
      </c>
      <c r="L37" s="101">
        <v>300</v>
      </c>
    </row>
    <row r="38" spans="1:12" customHeight="1">
      <c r="A38" s="89" t="s">
        <v>20</v>
      </c>
      <c r="B38" s="91" t="s">
        <v>71</v>
      </c>
      <c r="C38" t="str">
        <f>A38&amp;B38</f>
        <v>Bottisham Village College2030/2031</v>
      </c>
      <c r="D38">
        <v>203</v>
      </c>
      <c r="E38">
        <v>220</v>
      </c>
      <c r="F38">
        <v>230</v>
      </c>
      <c r="G38">
        <v>251</v>
      </c>
      <c r="H38">
        <v>250</v>
      </c>
      <c r="I38">
        <v>251</v>
      </c>
      <c r="J38">
        <v>0</v>
      </c>
      <c r="K38">
        <v>0</v>
      </c>
      <c r="L38" s="101">
        <v>300</v>
      </c>
    </row>
    <row r="39" spans="1:12" customHeight="1">
      <c r="A39" s="89" t="s">
        <v>20</v>
      </c>
      <c r="B39" s="91" t="s">
        <v>72</v>
      </c>
      <c r="C39" t="str">
        <f>A39&amp;B39</f>
        <v>Bottisham Village College2031/2032</v>
      </c>
      <c r="D39">
        <v>203</v>
      </c>
      <c r="E39">
        <v>217</v>
      </c>
      <c r="F39">
        <v>213</v>
      </c>
      <c r="G39">
        <v>224</v>
      </c>
      <c r="H39">
        <v>253</v>
      </c>
      <c r="I39">
        <v>252</v>
      </c>
      <c r="J39">
        <v>0</v>
      </c>
      <c r="K39">
        <v>0</v>
      </c>
      <c r="L39" s="101">
        <v>300</v>
      </c>
    </row>
    <row r="40" spans="1:12" customHeight="1">
      <c r="A40" s="89" t="s">
        <v>20</v>
      </c>
      <c r="B40" s="91" t="s">
        <v>73</v>
      </c>
      <c r="C40" t="str">
        <f>A40&amp;B40</f>
        <v>Bottisham Village College2032/2033</v>
      </c>
      <c r="D40">
        <v>194</v>
      </c>
      <c r="E40">
        <v>220</v>
      </c>
      <c r="F40">
        <v>210</v>
      </c>
      <c r="G40">
        <v>207</v>
      </c>
      <c r="H40">
        <v>226</v>
      </c>
      <c r="I40">
        <v>255</v>
      </c>
      <c r="J40">
        <v>0</v>
      </c>
      <c r="K40">
        <v>0</v>
      </c>
      <c r="L40" s="101">
        <v>300</v>
      </c>
    </row>
    <row r="41" spans="1:12" customHeight="1">
      <c r="A41" s="89" t="s">
        <v>20</v>
      </c>
      <c r="B41" s="91" t="s">
        <v>74</v>
      </c>
      <c r="C41" t="str">
        <f>A41&amp;B41</f>
        <v>Bottisham Village College2033/2034</v>
      </c>
      <c r="D41">
        <v>187</v>
      </c>
      <c r="E41">
        <v>211</v>
      </c>
      <c r="F41">
        <v>213</v>
      </c>
      <c r="G41">
        <v>204</v>
      </c>
      <c r="H41">
        <v>209</v>
      </c>
      <c r="I41">
        <v>228</v>
      </c>
      <c r="J41">
        <v>0</v>
      </c>
      <c r="K41">
        <v>0</v>
      </c>
      <c r="L41" s="101">
        <v>300</v>
      </c>
    </row>
    <row r="42" spans="1:12" customHeight="1">
      <c r="A42" s="89" t="s">
        <v>20</v>
      </c>
      <c r="B42" s="91" t="s">
        <v>79</v>
      </c>
      <c r="C42" t="str">
        <f>A42&amp;B42</f>
        <v>Bottisham Village College2034/2035</v>
      </c>
      <c r="D42">
        <v>194</v>
      </c>
      <c r="E42">
        <v>206</v>
      </c>
      <c r="F42">
        <v>204</v>
      </c>
      <c r="G42">
        <v>207</v>
      </c>
      <c r="H42">
        <v>206</v>
      </c>
      <c r="I42">
        <v>211</v>
      </c>
      <c r="J42">
        <v>0</v>
      </c>
      <c r="K42">
        <v>0</v>
      </c>
      <c r="L42" s="101">
        <v>300</v>
      </c>
    </row>
    <row r="43" spans="1:12" customHeight="1" thickBot="1">
      <c r="A43" s="92" t="s">
        <v>20</v>
      </c>
      <c r="B43" s="93" t="s">
        <v>80</v>
      </c>
      <c r="C43" t="str">
        <f>A43&amp;B43</f>
        <v>Bottisham Village College2035/2036</v>
      </c>
      <c r="D43"/>
      <c r="E43">
        <v>215</v>
      </c>
      <c r="F43">
        <v>199</v>
      </c>
      <c r="G43">
        <v>198</v>
      </c>
      <c r="H43">
        <v>209</v>
      </c>
      <c r="I43">
        <v>208</v>
      </c>
      <c r="J43">
        <v>0</v>
      </c>
      <c r="K43">
        <v>0</v>
      </c>
      <c r="L43" s="104">
        <v>300</v>
      </c>
    </row>
    <row r="44" spans="1:12" customHeight="1">
      <c r="A44" s="85" t="s">
        <v>50</v>
      </c>
      <c r="B44" s="86" t="s">
        <v>58</v>
      </c>
      <c r="C44" t="str">
        <f>A44&amp;B44</f>
        <v>Cambridge Academy for Science and Technology2022/2023</v>
      </c>
      <c r="D44">
        <v>0</v>
      </c>
      <c r="E44">
        <v>0</v>
      </c>
      <c r="F44">
        <v>0</v>
      </c>
      <c r="G44">
        <v>80</v>
      </c>
      <c r="H44">
        <v>104</v>
      </c>
      <c r="I44">
        <v>105</v>
      </c>
      <c r="J44">
        <v>85</v>
      </c>
      <c r="K44">
        <v>59</v>
      </c>
      <c r="L44" s="103">
        <v>125</v>
      </c>
    </row>
    <row r="45" spans="1:12" customHeight="1">
      <c r="A45" s="85" t="s">
        <v>50</v>
      </c>
      <c r="B45" s="86" t="s">
        <v>59</v>
      </c>
      <c r="C45" t="str">
        <f>A45&amp;B45</f>
        <v>Cambridge Academy for Science and Technology2023/2024</v>
      </c>
      <c r="D45">
        <v>0</v>
      </c>
      <c r="E45">
        <v>0</v>
      </c>
      <c r="F45">
        <v>0</v>
      </c>
      <c r="G45">
        <v>82</v>
      </c>
      <c r="H45">
        <v>108</v>
      </c>
      <c r="I45">
        <v>103</v>
      </c>
      <c r="J45">
        <v>63</v>
      </c>
      <c r="K45">
        <v>75</v>
      </c>
      <c r="L45" s="98">
        <v>125</v>
      </c>
    </row>
    <row r="46" spans="1:12" customHeight="1" thickBot="1">
      <c r="A46" s="85" t="s">
        <v>50</v>
      </c>
      <c r="B46" s="86" t="s">
        <v>60</v>
      </c>
      <c r="C46" t="str">
        <f>A46&amp;B46</f>
        <v>Cambridge Academy for Science and Technology2024/2025</v>
      </c>
      <c r="D46">
        <v>0</v>
      </c>
      <c r="E46">
        <v>0</v>
      </c>
      <c r="F46">
        <v>0</v>
      </c>
      <c r="G46">
        <v>111</v>
      </c>
      <c r="H46">
        <v>110</v>
      </c>
      <c r="I46">
        <v>104</v>
      </c>
      <c r="J46">
        <v>70</v>
      </c>
      <c r="K46">
        <v>60</v>
      </c>
      <c r="L46" s="99">
        <v>125</v>
      </c>
    </row>
    <row r="47" spans="1:12" customHeight="1">
      <c r="A47" s="87" t="s">
        <v>50</v>
      </c>
      <c r="B47" s="88" t="s">
        <v>61</v>
      </c>
      <c r="C47" t="str">
        <f>A47&amp;B47</f>
        <v>Cambridge Academy for Science and Technology2025/2026</v>
      </c>
      <c r="D47">
        <v>0</v>
      </c>
      <c r="E47">
        <v>0</v>
      </c>
      <c r="F47">
        <v>0</v>
      </c>
      <c r="G47">
        <v>117</v>
      </c>
      <c r="H47">
        <v>113</v>
      </c>
      <c r="I47">
        <v>108</v>
      </c>
      <c r="J47">
        <v>60</v>
      </c>
      <c r="K47">
        <v>57</v>
      </c>
      <c r="L47" s="100">
        <v>125</v>
      </c>
    </row>
    <row r="48" spans="1:12" customHeight="1">
      <c r="A48" s="89" t="s">
        <v>50</v>
      </c>
      <c r="B48" s="90" t="s">
        <v>62</v>
      </c>
      <c r="C48" t="str">
        <f>A48&amp;B48</f>
        <v>Cambridge Academy for Science and Technology2026/2027</v>
      </c>
      <c r="D48">
        <v>0</v>
      </c>
      <c r="E48">
        <v>0</v>
      </c>
      <c r="F48">
        <v>0</v>
      </c>
      <c r="G48">
        <v>124</v>
      </c>
      <c r="H48">
        <v>120</v>
      </c>
      <c r="I48">
        <v>112</v>
      </c>
      <c r="J48">
        <v>70</v>
      </c>
      <c r="K48">
        <v>60</v>
      </c>
      <c r="L48" s="101">
        <v>125</v>
      </c>
    </row>
    <row r="49" spans="1:12" customHeight="1">
      <c r="A49" s="89" t="s">
        <v>50</v>
      </c>
      <c r="B49" s="90" t="s">
        <v>63</v>
      </c>
      <c r="C49" t="str">
        <f>A49&amp;B49</f>
        <v>Cambridge Academy for Science and Technology2027/2028</v>
      </c>
      <c r="D49">
        <v>0</v>
      </c>
      <c r="E49">
        <v>0</v>
      </c>
      <c r="F49">
        <v>0</v>
      </c>
      <c r="G49">
        <v>124</v>
      </c>
      <c r="H49">
        <v>124</v>
      </c>
      <c r="I49">
        <v>120</v>
      </c>
      <c r="J49">
        <v>70</v>
      </c>
      <c r="K49">
        <v>60</v>
      </c>
      <c r="L49" s="101">
        <v>125</v>
      </c>
    </row>
    <row r="50" spans="1:12" customHeight="1">
      <c r="A50" s="89" t="s">
        <v>50</v>
      </c>
      <c r="B50" s="90" t="s">
        <v>64</v>
      </c>
      <c r="C50" t="str">
        <f>A50&amp;B50</f>
        <v>Cambridge Academy for Science and Technology2028/2029</v>
      </c>
      <c r="D50">
        <v>0</v>
      </c>
      <c r="E50">
        <v>0</v>
      </c>
      <c r="F50">
        <v>0</v>
      </c>
      <c r="G50">
        <v>124</v>
      </c>
      <c r="H50">
        <v>124</v>
      </c>
      <c r="I50">
        <v>124</v>
      </c>
      <c r="J50">
        <v>70</v>
      </c>
      <c r="K50">
        <v>60</v>
      </c>
      <c r="L50" s="101">
        <v>125</v>
      </c>
    </row>
    <row r="51" spans="1:12" customHeight="1">
      <c r="A51" s="89" t="s">
        <v>50</v>
      </c>
      <c r="B51" s="91" t="s">
        <v>70</v>
      </c>
      <c r="C51" t="str">
        <f>A51&amp;B51</f>
        <v>Cambridge Academy for Science and Technology2029/2030</v>
      </c>
      <c r="D51">
        <v>0</v>
      </c>
      <c r="E51">
        <v>0</v>
      </c>
      <c r="F51">
        <v>0</v>
      </c>
      <c r="G51">
        <v>124</v>
      </c>
      <c r="H51">
        <v>124</v>
      </c>
      <c r="I51">
        <v>124</v>
      </c>
      <c r="J51">
        <v>70</v>
      </c>
      <c r="K51">
        <v>60</v>
      </c>
      <c r="L51" s="101">
        <v>125</v>
      </c>
    </row>
    <row r="52" spans="1:12" customHeight="1">
      <c r="A52" s="89" t="s">
        <v>50</v>
      </c>
      <c r="B52" s="91" t="s">
        <v>71</v>
      </c>
      <c r="C52" t="str">
        <f>A52&amp;B52</f>
        <v>Cambridge Academy for Science and Technology2030/2031</v>
      </c>
      <c r="D52">
        <v>0</v>
      </c>
      <c r="E52">
        <v>0</v>
      </c>
      <c r="F52">
        <v>0</v>
      </c>
      <c r="G52">
        <v>124</v>
      </c>
      <c r="H52">
        <v>124</v>
      </c>
      <c r="I52">
        <v>124</v>
      </c>
      <c r="J52">
        <v>70</v>
      </c>
      <c r="K52">
        <v>60</v>
      </c>
      <c r="L52" s="101">
        <v>125</v>
      </c>
    </row>
    <row r="53" spans="1:12" customHeight="1">
      <c r="A53" s="89" t="s">
        <v>50</v>
      </c>
      <c r="B53" s="91" t="s">
        <v>72</v>
      </c>
      <c r="C53" t="str">
        <f>A53&amp;B53</f>
        <v>Cambridge Academy for Science and Technology2031/2032</v>
      </c>
      <c r="D53">
        <v>0</v>
      </c>
      <c r="E53">
        <v>0</v>
      </c>
      <c r="F53">
        <v>0</v>
      </c>
      <c r="G53">
        <v>124</v>
      </c>
      <c r="H53">
        <v>124</v>
      </c>
      <c r="I53">
        <v>124</v>
      </c>
      <c r="J53">
        <v>70</v>
      </c>
      <c r="K53">
        <v>60</v>
      </c>
      <c r="L53" s="101">
        <v>125</v>
      </c>
    </row>
    <row r="54" spans="1:12" customHeight="1">
      <c r="A54" s="89" t="s">
        <v>50</v>
      </c>
      <c r="B54" s="91" t="s">
        <v>73</v>
      </c>
      <c r="C54" t="str">
        <f>A54&amp;B54</f>
        <v>Cambridge Academy for Science and Technology2032/2033</v>
      </c>
      <c r="D54">
        <v>0</v>
      </c>
      <c r="E54">
        <v>0</v>
      </c>
      <c r="F54">
        <v>0</v>
      </c>
      <c r="G54">
        <v>124</v>
      </c>
      <c r="H54">
        <v>124</v>
      </c>
      <c r="I54">
        <v>124</v>
      </c>
      <c r="J54">
        <v>70</v>
      </c>
      <c r="K54">
        <v>60</v>
      </c>
      <c r="L54" s="101">
        <v>125</v>
      </c>
    </row>
    <row r="55" spans="1:12" customHeight="1">
      <c r="A55" s="89" t="s">
        <v>50</v>
      </c>
      <c r="B55" s="91" t="s">
        <v>74</v>
      </c>
      <c r="C55" t="str">
        <f>A55&amp;B55</f>
        <v>Cambridge Academy for Science and Technology2033/2034</v>
      </c>
      <c r="D55">
        <v>0</v>
      </c>
      <c r="E55">
        <v>0</v>
      </c>
      <c r="F55">
        <v>0</v>
      </c>
      <c r="G55">
        <v>124</v>
      </c>
      <c r="H55">
        <v>124</v>
      </c>
      <c r="I55">
        <v>124</v>
      </c>
      <c r="J55">
        <v>70</v>
      </c>
      <c r="K55">
        <v>60</v>
      </c>
      <c r="L55" s="101">
        <v>125</v>
      </c>
    </row>
    <row r="56" spans="1:12" customHeight="1">
      <c r="A56" s="89" t="s">
        <v>50</v>
      </c>
      <c r="B56" s="91" t="s">
        <v>79</v>
      </c>
      <c r="C56" t="str">
        <f>A56&amp;B56</f>
        <v>Cambridge Academy for Science and Technology2034/2035</v>
      </c>
      <c r="D56">
        <v>0</v>
      </c>
      <c r="E56">
        <v>0</v>
      </c>
      <c r="F56">
        <v>0</v>
      </c>
      <c r="G56">
        <v>124</v>
      </c>
      <c r="H56">
        <v>124</v>
      </c>
      <c r="I56">
        <v>124</v>
      </c>
      <c r="J56">
        <v>70</v>
      </c>
      <c r="K56">
        <v>60</v>
      </c>
      <c r="L56" s="101">
        <v>125</v>
      </c>
    </row>
    <row r="57" spans="1:12" customHeight="1" thickBot="1">
      <c r="A57" s="92" t="s">
        <v>50</v>
      </c>
      <c r="B57" s="93" t="s">
        <v>80</v>
      </c>
      <c r="C57" t="str">
        <f>A57&amp;B57</f>
        <v>Cambridge Academy for Science and Technology2035/2036</v>
      </c>
      <c r="D57"/>
      <c r="E57">
        <v>0</v>
      </c>
      <c r="F57">
        <v>0</v>
      </c>
      <c r="G57">
        <v>124</v>
      </c>
      <c r="H57">
        <v>124</v>
      </c>
      <c r="I57">
        <v>124</v>
      </c>
      <c r="J57">
        <v>70</v>
      </c>
      <c r="K57">
        <v>60</v>
      </c>
      <c r="L57" s="104">
        <v>125</v>
      </c>
    </row>
    <row r="58" spans="1:12" customHeight="1">
      <c r="A58" s="85" t="s">
        <v>51</v>
      </c>
      <c r="B58" s="86" t="s">
        <v>58</v>
      </c>
      <c r="C58" t="str">
        <f>A58&amp;B58</f>
        <v>Chesterton Community College2022/2023</v>
      </c>
      <c r="D58">
        <v>297</v>
      </c>
      <c r="E58">
        <v>211</v>
      </c>
      <c r="F58">
        <v>209</v>
      </c>
      <c r="G58">
        <v>192</v>
      </c>
      <c r="H58">
        <v>199</v>
      </c>
      <c r="I58">
        <v>203</v>
      </c>
      <c r="J58">
        <v>27</v>
      </c>
      <c r="K58">
        <v>0</v>
      </c>
      <c r="L58" s="103">
        <v>180</v>
      </c>
    </row>
    <row r="59" spans="1:12" customHeight="1">
      <c r="A59" s="85" t="s">
        <v>51</v>
      </c>
      <c r="B59" s="86" t="s">
        <v>59</v>
      </c>
      <c r="C59" t="str">
        <f>A59&amp;B59</f>
        <v>Chesterton Community College2023/2024</v>
      </c>
      <c r="D59">
        <v>294</v>
      </c>
      <c r="E59">
        <v>237</v>
      </c>
      <c r="F59">
        <v>210</v>
      </c>
      <c r="G59">
        <v>205</v>
      </c>
      <c r="H59">
        <v>194</v>
      </c>
      <c r="I59">
        <v>201</v>
      </c>
      <c r="J59">
        <v>52</v>
      </c>
      <c r="K59">
        <v>22</v>
      </c>
      <c r="L59" s="98">
        <v>180</v>
      </c>
    </row>
    <row r="60" spans="1:12" customHeight="1" thickBot="1">
      <c r="A60" s="85" t="s">
        <v>51</v>
      </c>
      <c r="B60" s="86" t="s">
        <v>60</v>
      </c>
      <c r="C60" t="str">
        <f>A60&amp;B60</f>
        <v>Chesterton Community College2024/2025</v>
      </c>
      <c r="D60">
        <v>300</v>
      </c>
      <c r="E60">
        <v>202</v>
      </c>
      <c r="F60">
        <v>232</v>
      </c>
      <c r="G60">
        <v>205</v>
      </c>
      <c r="H60">
        <v>203</v>
      </c>
      <c r="I60">
        <v>193</v>
      </c>
      <c r="J60">
        <v>46</v>
      </c>
      <c r="K60">
        <v>48</v>
      </c>
      <c r="L60" s="99">
        <v>180</v>
      </c>
    </row>
    <row r="61" spans="1:12" customHeight="1">
      <c r="A61" s="87" t="s">
        <v>51</v>
      </c>
      <c r="B61" s="88" t="s">
        <v>61</v>
      </c>
      <c r="C61" t="str">
        <f>A61&amp;B61</f>
        <v>Chesterton Community College2025/2026</v>
      </c>
      <c r="D61">
        <v>291</v>
      </c>
      <c r="E61">
        <v>202</v>
      </c>
      <c r="F61">
        <v>204</v>
      </c>
      <c r="G61">
        <v>220</v>
      </c>
      <c r="H61">
        <v>201</v>
      </c>
      <c r="I61">
        <v>202</v>
      </c>
      <c r="J61">
        <v>52</v>
      </c>
      <c r="K61">
        <v>45</v>
      </c>
      <c r="L61" s="100">
        <v>180</v>
      </c>
    </row>
    <row r="62" spans="1:12" customHeight="1">
      <c r="A62" s="89" t="s">
        <v>51</v>
      </c>
      <c r="B62" s="90" t="s">
        <v>62</v>
      </c>
      <c r="C62" t="str">
        <f>A62&amp;B62</f>
        <v>Chesterton Community College2026/2027</v>
      </c>
      <c r="D62">
        <v>285</v>
      </c>
      <c r="E62">
        <v>210</v>
      </c>
      <c r="F62">
        <v>216</v>
      </c>
      <c r="G62">
        <v>211</v>
      </c>
      <c r="H62">
        <v>233</v>
      </c>
      <c r="I62">
        <v>207</v>
      </c>
      <c r="J62">
        <v>58</v>
      </c>
      <c r="K62">
        <v>55</v>
      </c>
      <c r="L62" s="101">
        <v>180</v>
      </c>
    </row>
    <row r="63" spans="1:12" customHeight="1">
      <c r="A63" s="89" t="s">
        <v>51</v>
      </c>
      <c r="B63" s="90" t="s">
        <v>63</v>
      </c>
      <c r="C63" t="str">
        <f>A63&amp;B63</f>
        <v>Chesterton Community College2027/2028</v>
      </c>
      <c r="D63">
        <v>284</v>
      </c>
      <c r="E63">
        <v>220</v>
      </c>
      <c r="F63">
        <v>223</v>
      </c>
      <c r="G63">
        <v>222</v>
      </c>
      <c r="H63">
        <v>223</v>
      </c>
      <c r="I63">
        <v>239</v>
      </c>
      <c r="J63">
        <v>65</v>
      </c>
      <c r="K63">
        <v>62</v>
      </c>
      <c r="L63" s="101">
        <v>180</v>
      </c>
    </row>
    <row r="64" spans="1:12" customHeight="1">
      <c r="A64" s="89" t="s">
        <v>51</v>
      </c>
      <c r="B64" s="90" t="s">
        <v>64</v>
      </c>
      <c r="C64" t="str">
        <f>A64&amp;B64</f>
        <v>Chesterton Community College2028/2029</v>
      </c>
      <c r="D64">
        <v>275</v>
      </c>
      <c r="E64">
        <v>220</v>
      </c>
      <c r="F64">
        <v>227</v>
      </c>
      <c r="G64">
        <v>223</v>
      </c>
      <c r="H64">
        <v>228</v>
      </c>
      <c r="I64">
        <v>226</v>
      </c>
      <c r="J64">
        <v>81</v>
      </c>
      <c r="K64">
        <v>66</v>
      </c>
      <c r="L64" s="101">
        <v>180</v>
      </c>
    </row>
    <row r="65" spans="1:12" customHeight="1">
      <c r="A65" s="89" t="s">
        <v>51</v>
      </c>
      <c r="B65" s="91" t="s">
        <v>70</v>
      </c>
      <c r="C65" t="str">
        <f>A65&amp;B65</f>
        <v>Chesterton Community College2029/2030</v>
      </c>
      <c r="D65">
        <v>261</v>
      </c>
      <c r="E65">
        <v>228</v>
      </c>
      <c r="F65">
        <v>234</v>
      </c>
      <c r="G65">
        <v>234</v>
      </c>
      <c r="H65">
        <v>236</v>
      </c>
      <c r="I65">
        <v>234</v>
      </c>
      <c r="J65">
        <v>89</v>
      </c>
      <c r="K65">
        <v>84</v>
      </c>
      <c r="L65" s="101">
        <v>180</v>
      </c>
    </row>
    <row r="66" spans="1:12" customHeight="1">
      <c r="A66" s="89" t="s">
        <v>51</v>
      </c>
      <c r="B66" s="91" t="s">
        <v>71</v>
      </c>
      <c r="C66" t="str">
        <f>A66&amp;B66</f>
        <v>Chesterton Community College2030/2031</v>
      </c>
      <c r="D66">
        <v>270</v>
      </c>
      <c r="E66">
        <v>234</v>
      </c>
      <c r="F66">
        <v>249</v>
      </c>
      <c r="G66">
        <v>248</v>
      </c>
      <c r="H66">
        <v>254</v>
      </c>
      <c r="I66">
        <v>245</v>
      </c>
      <c r="J66">
        <v>102</v>
      </c>
      <c r="K66">
        <v>96</v>
      </c>
      <c r="L66" s="101">
        <v>180</v>
      </c>
    </row>
    <row r="67" spans="1:12" customHeight="1">
      <c r="A67" s="89" t="s">
        <v>51</v>
      </c>
      <c r="B67" s="91" t="s">
        <v>72</v>
      </c>
      <c r="C67" t="str">
        <f>A67&amp;B67</f>
        <v>Chesterton Community College2031/2032</v>
      </c>
      <c r="D67">
        <v>287</v>
      </c>
      <c r="E67">
        <v>254</v>
      </c>
      <c r="F67">
        <v>257</v>
      </c>
      <c r="G67">
        <v>265</v>
      </c>
      <c r="H67">
        <v>270</v>
      </c>
      <c r="I67">
        <v>265</v>
      </c>
      <c r="J67">
        <v>120</v>
      </c>
      <c r="K67">
        <v>111</v>
      </c>
      <c r="L67" s="101">
        <v>180</v>
      </c>
    </row>
    <row r="68" spans="1:12" customHeight="1">
      <c r="A68" s="89" t="s">
        <v>51</v>
      </c>
      <c r="B68" s="91" t="s">
        <v>73</v>
      </c>
      <c r="C68" t="str">
        <f>A68&amp;B68</f>
        <v>Chesterton Community College2032/2033</v>
      </c>
      <c r="D68">
        <v>249</v>
      </c>
      <c r="E68">
        <v>255</v>
      </c>
      <c r="F68">
        <v>257</v>
      </c>
      <c r="G68">
        <v>253</v>
      </c>
      <c r="H68">
        <v>267</v>
      </c>
      <c r="I68">
        <v>271</v>
      </c>
      <c r="J68">
        <v>127</v>
      </c>
      <c r="K68">
        <v>119</v>
      </c>
      <c r="L68" s="101">
        <v>180</v>
      </c>
    </row>
    <row r="69" spans="1:12" customHeight="1">
      <c r="A69" s="89" t="s">
        <v>51</v>
      </c>
      <c r="B69" s="91" t="s">
        <v>74</v>
      </c>
      <c r="C69" t="str">
        <f>A69&amp;B69</f>
        <v>Chesterton Community College2033/2034</v>
      </c>
      <c r="D69">
        <v>254</v>
      </c>
      <c r="E69">
        <v>229</v>
      </c>
      <c r="F69">
        <v>258</v>
      </c>
      <c r="G69">
        <v>253</v>
      </c>
      <c r="H69">
        <v>255</v>
      </c>
      <c r="I69">
        <v>268</v>
      </c>
      <c r="J69">
        <v>134</v>
      </c>
      <c r="K69">
        <v>126</v>
      </c>
      <c r="L69" s="101">
        <v>180</v>
      </c>
    </row>
    <row r="70" spans="1:12" customHeight="1">
      <c r="A70" s="89" t="s">
        <v>51</v>
      </c>
      <c r="B70" s="91" t="s">
        <v>79</v>
      </c>
      <c r="C70" t="str">
        <f>A70&amp;B70</f>
        <v>Chesterton Community College2034/2035</v>
      </c>
      <c r="D70">
        <v>256</v>
      </c>
      <c r="E70">
        <v>241</v>
      </c>
      <c r="F70">
        <v>232</v>
      </c>
      <c r="G70">
        <v>254</v>
      </c>
      <c r="H70">
        <v>255</v>
      </c>
      <c r="I70">
        <v>256</v>
      </c>
      <c r="J70">
        <v>136</v>
      </c>
      <c r="K70">
        <v>133</v>
      </c>
      <c r="L70" s="101">
        <v>180</v>
      </c>
    </row>
    <row r="71" spans="1:12" customHeight="1" thickBot="1">
      <c r="A71" s="92" t="s">
        <v>51</v>
      </c>
      <c r="B71" s="93" t="s">
        <v>80</v>
      </c>
      <c r="C71" t="str">
        <f>A71&amp;B71</f>
        <v>Chesterton Community College2035/2036</v>
      </c>
      <c r="D71"/>
      <c r="E71">
        <v>261</v>
      </c>
      <c r="F71">
        <v>248</v>
      </c>
      <c r="G71">
        <v>232</v>
      </c>
      <c r="H71">
        <v>260</v>
      </c>
      <c r="I71">
        <v>258</v>
      </c>
      <c r="J71">
        <v>133</v>
      </c>
      <c r="K71">
        <v>137</v>
      </c>
      <c r="L71" s="104">
        <v>180</v>
      </c>
    </row>
    <row r="72" spans="1:12" customHeight="1">
      <c r="A72" s="85" t="s">
        <v>17</v>
      </c>
      <c r="B72" s="86" t="s">
        <v>58</v>
      </c>
      <c r="C72" t="str">
        <f>A72&amp;B72</f>
        <v>Coleridge Community College2022/2023</v>
      </c>
      <c r="D72">
        <v>195</v>
      </c>
      <c r="E72">
        <v>98</v>
      </c>
      <c r="F72">
        <v>121</v>
      </c>
      <c r="G72">
        <v>118</v>
      </c>
      <c r="H72">
        <v>118</v>
      </c>
      <c r="I72">
        <v>106</v>
      </c>
      <c r="J72">
        <v>0</v>
      </c>
      <c r="K72">
        <v>0</v>
      </c>
      <c r="L72" s="103">
        <v>120</v>
      </c>
    </row>
    <row r="73" spans="1:12" customHeight="1">
      <c r="A73" s="85" t="s">
        <v>17</v>
      </c>
      <c r="B73" s="86" t="s">
        <v>59</v>
      </c>
      <c r="C73" t="str">
        <f>A73&amp;B73</f>
        <v>Coleridge Community College2023/2024</v>
      </c>
      <c r="D73">
        <v>181</v>
      </c>
      <c r="E73">
        <v>110</v>
      </c>
      <c r="F73">
        <v>113</v>
      </c>
      <c r="G73">
        <v>114</v>
      </c>
      <c r="H73">
        <v>115</v>
      </c>
      <c r="I73">
        <v>116</v>
      </c>
      <c r="J73">
        <v>0</v>
      </c>
      <c r="K73">
        <v>0</v>
      </c>
      <c r="L73" s="98">
        <v>120</v>
      </c>
    </row>
    <row r="74" spans="1:12" customHeight="1" thickBot="1">
      <c r="A74" s="85" t="s">
        <v>17</v>
      </c>
      <c r="B74" s="86" t="s">
        <v>60</v>
      </c>
      <c r="C74" t="str">
        <f>A74&amp;B74</f>
        <v>Coleridge Community College2024/2025</v>
      </c>
      <c r="D74">
        <v>169</v>
      </c>
      <c r="E74">
        <v>112</v>
      </c>
      <c r="F74">
        <v>119</v>
      </c>
      <c r="G74">
        <v>106</v>
      </c>
      <c r="H74">
        <v>117</v>
      </c>
      <c r="I74">
        <v>117</v>
      </c>
      <c r="J74">
        <v>0</v>
      </c>
      <c r="K74">
        <v>0</v>
      </c>
      <c r="L74" s="99">
        <v>120</v>
      </c>
    </row>
    <row r="75" spans="1:12" customHeight="1">
      <c r="A75" s="87" t="s">
        <v>17</v>
      </c>
      <c r="B75" s="88" t="s">
        <v>61</v>
      </c>
      <c r="C75" t="str">
        <f>A75&amp;B75</f>
        <v>Coleridge Community College2025/2026</v>
      </c>
      <c r="D75">
        <v>175</v>
      </c>
      <c r="E75">
        <v>103</v>
      </c>
      <c r="F75">
        <v>111</v>
      </c>
      <c r="G75">
        <v>116</v>
      </c>
      <c r="H75">
        <v>108</v>
      </c>
      <c r="I75">
        <v>115</v>
      </c>
      <c r="J75">
        <v>0</v>
      </c>
      <c r="K75">
        <v>0</v>
      </c>
      <c r="L75" s="100">
        <v>120</v>
      </c>
    </row>
    <row r="76" spans="1:12" customHeight="1">
      <c r="A76" s="89" t="s">
        <v>17</v>
      </c>
      <c r="B76" s="90" t="s">
        <v>62</v>
      </c>
      <c r="C76" t="str">
        <f>A76&amp;B76</f>
        <v>Coleridge Community College2026/2027</v>
      </c>
      <c r="D76">
        <v>165</v>
      </c>
      <c r="E76">
        <v>125</v>
      </c>
      <c r="F76">
        <v>110</v>
      </c>
      <c r="G76">
        <v>108</v>
      </c>
      <c r="H76">
        <v>120</v>
      </c>
      <c r="I76">
        <v>108</v>
      </c>
      <c r="J76">
        <v>0</v>
      </c>
      <c r="K76">
        <v>0</v>
      </c>
      <c r="L76" s="101">
        <v>120</v>
      </c>
    </row>
    <row r="77" spans="1:12" customHeight="1">
      <c r="A77" s="89" t="s">
        <v>17</v>
      </c>
      <c r="B77" s="90" t="s">
        <v>63</v>
      </c>
      <c r="C77" t="str">
        <f>A77&amp;B77</f>
        <v>Coleridge Community College2027/2028</v>
      </c>
      <c r="D77">
        <v>161</v>
      </c>
      <c r="E77">
        <v>109</v>
      </c>
      <c r="F77">
        <v>138</v>
      </c>
      <c r="G77">
        <v>113</v>
      </c>
      <c r="H77">
        <v>118</v>
      </c>
      <c r="I77">
        <v>124</v>
      </c>
      <c r="J77">
        <v>0</v>
      </c>
      <c r="K77">
        <v>0</v>
      </c>
      <c r="L77" s="101">
        <v>120</v>
      </c>
    </row>
    <row r="78" spans="1:12" customHeight="1">
      <c r="A78" s="89" t="s">
        <v>17</v>
      </c>
      <c r="B78" s="90" t="s">
        <v>64</v>
      </c>
      <c r="C78" t="str">
        <f>A78&amp;B78</f>
        <v>Coleridge Community College2028/2029</v>
      </c>
      <c r="D78">
        <v>151</v>
      </c>
      <c r="E78">
        <v>105</v>
      </c>
      <c r="F78">
        <v>116</v>
      </c>
      <c r="G78">
        <v>135</v>
      </c>
      <c r="H78">
        <v>117</v>
      </c>
      <c r="I78">
        <v>118</v>
      </c>
      <c r="J78">
        <v>0</v>
      </c>
      <c r="K78">
        <v>0</v>
      </c>
      <c r="L78" s="101">
        <v>120</v>
      </c>
    </row>
    <row r="79" spans="1:12" customHeight="1">
      <c r="A79" s="89" t="s">
        <v>17</v>
      </c>
      <c r="B79" s="91" t="s">
        <v>70</v>
      </c>
      <c r="C79" t="str">
        <f>A79&amp;B79</f>
        <v>Coleridge Community College2029/2030</v>
      </c>
      <c r="D79">
        <v>173</v>
      </c>
      <c r="E79">
        <v>100</v>
      </c>
      <c r="F79">
        <v>112</v>
      </c>
      <c r="G79">
        <v>113</v>
      </c>
      <c r="H79">
        <v>139</v>
      </c>
      <c r="I79">
        <v>117</v>
      </c>
      <c r="J79">
        <v>0</v>
      </c>
      <c r="K79">
        <v>0</v>
      </c>
      <c r="L79" s="101">
        <v>120</v>
      </c>
    </row>
    <row r="80" spans="1:12" customHeight="1">
      <c r="A80" s="89" t="s">
        <v>17</v>
      </c>
      <c r="B80" s="91" t="s">
        <v>71</v>
      </c>
      <c r="C80" t="str">
        <f>A80&amp;B80</f>
        <v>Coleridge Community College2030/2031</v>
      </c>
      <c r="D80">
        <v>138</v>
      </c>
      <c r="E80">
        <v>122</v>
      </c>
      <c r="F80">
        <v>113</v>
      </c>
      <c r="G80">
        <v>115</v>
      </c>
      <c r="H80">
        <v>123</v>
      </c>
      <c r="I80">
        <v>142</v>
      </c>
      <c r="J80">
        <v>0</v>
      </c>
      <c r="K80">
        <v>0</v>
      </c>
      <c r="L80" s="101">
        <v>120</v>
      </c>
    </row>
    <row r="81" spans="1:12" customHeight="1">
      <c r="A81" s="89" t="s">
        <v>17</v>
      </c>
      <c r="B81" s="91" t="s">
        <v>72</v>
      </c>
      <c r="C81" t="str">
        <f>A81&amp;B81</f>
        <v>Coleridge Community College2031/2032</v>
      </c>
      <c r="D81">
        <v>148</v>
      </c>
      <c r="E81">
        <v>99</v>
      </c>
      <c r="F81">
        <v>129</v>
      </c>
      <c r="G81">
        <v>110</v>
      </c>
      <c r="H81">
        <v>119</v>
      </c>
      <c r="I81">
        <v>123</v>
      </c>
      <c r="J81">
        <v>0</v>
      </c>
      <c r="K81">
        <v>0</v>
      </c>
      <c r="L81" s="101">
        <v>120</v>
      </c>
    </row>
    <row r="82" spans="1:12" customHeight="1">
      <c r="A82" s="89" t="s">
        <v>17</v>
      </c>
      <c r="B82" s="91" t="s">
        <v>73</v>
      </c>
      <c r="C82" t="str">
        <f>A82&amp;B82</f>
        <v>Coleridge Community College2032/2033</v>
      </c>
      <c r="D82">
        <v>155</v>
      </c>
      <c r="E82">
        <v>107</v>
      </c>
      <c r="F82">
        <v>107</v>
      </c>
      <c r="G82">
        <v>127</v>
      </c>
      <c r="H82">
        <v>115</v>
      </c>
      <c r="I82">
        <v>120</v>
      </c>
      <c r="J82">
        <v>0</v>
      </c>
      <c r="K82">
        <v>0</v>
      </c>
      <c r="L82" s="101">
        <v>120</v>
      </c>
    </row>
    <row r="83" spans="1:12" customHeight="1">
      <c r="A83" s="89" t="s">
        <v>17</v>
      </c>
      <c r="B83" s="91" t="s">
        <v>74</v>
      </c>
      <c r="C83" t="str">
        <f>A83&amp;B83</f>
        <v>Coleridge Community College2033/2034</v>
      </c>
      <c r="D83">
        <v>143</v>
      </c>
      <c r="E83">
        <v>110</v>
      </c>
      <c r="F83">
        <v>112</v>
      </c>
      <c r="G83">
        <v>102</v>
      </c>
      <c r="H83">
        <v>129</v>
      </c>
      <c r="I83">
        <v>114</v>
      </c>
      <c r="J83">
        <v>0</v>
      </c>
      <c r="K83">
        <v>0</v>
      </c>
      <c r="L83" s="101">
        <v>120</v>
      </c>
    </row>
    <row r="84" spans="1:12" customHeight="1">
      <c r="A84" s="89" t="s">
        <v>17</v>
      </c>
      <c r="B84" s="91" t="s">
        <v>79</v>
      </c>
      <c r="C84" t="str">
        <f>A84&amp;B84</f>
        <v>Coleridge Community College2034/2035</v>
      </c>
      <c r="D84">
        <v>140</v>
      </c>
      <c r="E84">
        <v>104</v>
      </c>
      <c r="F84">
        <v>115</v>
      </c>
      <c r="G84">
        <v>107</v>
      </c>
      <c r="H84">
        <v>104</v>
      </c>
      <c r="I84">
        <v>128</v>
      </c>
      <c r="J84">
        <v>0</v>
      </c>
      <c r="K84">
        <v>0</v>
      </c>
      <c r="L84" s="101">
        <v>120</v>
      </c>
    </row>
    <row r="85" spans="1:12" customHeight="1" thickBot="1">
      <c r="A85" s="92" t="s">
        <v>17</v>
      </c>
      <c r="B85" s="93" t="s">
        <v>80</v>
      </c>
      <c r="C85" t="str">
        <f>A85&amp;B85</f>
        <v>Coleridge Community College2035/2036</v>
      </c>
      <c r="D85"/>
      <c r="E85">
        <v>107</v>
      </c>
      <c r="F85">
        <v>109</v>
      </c>
      <c r="G85">
        <v>110</v>
      </c>
      <c r="H85">
        <v>109</v>
      </c>
      <c r="I85">
        <v>103</v>
      </c>
      <c r="J85">
        <v>0</v>
      </c>
      <c r="K85">
        <v>0</v>
      </c>
      <c r="L85" s="104">
        <v>120</v>
      </c>
    </row>
    <row r="86" spans="1:12" customHeight="1">
      <c r="A86" s="85" t="s">
        <v>16</v>
      </c>
      <c r="B86" s="86" t="s">
        <v>58</v>
      </c>
      <c r="C86" t="str">
        <f>A86&amp;B86</f>
        <v>North Cambridge Academy2022/2023</v>
      </c>
      <c r="D86">
        <v>202</v>
      </c>
      <c r="E86">
        <v>158</v>
      </c>
      <c r="F86">
        <v>142</v>
      </c>
      <c r="G86">
        <v>139</v>
      </c>
      <c r="H86">
        <v>133</v>
      </c>
      <c r="I86">
        <v>105</v>
      </c>
      <c r="J86">
        <v>0</v>
      </c>
      <c r="K86">
        <v>0</v>
      </c>
      <c r="L86" s="103">
        <v>150</v>
      </c>
    </row>
    <row r="87" spans="1:12" customHeight="1">
      <c r="A87" s="85" t="s">
        <v>16</v>
      </c>
      <c r="B87" s="86" t="s">
        <v>59</v>
      </c>
      <c r="C87" t="str">
        <f>A87&amp;B87</f>
        <v>North Cambridge Academy2023/2024</v>
      </c>
      <c r="D87">
        <v>195</v>
      </c>
      <c r="E87">
        <v>152</v>
      </c>
      <c r="F87">
        <v>143</v>
      </c>
      <c r="G87">
        <v>131</v>
      </c>
      <c r="H87">
        <v>129</v>
      </c>
      <c r="I87">
        <v>130</v>
      </c>
      <c r="J87">
        <v>0</v>
      </c>
      <c r="K87">
        <v>0</v>
      </c>
      <c r="L87" s="98">
        <v>150</v>
      </c>
    </row>
    <row r="88" spans="1:12" customHeight="1" thickBot="1">
      <c r="A88" s="85" t="s">
        <v>16</v>
      </c>
      <c r="B88" s="86" t="s">
        <v>60</v>
      </c>
      <c r="C88" t="str">
        <f>A88&amp;B88</f>
        <v>North Cambridge Academy2024/2025</v>
      </c>
      <c r="D88">
        <v>211</v>
      </c>
      <c r="E88">
        <v>154</v>
      </c>
      <c r="F88">
        <v>147</v>
      </c>
      <c r="G88">
        <v>138</v>
      </c>
      <c r="H88">
        <v>124</v>
      </c>
      <c r="I88">
        <v>126</v>
      </c>
      <c r="J88">
        <v>0</v>
      </c>
      <c r="K88">
        <v>0</v>
      </c>
      <c r="L88" s="99">
        <v>150</v>
      </c>
    </row>
    <row r="89" spans="1:12" customHeight="1">
      <c r="A89" s="87" t="s">
        <v>16</v>
      </c>
      <c r="B89" s="88" t="s">
        <v>61</v>
      </c>
      <c r="C89" t="str">
        <f>A89&amp;B89</f>
        <v>North Cambridge Academy2025/2026</v>
      </c>
      <c r="D89">
        <v>173</v>
      </c>
      <c r="E89">
        <v>150</v>
      </c>
      <c r="F89">
        <v>144</v>
      </c>
      <c r="G89">
        <v>131</v>
      </c>
      <c r="H89">
        <v>139</v>
      </c>
      <c r="I89">
        <v>123</v>
      </c>
      <c r="J89">
        <v>0</v>
      </c>
      <c r="K89">
        <v>0</v>
      </c>
      <c r="L89" s="100">
        <v>150</v>
      </c>
    </row>
    <row r="90" spans="1:12" customHeight="1">
      <c r="A90" s="89" t="s">
        <v>16</v>
      </c>
      <c r="B90" s="90" t="s">
        <v>62</v>
      </c>
      <c r="C90" t="str">
        <f>A90&amp;B90</f>
        <v>North Cambridge Academy2026/2027</v>
      </c>
      <c r="D90">
        <v>177</v>
      </c>
      <c r="E90">
        <v>155</v>
      </c>
      <c r="F90">
        <v>141</v>
      </c>
      <c r="G90">
        <v>132</v>
      </c>
      <c r="H90">
        <v>127</v>
      </c>
      <c r="I90">
        <v>137</v>
      </c>
      <c r="J90">
        <v>0</v>
      </c>
      <c r="K90">
        <v>0</v>
      </c>
      <c r="L90" s="101">
        <v>150</v>
      </c>
    </row>
    <row r="91" spans="1:12" customHeight="1">
      <c r="A91" s="89" t="s">
        <v>16</v>
      </c>
      <c r="B91" s="90" t="s">
        <v>63</v>
      </c>
      <c r="C91" t="str">
        <f>A91&amp;B91</f>
        <v>North Cambridge Academy2027/2028</v>
      </c>
      <c r="D91">
        <v>183</v>
      </c>
      <c r="E91">
        <v>138</v>
      </c>
      <c r="F91">
        <v>146</v>
      </c>
      <c r="G91">
        <v>129</v>
      </c>
      <c r="H91">
        <v>128</v>
      </c>
      <c r="I91">
        <v>125</v>
      </c>
      <c r="J91">
        <v>0</v>
      </c>
      <c r="K91">
        <v>0</v>
      </c>
      <c r="L91" s="101">
        <v>150</v>
      </c>
    </row>
    <row r="92" spans="1:12" customHeight="1">
      <c r="A92" s="89" t="s">
        <v>16</v>
      </c>
      <c r="B92" s="90" t="s">
        <v>64</v>
      </c>
      <c r="C92" t="str">
        <f>A92&amp;B92</f>
        <v>North Cambridge Academy2028/2029</v>
      </c>
      <c r="D92">
        <v>146</v>
      </c>
      <c r="E92">
        <v>142</v>
      </c>
      <c r="F92">
        <v>129</v>
      </c>
      <c r="G92">
        <v>134</v>
      </c>
      <c r="H92">
        <v>125</v>
      </c>
      <c r="I92">
        <v>126</v>
      </c>
      <c r="J92">
        <v>0</v>
      </c>
      <c r="K92">
        <v>0</v>
      </c>
      <c r="L92" s="101">
        <v>150</v>
      </c>
    </row>
    <row r="93" spans="1:12" customHeight="1">
      <c r="A93" s="89" t="s">
        <v>16</v>
      </c>
      <c r="B93" s="91" t="s">
        <v>70</v>
      </c>
      <c r="C93" t="str">
        <f>A93&amp;B93</f>
        <v>North Cambridge Academy2029/2030</v>
      </c>
      <c r="D93">
        <v>151</v>
      </c>
      <c r="E93">
        <v>113</v>
      </c>
      <c r="F93">
        <v>133</v>
      </c>
      <c r="G93">
        <v>117</v>
      </c>
      <c r="H93">
        <v>130</v>
      </c>
      <c r="I93">
        <v>123</v>
      </c>
      <c r="J93">
        <v>0</v>
      </c>
      <c r="K93">
        <v>0</v>
      </c>
      <c r="L93" s="101">
        <v>150</v>
      </c>
    </row>
    <row r="94" spans="1:12" customHeight="1">
      <c r="A94" s="89" t="s">
        <v>16</v>
      </c>
      <c r="B94" s="91" t="s">
        <v>71</v>
      </c>
      <c r="C94" t="str">
        <f>A94&amp;B94</f>
        <v>North Cambridge Academy2030/2031</v>
      </c>
      <c r="D94">
        <v>142</v>
      </c>
      <c r="E94">
        <v>130</v>
      </c>
      <c r="F94">
        <v>117</v>
      </c>
      <c r="G94">
        <v>134</v>
      </c>
      <c r="H94">
        <v>126</v>
      </c>
      <c r="I94">
        <v>134</v>
      </c>
      <c r="J94">
        <v>0</v>
      </c>
      <c r="K94">
        <v>0</v>
      </c>
      <c r="L94" s="101">
        <v>150</v>
      </c>
    </row>
    <row r="95" spans="1:12" customHeight="1">
      <c r="A95" s="89" t="s">
        <v>16</v>
      </c>
      <c r="B95" s="91" t="s">
        <v>72</v>
      </c>
      <c r="C95" t="str">
        <f>A95&amp;B95</f>
        <v>North Cambridge Academy2031/2032</v>
      </c>
      <c r="D95">
        <v>167</v>
      </c>
      <c r="E95">
        <v>116</v>
      </c>
      <c r="F95">
        <v>121</v>
      </c>
      <c r="G95">
        <v>105</v>
      </c>
      <c r="H95">
        <v>130</v>
      </c>
      <c r="I95">
        <v>124</v>
      </c>
      <c r="J95">
        <v>0</v>
      </c>
      <c r="K95">
        <v>0</v>
      </c>
      <c r="L95" s="101">
        <v>150</v>
      </c>
    </row>
    <row r="96" spans="1:12" customHeight="1">
      <c r="A96" s="89" t="s">
        <v>16</v>
      </c>
      <c r="B96" s="91" t="s">
        <v>73</v>
      </c>
      <c r="C96" t="str">
        <f>A96&amp;B96</f>
        <v>North Cambridge Academy2032/2033</v>
      </c>
      <c r="D96">
        <v>122</v>
      </c>
      <c r="E96">
        <v>135</v>
      </c>
      <c r="F96">
        <v>107</v>
      </c>
      <c r="G96">
        <v>109</v>
      </c>
      <c r="H96">
        <v>101</v>
      </c>
      <c r="I96">
        <v>128</v>
      </c>
      <c r="J96">
        <v>0</v>
      </c>
      <c r="K96">
        <v>0</v>
      </c>
      <c r="L96" s="101">
        <v>150</v>
      </c>
    </row>
    <row r="97" spans="1:12" customHeight="1">
      <c r="A97" s="89" t="s">
        <v>16</v>
      </c>
      <c r="B97" s="91" t="s">
        <v>74</v>
      </c>
      <c r="C97" t="str">
        <f>A97&amp;B97</f>
        <v>North Cambridge Academy2033/2034</v>
      </c>
      <c r="D97">
        <v>120</v>
      </c>
      <c r="E97">
        <v>105</v>
      </c>
      <c r="F97">
        <v>129</v>
      </c>
      <c r="G97">
        <v>98</v>
      </c>
      <c r="H97">
        <v>108</v>
      </c>
      <c r="I97">
        <v>100</v>
      </c>
      <c r="J97">
        <v>0</v>
      </c>
      <c r="K97">
        <v>0</v>
      </c>
      <c r="L97" s="101">
        <v>150</v>
      </c>
    </row>
    <row r="98" spans="1:12" customHeight="1">
      <c r="A98" s="89" t="s">
        <v>16</v>
      </c>
      <c r="B98" s="91" t="s">
        <v>79</v>
      </c>
      <c r="C98" t="str">
        <f>A98&amp;B98</f>
        <v>North Cambridge Academy2034/2035</v>
      </c>
      <c r="D98">
        <v>116</v>
      </c>
      <c r="E98">
        <v>100</v>
      </c>
      <c r="F98">
        <v>96</v>
      </c>
      <c r="G98">
        <v>117</v>
      </c>
      <c r="H98">
        <v>94</v>
      </c>
      <c r="I98">
        <v>106</v>
      </c>
      <c r="J98">
        <v>0</v>
      </c>
      <c r="K98">
        <v>0</v>
      </c>
      <c r="L98" s="101">
        <v>150</v>
      </c>
    </row>
    <row r="99" spans="1:12" customHeight="1" thickBot="1">
      <c r="A99" s="92" t="s">
        <v>16</v>
      </c>
      <c r="B99" s="93" t="s">
        <v>80</v>
      </c>
      <c r="C99" t="str">
        <f>A99&amp;B99</f>
        <v>North Cambridge Academy2035/2036</v>
      </c>
      <c r="D99"/>
      <c r="E99">
        <v>96</v>
      </c>
      <c r="F99">
        <v>91</v>
      </c>
      <c r="G99">
        <v>84</v>
      </c>
      <c r="H99">
        <v>113</v>
      </c>
      <c r="I99">
        <v>92</v>
      </c>
      <c r="J99">
        <v>0</v>
      </c>
      <c r="K99">
        <v>0</v>
      </c>
      <c r="L99" s="104">
        <v>150</v>
      </c>
    </row>
    <row r="100" spans="1:12" customHeight="1">
      <c r="A100" s="85" t="s">
        <v>19</v>
      </c>
      <c r="B100" s="86" t="s">
        <v>58</v>
      </c>
      <c r="C100" t="str">
        <f>A100&amp;B100</f>
        <v>Parkside Community College2022/2023</v>
      </c>
      <c r="D100">
        <v>171</v>
      </c>
      <c r="E100">
        <v>146</v>
      </c>
      <c r="F100">
        <v>128</v>
      </c>
      <c r="G100">
        <v>127</v>
      </c>
      <c r="H100">
        <v>124</v>
      </c>
      <c r="I100">
        <v>115</v>
      </c>
      <c r="J100">
        <v>39</v>
      </c>
      <c r="K100">
        <v>31</v>
      </c>
      <c r="L100" s="103">
        <v>120</v>
      </c>
    </row>
    <row r="101" spans="1:12" customHeight="1">
      <c r="A101" s="85" t="s">
        <v>19</v>
      </c>
      <c r="B101" s="86" t="s">
        <v>59</v>
      </c>
      <c r="C101" t="str">
        <f>A101&amp;B101</f>
        <v>Parkside Community College2023/2024</v>
      </c>
      <c r="D101">
        <v>171</v>
      </c>
      <c r="E101">
        <v>153</v>
      </c>
      <c r="F101">
        <v>151</v>
      </c>
      <c r="G101">
        <v>127</v>
      </c>
      <c r="H101">
        <v>130</v>
      </c>
      <c r="I101">
        <v>123</v>
      </c>
      <c r="J101">
        <v>17</v>
      </c>
      <c r="K101">
        <v>34</v>
      </c>
      <c r="L101" s="98">
        <v>120</v>
      </c>
    </row>
    <row r="102" spans="1:12" customHeight="1" thickBot="1">
      <c r="A102" s="85" t="s">
        <v>19</v>
      </c>
      <c r="B102" s="86" t="s">
        <v>60</v>
      </c>
      <c r="C102" t="str">
        <f>A102&amp;B102</f>
        <v>Parkside Community College2024/2025</v>
      </c>
      <c r="D102">
        <v>175</v>
      </c>
      <c r="E102">
        <v>124</v>
      </c>
      <c r="F102">
        <v>151</v>
      </c>
      <c r="G102">
        <v>150</v>
      </c>
      <c r="H102">
        <v>125</v>
      </c>
      <c r="I102">
        <v>128</v>
      </c>
      <c r="J102">
        <v>0</v>
      </c>
      <c r="K102">
        <v>16</v>
      </c>
      <c r="L102" s="99">
        <v>120</v>
      </c>
    </row>
    <row r="103" spans="1:12" customHeight="1">
      <c r="A103" s="87" t="s">
        <v>19</v>
      </c>
      <c r="B103" s="88" t="s">
        <v>61</v>
      </c>
      <c r="C103" t="str">
        <f>A103&amp;B103</f>
        <v>Parkside Community College2025/2026</v>
      </c>
      <c r="D103">
        <v>154</v>
      </c>
      <c r="E103">
        <v>122</v>
      </c>
      <c r="F103">
        <v>121</v>
      </c>
      <c r="G103">
        <v>150</v>
      </c>
      <c r="H103">
        <v>149</v>
      </c>
      <c r="I103">
        <v>125</v>
      </c>
      <c r="J103">
        <v>0</v>
      </c>
      <c r="K103">
        <v>0</v>
      </c>
      <c r="L103" s="100">
        <v>120</v>
      </c>
    </row>
    <row r="104" spans="1:12" customHeight="1">
      <c r="A104" s="89" t="s">
        <v>19</v>
      </c>
      <c r="B104" s="90" t="s">
        <v>62</v>
      </c>
      <c r="C104" t="str">
        <f>A104&amp;B104</f>
        <v>Parkside Community College2026/2027</v>
      </c>
      <c r="D104">
        <v>170</v>
      </c>
      <c r="E104">
        <v>118</v>
      </c>
      <c r="F104">
        <v>121</v>
      </c>
      <c r="G104">
        <v>120</v>
      </c>
      <c r="H104">
        <v>149</v>
      </c>
      <c r="I104">
        <v>148</v>
      </c>
      <c r="J104">
        <v>0</v>
      </c>
      <c r="K104">
        <v>0</v>
      </c>
      <c r="L104" s="101">
        <v>120</v>
      </c>
    </row>
    <row r="105" spans="1:12" customHeight="1">
      <c r="A105" s="89" t="s">
        <v>19</v>
      </c>
      <c r="B105" s="90" t="s">
        <v>63</v>
      </c>
      <c r="C105" t="str">
        <f>A105&amp;B105</f>
        <v>Parkside Community College2027/2028</v>
      </c>
      <c r="D105">
        <v>165</v>
      </c>
      <c r="E105">
        <v>126</v>
      </c>
      <c r="F105">
        <v>117</v>
      </c>
      <c r="G105">
        <v>120</v>
      </c>
      <c r="H105">
        <v>119</v>
      </c>
      <c r="I105">
        <v>148</v>
      </c>
      <c r="J105">
        <v>0</v>
      </c>
      <c r="K105">
        <v>0</v>
      </c>
      <c r="L105" s="101">
        <v>120</v>
      </c>
    </row>
    <row r="106" spans="1:12" customHeight="1">
      <c r="A106" s="89" t="s">
        <v>19</v>
      </c>
      <c r="B106" s="90" t="s">
        <v>64</v>
      </c>
      <c r="C106" t="str">
        <f>A106&amp;B106</f>
        <v>Parkside Community College2028/2029</v>
      </c>
      <c r="D106">
        <v>173</v>
      </c>
      <c r="E106">
        <v>123</v>
      </c>
      <c r="F106">
        <v>126</v>
      </c>
      <c r="G106">
        <v>117</v>
      </c>
      <c r="H106">
        <v>120</v>
      </c>
      <c r="I106">
        <v>119</v>
      </c>
      <c r="J106">
        <v>0</v>
      </c>
      <c r="K106">
        <v>0</v>
      </c>
      <c r="L106" s="101">
        <v>120</v>
      </c>
    </row>
    <row r="107" spans="1:12" customHeight="1">
      <c r="A107" s="89" t="s">
        <v>19</v>
      </c>
      <c r="B107" s="91" t="s">
        <v>70</v>
      </c>
      <c r="C107" t="str">
        <f>A107&amp;B107</f>
        <v>Parkside Community College2029/2030</v>
      </c>
      <c r="D107">
        <v>158</v>
      </c>
      <c r="E107">
        <v>129</v>
      </c>
      <c r="F107">
        <v>122</v>
      </c>
      <c r="G107">
        <v>125</v>
      </c>
      <c r="H107">
        <v>116</v>
      </c>
      <c r="I107">
        <v>119</v>
      </c>
      <c r="J107">
        <v>0</v>
      </c>
      <c r="K107">
        <v>0</v>
      </c>
      <c r="L107" s="101">
        <v>120</v>
      </c>
    </row>
    <row r="108" spans="1:12" customHeight="1">
      <c r="A108" s="89" t="s">
        <v>19</v>
      </c>
      <c r="B108" s="91" t="s">
        <v>71</v>
      </c>
      <c r="C108" t="str">
        <f>A108&amp;B108</f>
        <v>Parkside Community College2030/2031</v>
      </c>
      <c r="D108">
        <v>148</v>
      </c>
      <c r="E108">
        <v>118</v>
      </c>
      <c r="F108">
        <v>128</v>
      </c>
      <c r="G108">
        <v>121</v>
      </c>
      <c r="H108">
        <v>124</v>
      </c>
      <c r="I108">
        <v>115</v>
      </c>
      <c r="J108">
        <v>0</v>
      </c>
      <c r="K108">
        <v>0</v>
      </c>
      <c r="L108" s="101">
        <v>120</v>
      </c>
    </row>
    <row r="109" spans="1:12" customHeight="1">
      <c r="A109" s="89" t="s">
        <v>19</v>
      </c>
      <c r="B109" s="91" t="s">
        <v>72</v>
      </c>
      <c r="C109" t="str">
        <f>A109&amp;B109</f>
        <v>Parkside Community College2031/2032</v>
      </c>
      <c r="D109">
        <v>157</v>
      </c>
      <c r="E109">
        <v>110</v>
      </c>
      <c r="F109">
        <v>117</v>
      </c>
      <c r="G109">
        <v>127</v>
      </c>
      <c r="H109">
        <v>120</v>
      </c>
      <c r="I109">
        <v>123</v>
      </c>
      <c r="J109">
        <v>0</v>
      </c>
      <c r="K109">
        <v>0</v>
      </c>
      <c r="L109" s="101">
        <v>120</v>
      </c>
    </row>
    <row r="110" spans="1:12" customHeight="1">
      <c r="A110" s="89" t="s">
        <v>19</v>
      </c>
      <c r="B110" s="91" t="s">
        <v>73</v>
      </c>
      <c r="C110" t="str">
        <f>A110&amp;B110</f>
        <v>Parkside Community College2032/2033</v>
      </c>
      <c r="D110">
        <v>152</v>
      </c>
      <c r="E110">
        <v>117</v>
      </c>
      <c r="F110">
        <v>109</v>
      </c>
      <c r="G110">
        <v>116</v>
      </c>
      <c r="H110">
        <v>126</v>
      </c>
      <c r="I110">
        <v>119</v>
      </c>
      <c r="J110">
        <v>0</v>
      </c>
      <c r="K110">
        <v>0</v>
      </c>
      <c r="L110" s="101">
        <v>120</v>
      </c>
    </row>
    <row r="111" spans="1:12" customHeight="1">
      <c r="A111" s="89" t="s">
        <v>19</v>
      </c>
      <c r="B111" s="91" t="s">
        <v>74</v>
      </c>
      <c r="C111" t="str">
        <f>A111&amp;B111</f>
        <v>Parkside Community College2033/2034</v>
      </c>
      <c r="D111">
        <v>138</v>
      </c>
      <c r="E111">
        <v>118</v>
      </c>
      <c r="F111">
        <v>120</v>
      </c>
      <c r="G111">
        <v>112</v>
      </c>
      <c r="H111">
        <v>119</v>
      </c>
      <c r="I111">
        <v>127</v>
      </c>
      <c r="J111">
        <v>0</v>
      </c>
      <c r="K111">
        <v>0</v>
      </c>
      <c r="L111" s="101">
        <v>120</v>
      </c>
    </row>
    <row r="112" spans="1:12" customHeight="1">
      <c r="A112" s="89" t="s">
        <v>19</v>
      </c>
      <c r="B112" s="91" t="s">
        <v>79</v>
      </c>
      <c r="C112" t="str">
        <f>A112&amp;B112</f>
        <v>Parkside Community College2034/2035</v>
      </c>
      <c r="D112">
        <v>146</v>
      </c>
      <c r="E112">
        <v>108</v>
      </c>
      <c r="F112">
        <v>119</v>
      </c>
      <c r="G112">
        <v>121</v>
      </c>
      <c r="H112">
        <v>113</v>
      </c>
      <c r="I112">
        <v>119</v>
      </c>
      <c r="J112">
        <v>0</v>
      </c>
      <c r="K112">
        <v>0</v>
      </c>
      <c r="L112" s="101">
        <v>120</v>
      </c>
    </row>
    <row r="113" spans="1:12" customHeight="1" thickBot="1">
      <c r="A113" s="92" t="s">
        <v>19</v>
      </c>
      <c r="B113" s="93" t="s">
        <v>80</v>
      </c>
      <c r="C113" t="str">
        <f>A113&amp;B113</f>
        <v>Parkside Community College2035/2036</v>
      </c>
      <c r="D113"/>
      <c r="E113">
        <v>113</v>
      </c>
      <c r="F113">
        <v>107</v>
      </c>
      <c r="G113">
        <v>118</v>
      </c>
      <c r="H113">
        <v>120</v>
      </c>
      <c r="I113">
        <v>112</v>
      </c>
      <c r="J113">
        <v>0</v>
      </c>
      <c r="K113">
        <v>0</v>
      </c>
      <c r="L113" s="104">
        <v>120</v>
      </c>
    </row>
    <row r="114" spans="1:12" customHeight="1">
      <c r="A114" s="85" t="s">
        <v>52</v>
      </c>
      <c r="B114" s="86" t="s">
        <v>58</v>
      </c>
      <c r="C114" t="str">
        <f>A114&amp;B114</f>
        <v>St Bede's Inter-Church School2022/2023</v>
      </c>
      <c r="D114">
        <v>73</v>
      </c>
      <c r="E114">
        <v>187</v>
      </c>
      <c r="F114">
        <v>185</v>
      </c>
      <c r="G114">
        <v>181</v>
      </c>
      <c r="H114">
        <v>179</v>
      </c>
      <c r="I114">
        <v>180</v>
      </c>
      <c r="J114">
        <v>0</v>
      </c>
      <c r="K114">
        <v>0</v>
      </c>
      <c r="L114" s="103">
        <v>180</v>
      </c>
    </row>
    <row r="115" spans="1:12" customHeight="1">
      <c r="A115" s="85" t="s">
        <v>52</v>
      </c>
      <c r="B115" s="86" t="s">
        <v>59</v>
      </c>
      <c r="C115" t="str">
        <f>A115&amp;B115</f>
        <v>St Bede's Inter-Church School2023/2024</v>
      </c>
      <c r="D115">
        <v>66</v>
      </c>
      <c r="E115">
        <v>192</v>
      </c>
      <c r="F115">
        <v>187</v>
      </c>
      <c r="G115">
        <v>184</v>
      </c>
      <c r="H115">
        <v>180</v>
      </c>
      <c r="I115">
        <v>181</v>
      </c>
      <c r="J115">
        <v>0</v>
      </c>
      <c r="K115">
        <v>0</v>
      </c>
      <c r="L115" s="98">
        <v>180</v>
      </c>
    </row>
    <row r="116" spans="1:12" customHeight="1" thickBot="1">
      <c r="A116" s="85" t="s">
        <v>52</v>
      </c>
      <c r="B116" s="86" t="s">
        <v>60</v>
      </c>
      <c r="C116" t="str">
        <f>A116&amp;B116</f>
        <v>St Bede's Inter-Church School2024/2025</v>
      </c>
      <c r="D116">
        <v>61</v>
      </c>
      <c r="E116">
        <v>210</v>
      </c>
      <c r="F116">
        <v>186</v>
      </c>
      <c r="G116">
        <v>182</v>
      </c>
      <c r="H116">
        <v>179</v>
      </c>
      <c r="I116">
        <v>181</v>
      </c>
      <c r="J116">
        <v>0</v>
      </c>
      <c r="K116">
        <v>0</v>
      </c>
      <c r="L116" s="99">
        <v>180</v>
      </c>
    </row>
    <row r="117" spans="1:12" customHeight="1">
      <c r="A117" s="87" t="s">
        <v>52</v>
      </c>
      <c r="B117" s="88" t="s">
        <v>61</v>
      </c>
      <c r="C117" t="str">
        <f>A117&amp;B117</f>
        <v>St Bede's Inter-Church School2025/2026</v>
      </c>
      <c r="D117">
        <v>77</v>
      </c>
      <c r="E117">
        <v>189</v>
      </c>
      <c r="F117">
        <v>212</v>
      </c>
      <c r="G117">
        <v>181</v>
      </c>
      <c r="H117">
        <v>184</v>
      </c>
      <c r="I117">
        <v>177</v>
      </c>
      <c r="J117">
        <v>0</v>
      </c>
      <c r="K117">
        <v>0</v>
      </c>
      <c r="L117" s="100">
        <v>180</v>
      </c>
    </row>
    <row r="118" spans="1:12" customHeight="1">
      <c r="A118" s="89" t="s">
        <v>52</v>
      </c>
      <c r="B118" s="90" t="s">
        <v>62</v>
      </c>
      <c r="C118" t="str">
        <f>A118&amp;B118</f>
        <v>St Bede's Inter-Church School2026/2027</v>
      </c>
      <c r="D118">
        <v>64</v>
      </c>
      <c r="E118">
        <v>195</v>
      </c>
      <c r="F118">
        <v>188</v>
      </c>
      <c r="G118">
        <v>208</v>
      </c>
      <c r="H118">
        <v>180</v>
      </c>
      <c r="I118">
        <v>184</v>
      </c>
      <c r="J118">
        <v>0</v>
      </c>
      <c r="K118">
        <v>0</v>
      </c>
      <c r="L118" s="101">
        <v>180</v>
      </c>
    </row>
    <row r="119" spans="1:12" customHeight="1">
      <c r="A119" s="89" t="s">
        <v>52</v>
      </c>
      <c r="B119" s="90" t="s">
        <v>63</v>
      </c>
      <c r="C119" t="str">
        <f>A119&amp;B119</f>
        <v>St Bede's Inter-Church School2027/2028</v>
      </c>
      <c r="D119">
        <v>53</v>
      </c>
      <c r="E119">
        <v>195</v>
      </c>
      <c r="F119">
        <v>194</v>
      </c>
      <c r="G119">
        <v>184</v>
      </c>
      <c r="H119">
        <v>207</v>
      </c>
      <c r="I119">
        <v>180</v>
      </c>
      <c r="J119">
        <v>0</v>
      </c>
      <c r="K119">
        <v>0</v>
      </c>
      <c r="L119" s="101">
        <v>180</v>
      </c>
    </row>
    <row r="120" spans="1:12" customHeight="1">
      <c r="A120" s="89" t="s">
        <v>52</v>
      </c>
      <c r="B120" s="90" t="s">
        <v>64</v>
      </c>
      <c r="C120" t="str">
        <f>A120&amp;B120</f>
        <v>St Bede's Inter-Church School2028/2029</v>
      </c>
      <c r="D120">
        <v>57</v>
      </c>
      <c r="E120">
        <v>180</v>
      </c>
      <c r="F120">
        <v>194</v>
      </c>
      <c r="G120">
        <v>190</v>
      </c>
      <c r="H120">
        <v>183</v>
      </c>
      <c r="I120">
        <v>207</v>
      </c>
      <c r="J120">
        <v>0</v>
      </c>
      <c r="K120">
        <v>0</v>
      </c>
      <c r="L120" s="101">
        <v>180</v>
      </c>
    </row>
    <row r="121" spans="1:12" customHeight="1">
      <c r="A121" s="89" t="s">
        <v>52</v>
      </c>
      <c r="B121" s="91" t="s">
        <v>70</v>
      </c>
      <c r="C121" t="str">
        <f>A121&amp;B121</f>
        <v>St Bede's Inter-Church School2029/2030</v>
      </c>
      <c r="D121">
        <v>57</v>
      </c>
      <c r="E121">
        <v>180</v>
      </c>
      <c r="F121">
        <v>179</v>
      </c>
      <c r="G121">
        <v>190</v>
      </c>
      <c r="H121">
        <v>189</v>
      </c>
      <c r="I121">
        <v>183</v>
      </c>
      <c r="J121">
        <v>0</v>
      </c>
      <c r="K121">
        <v>0</v>
      </c>
      <c r="L121" s="101">
        <v>180</v>
      </c>
    </row>
    <row r="122" spans="1:12" customHeight="1">
      <c r="A122" s="89" t="s">
        <v>52</v>
      </c>
      <c r="B122" s="91" t="s">
        <v>71</v>
      </c>
      <c r="C122" t="str">
        <f>A122&amp;B122</f>
        <v>St Bede's Inter-Church School2030/2031</v>
      </c>
      <c r="D122">
        <v>51</v>
      </c>
      <c r="E122">
        <v>180</v>
      </c>
      <c r="F122">
        <v>179</v>
      </c>
      <c r="G122">
        <v>175</v>
      </c>
      <c r="H122">
        <v>189</v>
      </c>
      <c r="I122">
        <v>189</v>
      </c>
      <c r="J122">
        <v>0</v>
      </c>
      <c r="K122">
        <v>0</v>
      </c>
      <c r="L122" s="101">
        <v>180</v>
      </c>
    </row>
    <row r="123" spans="1:12" customHeight="1">
      <c r="A123" s="89" t="s">
        <v>52</v>
      </c>
      <c r="B123" s="91" t="s">
        <v>72</v>
      </c>
      <c r="C123" t="str">
        <f>A123&amp;B123</f>
        <v>St Bede's Inter-Church School2031/2032</v>
      </c>
      <c r="D123">
        <v>50</v>
      </c>
      <c r="E123">
        <v>180</v>
      </c>
      <c r="F123">
        <v>179</v>
      </c>
      <c r="G123">
        <v>175</v>
      </c>
      <c r="H123">
        <v>174</v>
      </c>
      <c r="I123">
        <v>189</v>
      </c>
      <c r="J123">
        <v>0</v>
      </c>
      <c r="K123">
        <v>0</v>
      </c>
      <c r="L123" s="101">
        <v>180</v>
      </c>
    </row>
    <row r="124" spans="1:12" customHeight="1">
      <c r="A124" s="89" t="s">
        <v>52</v>
      </c>
      <c r="B124" s="91" t="s">
        <v>73</v>
      </c>
      <c r="C124" t="str">
        <f>A124&amp;B124</f>
        <v>St Bede's Inter-Church School2032/2033</v>
      </c>
      <c r="D124">
        <v>52</v>
      </c>
      <c r="E124">
        <v>180</v>
      </c>
      <c r="F124">
        <v>179</v>
      </c>
      <c r="G124">
        <v>175</v>
      </c>
      <c r="H124">
        <v>174</v>
      </c>
      <c r="I124">
        <v>174</v>
      </c>
      <c r="J124">
        <v>0</v>
      </c>
      <c r="K124">
        <v>0</v>
      </c>
      <c r="L124" s="101">
        <v>180</v>
      </c>
    </row>
    <row r="125" spans="1:12" customHeight="1">
      <c r="A125" s="89" t="s">
        <v>52</v>
      </c>
      <c r="B125" s="91" t="s">
        <v>74</v>
      </c>
      <c r="C125" t="str">
        <f>A125&amp;B125</f>
        <v>St Bede's Inter-Church School2033/2034</v>
      </c>
      <c r="D125">
        <v>52</v>
      </c>
      <c r="E125">
        <v>180</v>
      </c>
      <c r="F125">
        <v>179</v>
      </c>
      <c r="G125">
        <v>175</v>
      </c>
      <c r="H125">
        <v>174</v>
      </c>
      <c r="I125">
        <v>174</v>
      </c>
      <c r="J125">
        <v>0</v>
      </c>
      <c r="K125">
        <v>0</v>
      </c>
      <c r="L125" s="101">
        <v>180</v>
      </c>
    </row>
    <row r="126" spans="1:12" customHeight="1">
      <c r="A126" s="89" t="s">
        <v>52</v>
      </c>
      <c r="B126" s="91" t="s">
        <v>79</v>
      </c>
      <c r="C126" t="str">
        <f>A126&amp;B126</f>
        <v>St Bede's Inter-Church School2034/2035</v>
      </c>
      <c r="D126">
        <v>52</v>
      </c>
      <c r="E126">
        <v>180</v>
      </c>
      <c r="F126">
        <v>179</v>
      </c>
      <c r="G126">
        <v>175</v>
      </c>
      <c r="H126">
        <v>174</v>
      </c>
      <c r="I126">
        <v>174</v>
      </c>
      <c r="J126">
        <v>0</v>
      </c>
      <c r="K126">
        <v>0</v>
      </c>
      <c r="L126" s="101">
        <v>180</v>
      </c>
    </row>
    <row r="127" spans="1:12" customHeight="1" thickBot="1">
      <c r="A127" s="92" t="s">
        <v>52</v>
      </c>
      <c r="B127" s="93" t="s">
        <v>80</v>
      </c>
      <c r="C127" t="str">
        <f>A127&amp;B127</f>
        <v>St Bede's Inter-Church School2035/2036</v>
      </c>
      <c r="D127"/>
      <c r="E127">
        <v>180</v>
      </c>
      <c r="F127">
        <v>179</v>
      </c>
      <c r="G127">
        <v>175</v>
      </c>
      <c r="H127">
        <v>174</v>
      </c>
      <c r="I127">
        <v>174</v>
      </c>
      <c r="J127">
        <v>0</v>
      </c>
      <c r="K127">
        <v>0</v>
      </c>
      <c r="L127" s="104">
        <v>180</v>
      </c>
    </row>
    <row r="128" spans="1:12" customHeight="1">
      <c r="A128" s="85" t="s">
        <v>18</v>
      </c>
      <c r="B128" s="86" t="s">
        <v>58</v>
      </c>
      <c r="C128" t="str">
        <f>A128&amp;B128</f>
        <v>The Netherhall School2022/2023</v>
      </c>
      <c r="D128">
        <v>239</v>
      </c>
      <c r="E128">
        <v>182</v>
      </c>
      <c r="F128">
        <v>210</v>
      </c>
      <c r="G128">
        <v>176</v>
      </c>
      <c r="H128">
        <v>179</v>
      </c>
      <c r="I128">
        <v>184</v>
      </c>
      <c r="J128">
        <v>171</v>
      </c>
      <c r="K128">
        <v>90</v>
      </c>
      <c r="L128" s="103">
        <v>180</v>
      </c>
    </row>
    <row r="129" spans="1:12" customHeight="1">
      <c r="A129" s="85" t="s">
        <v>18</v>
      </c>
      <c r="B129" s="86" t="s">
        <v>59</v>
      </c>
      <c r="C129" t="str">
        <f>A129&amp;B129</f>
        <v>The Netherhall School2023/2024</v>
      </c>
      <c r="D129">
        <v>226</v>
      </c>
      <c r="E129">
        <v>206</v>
      </c>
      <c r="F129">
        <v>182</v>
      </c>
      <c r="G129">
        <v>207</v>
      </c>
      <c r="H129">
        <v>178</v>
      </c>
      <c r="I129">
        <v>173</v>
      </c>
      <c r="J129">
        <v>129</v>
      </c>
      <c r="K129">
        <v>154</v>
      </c>
      <c r="L129" s="98">
        <v>180</v>
      </c>
    </row>
    <row r="130" spans="1:12" customHeight="1" thickBot="1">
      <c r="A130" s="85" t="s">
        <v>18</v>
      </c>
      <c r="B130" s="86" t="s">
        <v>60</v>
      </c>
      <c r="C130" t="str">
        <f>A130&amp;B130</f>
        <v>The Netherhall School2024/2025</v>
      </c>
      <c r="D130">
        <v>221</v>
      </c>
      <c r="E130">
        <v>204</v>
      </c>
      <c r="F130">
        <v>211</v>
      </c>
      <c r="G130">
        <v>184</v>
      </c>
      <c r="H130">
        <v>214</v>
      </c>
      <c r="I130">
        <v>183</v>
      </c>
      <c r="J130">
        <v>149</v>
      </c>
      <c r="K130">
        <v>121</v>
      </c>
      <c r="L130" s="99">
        <v>180</v>
      </c>
    </row>
    <row r="131" spans="1:12" customHeight="1">
      <c r="A131" s="87" t="s">
        <v>18</v>
      </c>
      <c r="B131" s="88" t="s">
        <v>61</v>
      </c>
      <c r="C131" t="str">
        <f>A131&amp;B131</f>
        <v>The Netherhall School2025/2026</v>
      </c>
      <c r="D131">
        <v>211</v>
      </c>
      <c r="E131">
        <v>211</v>
      </c>
      <c r="F131">
        <v>208</v>
      </c>
      <c r="G131">
        <v>203</v>
      </c>
      <c r="H131">
        <v>184</v>
      </c>
      <c r="I131">
        <v>212</v>
      </c>
      <c r="J131">
        <v>107</v>
      </c>
      <c r="K131">
        <v>134</v>
      </c>
      <c r="L131" s="100">
        <v>180</v>
      </c>
    </row>
    <row r="132" spans="1:12" customHeight="1">
      <c r="A132" s="89" t="s">
        <v>18</v>
      </c>
      <c r="B132" s="90" t="s">
        <v>62</v>
      </c>
      <c r="C132" t="str">
        <f>A132&amp;B132</f>
        <v>The Netherhall School2026/2027</v>
      </c>
      <c r="D132">
        <v>231</v>
      </c>
      <c r="E132">
        <v>206</v>
      </c>
      <c r="F132">
        <v>217</v>
      </c>
      <c r="G132">
        <v>206</v>
      </c>
      <c r="H132">
        <v>208</v>
      </c>
      <c r="I132">
        <v>185</v>
      </c>
      <c r="J132">
        <v>141</v>
      </c>
      <c r="K132">
        <v>99</v>
      </c>
      <c r="L132" s="101">
        <v>180</v>
      </c>
    </row>
    <row r="133" spans="1:12" customHeight="1">
      <c r="A133" s="89" t="s">
        <v>18</v>
      </c>
      <c r="B133" s="90" t="s">
        <v>63</v>
      </c>
      <c r="C133" t="str">
        <f>A133&amp;B133</f>
        <v>The Netherhall School2027/2028</v>
      </c>
      <c r="D133">
        <v>211</v>
      </c>
      <c r="E133">
        <v>226</v>
      </c>
      <c r="F133">
        <v>222</v>
      </c>
      <c r="G133">
        <v>225</v>
      </c>
      <c r="H133">
        <v>221</v>
      </c>
      <c r="I133">
        <v>214</v>
      </c>
      <c r="J133">
        <v>147</v>
      </c>
      <c r="K133">
        <v>124</v>
      </c>
      <c r="L133" s="101">
        <v>180</v>
      </c>
    </row>
    <row r="134" spans="1:12" customHeight="1">
      <c r="A134" s="89" t="s">
        <v>18</v>
      </c>
      <c r="B134" s="90" t="s">
        <v>64</v>
      </c>
      <c r="C134" t="str">
        <f>A134&amp;B134</f>
        <v>The Netherhall School2028/2029</v>
      </c>
      <c r="D134">
        <v>204</v>
      </c>
      <c r="E134">
        <v>216</v>
      </c>
      <c r="F134">
        <v>244</v>
      </c>
      <c r="G134">
        <v>232</v>
      </c>
      <c r="H134">
        <v>242</v>
      </c>
      <c r="I134">
        <v>227</v>
      </c>
      <c r="J134">
        <v>154</v>
      </c>
      <c r="K134">
        <v>130</v>
      </c>
      <c r="L134" s="101">
        <v>180</v>
      </c>
    </row>
    <row r="135" spans="1:12" customHeight="1">
      <c r="A135" s="89" t="s">
        <v>18</v>
      </c>
      <c r="B135" s="91" t="s">
        <v>70</v>
      </c>
      <c r="C135" t="str">
        <f>A135&amp;B135</f>
        <v>The Netherhall School2029/2030</v>
      </c>
      <c r="D135">
        <v>216</v>
      </c>
      <c r="E135">
        <v>206</v>
      </c>
      <c r="F135">
        <v>225</v>
      </c>
      <c r="G135">
        <v>245</v>
      </c>
      <c r="H135">
        <v>240</v>
      </c>
      <c r="I135">
        <v>245</v>
      </c>
      <c r="J135">
        <v>163</v>
      </c>
      <c r="K135">
        <v>134</v>
      </c>
      <c r="L135" s="101">
        <v>180</v>
      </c>
    </row>
    <row r="136" spans="1:12" customHeight="1">
      <c r="A136" s="89" t="s">
        <v>18</v>
      </c>
      <c r="B136" s="91" t="s">
        <v>71</v>
      </c>
      <c r="C136" t="str">
        <f>A136&amp;B136</f>
        <v>The Netherhall School2030/2031</v>
      </c>
      <c r="D136">
        <v>175</v>
      </c>
      <c r="E136">
        <v>220</v>
      </c>
      <c r="F136">
        <v>214</v>
      </c>
      <c r="G136">
        <v>225</v>
      </c>
      <c r="H136">
        <v>252</v>
      </c>
      <c r="I136">
        <v>242</v>
      </c>
      <c r="J136">
        <v>173</v>
      </c>
      <c r="K136">
        <v>142</v>
      </c>
      <c r="L136" s="101">
        <v>180</v>
      </c>
    </row>
    <row r="137" spans="1:12" customHeight="1">
      <c r="A137" s="89" t="s">
        <v>18</v>
      </c>
      <c r="B137" s="91" t="s">
        <v>72</v>
      </c>
      <c r="C137" t="str">
        <f>A137&amp;B137</f>
        <v>The Netherhall School2031/2032</v>
      </c>
      <c r="D137">
        <v>176</v>
      </c>
      <c r="E137">
        <v>185</v>
      </c>
      <c r="F137">
        <v>226</v>
      </c>
      <c r="G137">
        <v>212</v>
      </c>
      <c r="H137">
        <v>230</v>
      </c>
      <c r="I137">
        <v>165</v>
      </c>
      <c r="J137">
        <v>176</v>
      </c>
      <c r="K137">
        <v>151</v>
      </c>
      <c r="L137" s="101">
        <v>180</v>
      </c>
    </row>
    <row r="138" spans="1:12" customHeight="1">
      <c r="A138" s="89" t="s">
        <v>18</v>
      </c>
      <c r="B138" s="91" t="s">
        <v>73</v>
      </c>
      <c r="C138" t="str">
        <f>A138&amp;B138</f>
        <v>The Netherhall School2032/2033</v>
      </c>
      <c r="D138">
        <v>174</v>
      </c>
      <c r="E138">
        <v>186</v>
      </c>
      <c r="F138">
        <v>193</v>
      </c>
      <c r="G138">
        <v>226</v>
      </c>
      <c r="H138">
        <v>219</v>
      </c>
      <c r="I138">
        <v>232</v>
      </c>
      <c r="J138">
        <v>179</v>
      </c>
      <c r="K138">
        <v>169</v>
      </c>
      <c r="L138" s="101">
        <v>180</v>
      </c>
    </row>
    <row r="139" spans="1:12" customHeight="1">
      <c r="A139" s="89" t="s">
        <v>18</v>
      </c>
      <c r="B139" s="91" t="s">
        <v>74</v>
      </c>
      <c r="C139" t="str">
        <f>A139&amp;B139</f>
        <v>The Netherhall School2033/2034</v>
      </c>
      <c r="D139">
        <v>161</v>
      </c>
      <c r="E139">
        <v>184</v>
      </c>
      <c r="F139">
        <v>194</v>
      </c>
      <c r="G139">
        <v>193</v>
      </c>
      <c r="H139">
        <v>233</v>
      </c>
      <c r="I139">
        <v>221</v>
      </c>
      <c r="J139">
        <v>176</v>
      </c>
      <c r="K139">
        <v>158</v>
      </c>
      <c r="L139" s="101">
        <v>180</v>
      </c>
    </row>
    <row r="140" spans="1:12" customHeight="1">
      <c r="A140" s="89" t="s">
        <v>18</v>
      </c>
      <c r="B140" s="91" t="s">
        <v>79</v>
      </c>
      <c r="C140" t="str">
        <f>A140&amp;B140</f>
        <v>The Netherhall School2034/2035</v>
      </c>
      <c r="D140">
        <v>165</v>
      </c>
      <c r="E140">
        <v>170</v>
      </c>
      <c r="F140">
        <v>188</v>
      </c>
      <c r="G140">
        <v>190</v>
      </c>
      <c r="H140">
        <v>196</v>
      </c>
      <c r="I140">
        <v>233</v>
      </c>
      <c r="J140">
        <v>170</v>
      </c>
      <c r="K140">
        <v>153</v>
      </c>
      <c r="L140" s="101">
        <v>180</v>
      </c>
    </row>
    <row r="141" spans="1:12" customHeight="1" thickBot="1">
      <c r="A141" s="92" t="s">
        <v>18</v>
      </c>
      <c r="B141" s="93" t="s">
        <v>80</v>
      </c>
      <c r="C141" t="str">
        <f>A141&amp;B141</f>
        <v>The Netherhall School2035/2036</v>
      </c>
      <c r="D141"/>
      <c r="E141">
        <v>182</v>
      </c>
      <c r="F141">
        <v>174</v>
      </c>
      <c r="G141">
        <v>184</v>
      </c>
      <c r="H141">
        <v>193</v>
      </c>
      <c r="I141">
        <v>196</v>
      </c>
      <c r="J141">
        <v>171</v>
      </c>
      <c r="K141">
        <v>147</v>
      </c>
      <c r="L141" s="104">
        <v>180</v>
      </c>
    </row>
    <row r="142" spans="1:12" customHeight="1">
      <c r="A142" s="85" t="s">
        <v>53</v>
      </c>
      <c r="B142" s="86" t="s">
        <v>58</v>
      </c>
      <c r="C142" t="str">
        <f>A142&amp;B142</f>
        <v>Trumpington Community College2022/2023</v>
      </c>
      <c r="D142">
        <v>136</v>
      </c>
      <c r="E142">
        <v>82</v>
      </c>
      <c r="F142">
        <v>119</v>
      </c>
      <c r="G142">
        <v>94</v>
      </c>
      <c r="H142">
        <v>84</v>
      </c>
      <c r="I142">
        <v>78</v>
      </c>
      <c r="J142">
        <v>0</v>
      </c>
      <c r="K142">
        <v>0</v>
      </c>
      <c r="L142" s="103">
        <v>120</v>
      </c>
    </row>
    <row r="143" spans="1:12" customHeight="1">
      <c r="A143" s="85" t="s">
        <v>53</v>
      </c>
      <c r="B143" s="86" t="s">
        <v>59</v>
      </c>
      <c r="C143" t="str">
        <f>A143&amp;B143</f>
        <v>Trumpington Community College2023/2024</v>
      </c>
      <c r="D143">
        <v>123</v>
      </c>
      <c r="E143">
        <v>120</v>
      </c>
      <c r="F143">
        <v>98</v>
      </c>
      <c r="G143">
        <v>104</v>
      </c>
      <c r="H143">
        <v>88</v>
      </c>
      <c r="I143">
        <v>81</v>
      </c>
      <c r="J143">
        <v>0</v>
      </c>
      <c r="K143">
        <v>0</v>
      </c>
      <c r="L143" s="98">
        <v>120</v>
      </c>
    </row>
    <row r="144" spans="1:12" customHeight="1" thickBot="1">
      <c r="A144" s="85" t="s">
        <v>53</v>
      </c>
      <c r="B144" s="86" t="s">
        <v>60</v>
      </c>
      <c r="C144" t="str">
        <f>A144&amp;B144</f>
        <v>Trumpington Community College2024/2025</v>
      </c>
      <c r="D144">
        <v>144</v>
      </c>
      <c r="E144">
        <v>120</v>
      </c>
      <c r="F144">
        <v>152</v>
      </c>
      <c r="G144">
        <v>95</v>
      </c>
      <c r="H144">
        <v>114</v>
      </c>
      <c r="I144">
        <v>90</v>
      </c>
      <c r="J144">
        <v>0</v>
      </c>
      <c r="K144">
        <v>0</v>
      </c>
      <c r="L144" s="99">
        <v>120</v>
      </c>
    </row>
    <row r="145" spans="1:12" customHeight="1">
      <c r="A145" s="87" t="s">
        <v>53</v>
      </c>
      <c r="B145" s="88" t="s">
        <v>61</v>
      </c>
      <c r="C145" t="str">
        <f>A145&amp;B145</f>
        <v>Trumpington Community College2025/2026</v>
      </c>
      <c r="D145">
        <v>132</v>
      </c>
      <c r="E145">
        <v>150</v>
      </c>
      <c r="F145">
        <v>125</v>
      </c>
      <c r="G145">
        <v>123</v>
      </c>
      <c r="H145">
        <v>106</v>
      </c>
      <c r="I145">
        <v>109</v>
      </c>
      <c r="J145">
        <v>0</v>
      </c>
      <c r="K145">
        <v>0</v>
      </c>
      <c r="L145" s="100">
        <v>120</v>
      </c>
    </row>
    <row r="146" spans="1:12" customHeight="1">
      <c r="A146" s="89" t="s">
        <v>53</v>
      </c>
      <c r="B146" s="90" t="s">
        <v>62</v>
      </c>
      <c r="C146" t="str">
        <f>A146&amp;B146</f>
        <v>Trumpington Community College2026/2027</v>
      </c>
      <c r="D146">
        <v>146</v>
      </c>
      <c r="E146">
        <v>128</v>
      </c>
      <c r="F146">
        <v>166</v>
      </c>
      <c r="G146">
        <v>107</v>
      </c>
      <c r="H146">
        <v>131</v>
      </c>
      <c r="I146">
        <v>104</v>
      </c>
      <c r="J146">
        <v>0</v>
      </c>
      <c r="K146">
        <v>0</v>
      </c>
      <c r="L146" s="101">
        <v>120</v>
      </c>
    </row>
    <row r="147" spans="1:12" customHeight="1">
      <c r="A147" s="89" t="s">
        <v>53</v>
      </c>
      <c r="B147" s="90" t="s">
        <v>63</v>
      </c>
      <c r="C147" t="str">
        <f>A147&amp;B147</f>
        <v>Trumpington Community College2027/2028</v>
      </c>
      <c r="D147">
        <v>136</v>
      </c>
      <c r="E147">
        <v>147</v>
      </c>
      <c r="F147">
        <v>146</v>
      </c>
      <c r="G147">
        <v>150</v>
      </c>
      <c r="H147">
        <v>117</v>
      </c>
      <c r="I147">
        <v>130</v>
      </c>
      <c r="J147">
        <v>0</v>
      </c>
      <c r="K147">
        <v>0</v>
      </c>
      <c r="L147" s="101">
        <v>120</v>
      </c>
    </row>
    <row r="148" spans="1:12" customHeight="1">
      <c r="A148" s="89" t="s">
        <v>53</v>
      </c>
      <c r="B148" s="90" t="s">
        <v>64</v>
      </c>
      <c r="C148" t="str">
        <f>A148&amp;B148</f>
        <v>Trumpington Community College2028/2029</v>
      </c>
      <c r="D148">
        <v>156</v>
      </c>
      <c r="E148">
        <v>136</v>
      </c>
      <c r="F148">
        <v>163</v>
      </c>
      <c r="G148">
        <v>128</v>
      </c>
      <c r="H148">
        <v>158</v>
      </c>
      <c r="I148">
        <v>115</v>
      </c>
      <c r="J148">
        <v>0</v>
      </c>
      <c r="K148">
        <v>0</v>
      </c>
      <c r="L148" s="101">
        <v>120</v>
      </c>
    </row>
    <row r="149" spans="1:12" customHeight="1">
      <c r="A149" s="89" t="s">
        <v>53</v>
      </c>
      <c r="B149" s="91" t="s">
        <v>70</v>
      </c>
      <c r="C149" t="str">
        <f>A149&amp;B149</f>
        <v>Trumpington Community College2029/2030</v>
      </c>
      <c r="D149">
        <v>128</v>
      </c>
      <c r="E149">
        <v>156</v>
      </c>
      <c r="F149">
        <v>152</v>
      </c>
      <c r="G149">
        <v>145</v>
      </c>
      <c r="H149">
        <v>136</v>
      </c>
      <c r="I149">
        <v>156</v>
      </c>
      <c r="J149">
        <v>0</v>
      </c>
      <c r="K149">
        <v>0</v>
      </c>
      <c r="L149" s="101">
        <v>120</v>
      </c>
    </row>
    <row r="150" spans="1:12" customHeight="1">
      <c r="A150" s="89" t="s">
        <v>53</v>
      </c>
      <c r="B150" s="91" t="s">
        <v>71</v>
      </c>
      <c r="C150" t="str">
        <f>A150&amp;B150</f>
        <v>Trumpington Community College2030/2031</v>
      </c>
      <c r="D150">
        <v>107</v>
      </c>
      <c r="E150">
        <v>128</v>
      </c>
      <c r="F150">
        <v>172</v>
      </c>
      <c r="G150">
        <v>134</v>
      </c>
      <c r="H150">
        <v>153</v>
      </c>
      <c r="I150">
        <v>134</v>
      </c>
      <c r="J150">
        <v>0</v>
      </c>
      <c r="K150">
        <v>0</v>
      </c>
      <c r="L150" s="101">
        <v>120</v>
      </c>
    </row>
    <row r="151" spans="1:12" customHeight="1">
      <c r="A151" s="89" t="s">
        <v>53</v>
      </c>
      <c r="B151" s="91" t="s">
        <v>72</v>
      </c>
      <c r="C151" t="str">
        <f>A151&amp;B151</f>
        <v>Trumpington Community College2031/2032</v>
      </c>
      <c r="D151">
        <v>95</v>
      </c>
      <c r="E151">
        <v>107</v>
      </c>
      <c r="F151">
        <v>144</v>
      </c>
      <c r="G151">
        <v>154</v>
      </c>
      <c r="H151">
        <v>142</v>
      </c>
      <c r="I151">
        <v>151</v>
      </c>
      <c r="J151">
        <v>0</v>
      </c>
      <c r="K151">
        <v>0</v>
      </c>
      <c r="L151" s="101">
        <v>120</v>
      </c>
    </row>
    <row r="152" spans="1:12" customHeight="1">
      <c r="A152" s="89" t="s">
        <v>53</v>
      </c>
      <c r="B152" s="91" t="s">
        <v>73</v>
      </c>
      <c r="C152" t="str">
        <f>A152&amp;B152</f>
        <v>Trumpington Community College2032/2033</v>
      </c>
      <c r="D152">
        <v>117</v>
      </c>
      <c r="E152">
        <v>95</v>
      </c>
      <c r="F152">
        <v>123</v>
      </c>
      <c r="G152">
        <v>126</v>
      </c>
      <c r="H152">
        <v>162</v>
      </c>
      <c r="I152">
        <v>140</v>
      </c>
      <c r="J152">
        <v>0</v>
      </c>
      <c r="K152">
        <v>0</v>
      </c>
      <c r="L152" s="101">
        <v>120</v>
      </c>
    </row>
    <row r="153" spans="1:12" customHeight="1">
      <c r="A153" s="89" t="s">
        <v>53</v>
      </c>
      <c r="B153" s="91" t="s">
        <v>74</v>
      </c>
      <c r="C153" t="str">
        <f>A153&amp;B153</f>
        <v>Trumpington Community College2033/2034</v>
      </c>
      <c r="D153">
        <v>89</v>
      </c>
      <c r="E153">
        <v>117</v>
      </c>
      <c r="F153">
        <v>111</v>
      </c>
      <c r="G153">
        <v>105</v>
      </c>
      <c r="H153">
        <v>134</v>
      </c>
      <c r="I153">
        <v>160</v>
      </c>
      <c r="J153">
        <v>0</v>
      </c>
      <c r="K153">
        <v>0</v>
      </c>
      <c r="L153" s="101">
        <v>120</v>
      </c>
    </row>
    <row r="154" spans="1:12" customHeight="1">
      <c r="A154" s="89" t="s">
        <v>53</v>
      </c>
      <c r="B154" s="91" t="s">
        <v>79</v>
      </c>
      <c r="C154" t="str">
        <f>A154&amp;B154</f>
        <v>Trumpington Community College2034/2035</v>
      </c>
      <c r="D154">
        <v>80</v>
      </c>
      <c r="E154">
        <v>89</v>
      </c>
      <c r="F154">
        <v>133</v>
      </c>
      <c r="G154">
        <v>93</v>
      </c>
      <c r="H154">
        <v>113</v>
      </c>
      <c r="I154">
        <v>132</v>
      </c>
      <c r="J154">
        <v>0</v>
      </c>
      <c r="K154">
        <v>0</v>
      </c>
      <c r="L154" s="101">
        <v>120</v>
      </c>
    </row>
    <row r="155" spans="1:12" customHeight="1" thickBot="1">
      <c r="A155" s="92" t="s">
        <v>53</v>
      </c>
      <c r="B155" s="93" t="s">
        <v>80</v>
      </c>
      <c r="C155" t="str">
        <f>A155&amp;B155</f>
        <v>Trumpington Community College2035/2036</v>
      </c>
      <c r="D155"/>
      <c r="E155">
        <v>82</v>
      </c>
      <c r="F155">
        <v>105</v>
      </c>
      <c r="G155">
        <v>115</v>
      </c>
      <c r="H155">
        <v>101</v>
      </c>
      <c r="I155">
        <v>111</v>
      </c>
      <c r="J155">
        <v>0</v>
      </c>
      <c r="K155">
        <v>0</v>
      </c>
      <c r="L155" s="104">
        <v>120</v>
      </c>
    </row>
    <row r="156" spans="1:12" customHeight="1">
      <c r="A156" s="85" t="s">
        <v>24</v>
      </c>
      <c r="B156" s="86" t="s">
        <v>58</v>
      </c>
      <c r="C156" t="str">
        <f>A156&amp;B156</f>
        <v>Cromwell Community College2022/2023</v>
      </c>
      <c r="D156">
        <v>213</v>
      </c>
      <c r="E156">
        <v>240</v>
      </c>
      <c r="F156">
        <v>229</v>
      </c>
      <c r="G156">
        <v>238</v>
      </c>
      <c r="H156">
        <v>240</v>
      </c>
      <c r="I156">
        <v>240</v>
      </c>
      <c r="J156">
        <v>70</v>
      </c>
      <c r="K156">
        <v>70</v>
      </c>
      <c r="L156" s="103">
        <v>240</v>
      </c>
    </row>
    <row r="157" spans="1:12" customHeight="1">
      <c r="A157" s="85" t="s">
        <v>24</v>
      </c>
      <c r="B157" s="86" t="s">
        <v>59</v>
      </c>
      <c r="C157" t="str">
        <f>A157&amp;B157</f>
        <v>Cromwell Community College2023/2024</v>
      </c>
      <c r="D157">
        <v>213</v>
      </c>
      <c r="E157">
        <v>270</v>
      </c>
      <c r="F157">
        <v>238</v>
      </c>
      <c r="G157">
        <v>230</v>
      </c>
      <c r="H157">
        <v>238</v>
      </c>
      <c r="I157">
        <v>243</v>
      </c>
      <c r="J157">
        <v>77</v>
      </c>
      <c r="K157">
        <v>64</v>
      </c>
      <c r="L157" s="98">
        <v>240</v>
      </c>
    </row>
    <row r="158" spans="1:12" customHeight="1" thickBot="1">
      <c r="A158" s="85" t="s">
        <v>24</v>
      </c>
      <c r="B158" s="86" t="s">
        <v>60</v>
      </c>
      <c r="C158" t="str">
        <f>A158&amp;B158</f>
        <v>Cromwell Community College2024/2025</v>
      </c>
      <c r="D158">
        <v>206</v>
      </c>
      <c r="E158">
        <v>267</v>
      </c>
      <c r="F158">
        <v>260</v>
      </c>
      <c r="G158">
        <v>236</v>
      </c>
      <c r="H158">
        <v>229</v>
      </c>
      <c r="I158">
        <v>236</v>
      </c>
      <c r="J158">
        <v>78</v>
      </c>
      <c r="K158">
        <v>70</v>
      </c>
      <c r="L158" s="99">
        <v>240</v>
      </c>
    </row>
    <row r="159" spans="1:12" customHeight="1">
      <c r="A159" s="87" t="s">
        <v>24</v>
      </c>
      <c r="B159" s="88" t="s">
        <v>61</v>
      </c>
      <c r="C159" t="str">
        <f>A159&amp;B159</f>
        <v>Cromwell Community College2025/2026</v>
      </c>
      <c r="D159">
        <v>215</v>
      </c>
      <c r="E159">
        <v>239</v>
      </c>
      <c r="F159">
        <v>257</v>
      </c>
      <c r="G159">
        <v>257</v>
      </c>
      <c r="H159">
        <v>238</v>
      </c>
      <c r="I159">
        <v>228</v>
      </c>
      <c r="J159">
        <v>72</v>
      </c>
      <c r="K159">
        <v>70</v>
      </c>
      <c r="L159" s="100">
        <v>240</v>
      </c>
    </row>
    <row r="160" spans="1:12" customHeight="1">
      <c r="A160" s="89" t="s">
        <v>24</v>
      </c>
      <c r="B160" s="90" t="s">
        <v>62</v>
      </c>
      <c r="C160" t="str">
        <f>A160&amp;B160</f>
        <v>Cromwell Community College2026/2027</v>
      </c>
      <c r="D160">
        <v>205</v>
      </c>
      <c r="E160">
        <v>251</v>
      </c>
      <c r="F160">
        <v>231</v>
      </c>
      <c r="G160">
        <v>256</v>
      </c>
      <c r="H160">
        <v>259</v>
      </c>
      <c r="I160">
        <v>238</v>
      </c>
      <c r="J160">
        <v>72</v>
      </c>
      <c r="K160">
        <v>66</v>
      </c>
      <c r="L160" s="101">
        <v>240</v>
      </c>
    </row>
    <row r="161" spans="1:12" customHeight="1">
      <c r="A161" s="89" t="s">
        <v>24</v>
      </c>
      <c r="B161" s="90" t="s">
        <v>63</v>
      </c>
      <c r="C161" t="str">
        <f>A161&amp;B161</f>
        <v>Cromwell Community College2027/2028</v>
      </c>
      <c r="D161">
        <v>211</v>
      </c>
      <c r="E161">
        <v>252</v>
      </c>
      <c r="F161">
        <v>245</v>
      </c>
      <c r="G161">
        <v>232</v>
      </c>
      <c r="H161">
        <v>260</v>
      </c>
      <c r="I161">
        <v>261</v>
      </c>
      <c r="J161">
        <v>78</v>
      </c>
      <c r="K161">
        <v>68</v>
      </c>
      <c r="L161" s="101">
        <v>240</v>
      </c>
    </row>
    <row r="162" spans="1:12" customHeight="1">
      <c r="A162" s="89" t="s">
        <v>24</v>
      </c>
      <c r="B162" s="90" t="s">
        <v>64</v>
      </c>
      <c r="C162" t="str">
        <f>A162&amp;B162</f>
        <v>Cromwell Community College2028/2029</v>
      </c>
      <c r="D162">
        <v>196</v>
      </c>
      <c r="E162">
        <v>263</v>
      </c>
      <c r="F162">
        <v>247</v>
      </c>
      <c r="G162">
        <v>247</v>
      </c>
      <c r="H162">
        <v>237</v>
      </c>
      <c r="I162">
        <v>263</v>
      </c>
      <c r="J162">
        <v>88</v>
      </c>
      <c r="K162">
        <v>75</v>
      </c>
      <c r="L162" s="101">
        <v>240</v>
      </c>
    </row>
    <row r="163" spans="1:12" customHeight="1">
      <c r="A163" s="89" t="s">
        <v>24</v>
      </c>
      <c r="B163" s="91" t="s">
        <v>70</v>
      </c>
      <c r="C163" t="str">
        <f>A163&amp;B163</f>
        <v>Cromwell Community College2029/2030</v>
      </c>
      <c r="D163">
        <v>191</v>
      </c>
      <c r="E163">
        <v>247</v>
      </c>
      <c r="F163">
        <v>256</v>
      </c>
      <c r="G163">
        <v>247</v>
      </c>
      <c r="H163">
        <v>250</v>
      </c>
      <c r="I163">
        <v>238</v>
      </c>
      <c r="J163">
        <v>90</v>
      </c>
      <c r="K163">
        <v>82</v>
      </c>
      <c r="L163" s="101">
        <v>240</v>
      </c>
    </row>
    <row r="164" spans="1:12" customHeight="1">
      <c r="A164" s="89" t="s">
        <v>24</v>
      </c>
      <c r="B164" s="91" t="s">
        <v>71</v>
      </c>
      <c r="C164" t="str">
        <f>A164&amp;B164</f>
        <v>Cromwell Community College2030/2031</v>
      </c>
      <c r="D164">
        <v>201</v>
      </c>
      <c r="E164">
        <v>242</v>
      </c>
      <c r="F164">
        <v>238</v>
      </c>
      <c r="G164">
        <v>254</v>
      </c>
      <c r="H164">
        <v>248</v>
      </c>
      <c r="I164">
        <v>249</v>
      </c>
      <c r="J164">
        <v>81</v>
      </c>
      <c r="K164">
        <v>82</v>
      </c>
      <c r="L164" s="101">
        <v>240</v>
      </c>
    </row>
    <row r="165" spans="1:12" customHeight="1">
      <c r="A165" s="89" t="s">
        <v>24</v>
      </c>
      <c r="B165" s="91" t="s">
        <v>72</v>
      </c>
      <c r="C165" t="str">
        <f>A165&amp;B165</f>
        <v>Cromwell Community College2031/2032</v>
      </c>
      <c r="D165">
        <v>165</v>
      </c>
      <c r="E165">
        <v>255</v>
      </c>
      <c r="F165">
        <v>233</v>
      </c>
      <c r="G165">
        <v>236</v>
      </c>
      <c r="H165">
        <v>255</v>
      </c>
      <c r="I165">
        <v>247</v>
      </c>
      <c r="J165">
        <v>85</v>
      </c>
      <c r="K165">
        <v>74</v>
      </c>
      <c r="L165" s="101">
        <v>240</v>
      </c>
    </row>
    <row r="166" spans="1:12" customHeight="1">
      <c r="A166" s="89" t="s">
        <v>24</v>
      </c>
      <c r="B166" s="91" t="s">
        <v>73</v>
      </c>
      <c r="C166" t="str">
        <f>A166&amp;B166</f>
        <v>Cromwell Community College2032/2033</v>
      </c>
      <c r="D166">
        <v>202</v>
      </c>
      <c r="E166">
        <v>214</v>
      </c>
      <c r="F166">
        <v>246</v>
      </c>
      <c r="G166">
        <v>231</v>
      </c>
      <c r="H166">
        <v>237</v>
      </c>
      <c r="I166">
        <v>254</v>
      </c>
      <c r="J166">
        <v>84</v>
      </c>
      <c r="K166">
        <v>78</v>
      </c>
      <c r="L166" s="101">
        <v>240</v>
      </c>
    </row>
    <row r="167" spans="1:12" customHeight="1">
      <c r="A167" s="89" t="s">
        <v>24</v>
      </c>
      <c r="B167" s="91" t="s">
        <v>74</v>
      </c>
      <c r="C167" t="str">
        <f>A167&amp;B167</f>
        <v>Cromwell Community College2033/2034</v>
      </c>
      <c r="D167">
        <v>167</v>
      </c>
      <c r="E167">
        <v>261</v>
      </c>
      <c r="F167">
        <v>205</v>
      </c>
      <c r="G167">
        <v>244</v>
      </c>
      <c r="H167">
        <v>232</v>
      </c>
      <c r="I167">
        <v>236</v>
      </c>
      <c r="J167">
        <v>86</v>
      </c>
      <c r="K167">
        <v>77</v>
      </c>
      <c r="L167" s="101">
        <v>240</v>
      </c>
    </row>
    <row r="168" spans="1:12" customHeight="1">
      <c r="A168" s="89" t="s">
        <v>24</v>
      </c>
      <c r="B168" s="91" t="s">
        <v>79</v>
      </c>
      <c r="C168" t="str">
        <f>A168&amp;B168</f>
        <v>Cromwell Community College2034/2035</v>
      </c>
      <c r="D168">
        <v>177</v>
      </c>
      <c r="E168">
        <v>221</v>
      </c>
      <c r="F168">
        <v>252</v>
      </c>
      <c r="G168">
        <v>203</v>
      </c>
      <c r="H168">
        <v>245</v>
      </c>
      <c r="I168">
        <v>231</v>
      </c>
      <c r="J168">
        <v>81</v>
      </c>
      <c r="K168">
        <v>79</v>
      </c>
      <c r="L168" s="101">
        <v>240</v>
      </c>
    </row>
    <row r="169" spans="1:12" customHeight="1" thickBot="1">
      <c r="A169" s="92" t="s">
        <v>24</v>
      </c>
      <c r="B169" s="93" t="s">
        <v>80</v>
      </c>
      <c r="C169" t="str">
        <f>A169&amp;B169</f>
        <v>Cromwell Community College2035/2036</v>
      </c>
      <c r="D169"/>
      <c r="E169">
        <v>236</v>
      </c>
      <c r="F169">
        <v>212</v>
      </c>
      <c r="G169">
        <v>250</v>
      </c>
      <c r="H169">
        <v>204</v>
      </c>
      <c r="I169">
        <v>244</v>
      </c>
      <c r="J169">
        <v>80</v>
      </c>
      <c r="K169">
        <v>74</v>
      </c>
      <c r="L169" s="104">
        <v>240</v>
      </c>
    </row>
    <row r="170" spans="1:12" customHeight="1">
      <c r="A170" s="85" t="s">
        <v>32</v>
      </c>
      <c r="B170" s="86" t="s">
        <v>58</v>
      </c>
      <c r="C170" t="str">
        <f>A170&amp;B170</f>
        <v>Cambourne Village College2022/2023</v>
      </c>
      <c r="D170">
        <v>194</v>
      </c>
      <c r="E170">
        <v>275</v>
      </c>
      <c r="F170">
        <v>283</v>
      </c>
      <c r="G170">
        <v>245</v>
      </c>
      <c r="H170">
        <v>271</v>
      </c>
      <c r="I170">
        <v>231</v>
      </c>
      <c r="J170">
        <v>0</v>
      </c>
      <c r="K170">
        <v>0</v>
      </c>
      <c r="L170" s="103">
        <v>250</v>
      </c>
    </row>
    <row r="171" spans="1:12" customHeight="1">
      <c r="A171" s="85" t="s">
        <v>32</v>
      </c>
      <c r="B171" s="86" t="s">
        <v>59</v>
      </c>
      <c r="C171" t="str">
        <f>A171&amp;B171</f>
        <v>Cambourne Village College2023/2024</v>
      </c>
      <c r="D171">
        <v>188</v>
      </c>
      <c r="E171">
        <v>292</v>
      </c>
      <c r="F171">
        <v>278</v>
      </c>
      <c r="G171">
        <v>286</v>
      </c>
      <c r="H171">
        <v>251</v>
      </c>
      <c r="I171">
        <v>273</v>
      </c>
      <c r="J171">
        <v>0</v>
      </c>
      <c r="K171">
        <v>0</v>
      </c>
      <c r="L171" s="98">
        <v>250</v>
      </c>
    </row>
    <row r="172" spans="1:12" customHeight="1" thickBot="1">
      <c r="A172" s="85" t="s">
        <v>32</v>
      </c>
      <c r="B172" s="86" t="s">
        <v>60</v>
      </c>
      <c r="C172" t="str">
        <f>A172&amp;B172</f>
        <v>Cambourne Village College2024/2025</v>
      </c>
      <c r="D172">
        <v>186</v>
      </c>
      <c r="E172">
        <v>291</v>
      </c>
      <c r="F172">
        <v>290</v>
      </c>
      <c r="G172">
        <v>277</v>
      </c>
      <c r="H172">
        <v>280</v>
      </c>
      <c r="I172">
        <v>250</v>
      </c>
      <c r="J172">
        <v>73</v>
      </c>
      <c r="K172">
        <v>0</v>
      </c>
      <c r="L172" s="99">
        <v>250</v>
      </c>
    </row>
    <row r="173" spans="1:12" customHeight="1">
      <c r="A173" s="87" t="s">
        <v>32</v>
      </c>
      <c r="B173" s="88" t="s">
        <v>61</v>
      </c>
      <c r="C173" t="str">
        <f>A173&amp;B173</f>
        <v>Cambourne Village College2025/2026</v>
      </c>
      <c r="D173">
        <v>187</v>
      </c>
      <c r="E173">
        <v>306</v>
      </c>
      <c r="F173">
        <v>290</v>
      </c>
      <c r="G173">
        <v>288</v>
      </c>
      <c r="H173">
        <v>275</v>
      </c>
      <c r="I173">
        <v>275</v>
      </c>
      <c r="J173">
        <v>121</v>
      </c>
      <c r="K173">
        <v>71</v>
      </c>
      <c r="L173" s="100">
        <v>290</v>
      </c>
    </row>
    <row r="174" spans="1:12" customHeight="1">
      <c r="A174" s="89" t="s">
        <v>32</v>
      </c>
      <c r="B174" s="90" t="s">
        <v>62</v>
      </c>
      <c r="C174" t="str">
        <f>A174&amp;B174</f>
        <v>Cambourne Village College2026/2027</v>
      </c>
      <c r="D174">
        <v>182</v>
      </c>
      <c r="E174">
        <v>312</v>
      </c>
      <c r="F174">
        <v>307</v>
      </c>
      <c r="G174">
        <v>291</v>
      </c>
      <c r="H174">
        <v>288</v>
      </c>
      <c r="I174">
        <v>274</v>
      </c>
      <c r="J174">
        <v>122</v>
      </c>
      <c r="K174">
        <v>122</v>
      </c>
      <c r="L174" s="101">
        <v>290</v>
      </c>
    </row>
    <row r="175" spans="1:12" customHeight="1">
      <c r="A175" s="89" t="s">
        <v>32</v>
      </c>
      <c r="B175" s="90" t="s">
        <v>63</v>
      </c>
      <c r="C175" t="str">
        <f>A175&amp;B175</f>
        <v>Cambourne Village College2027/2028</v>
      </c>
      <c r="D175">
        <v>186</v>
      </c>
      <c r="E175">
        <v>294</v>
      </c>
      <c r="F175">
        <v>314</v>
      </c>
      <c r="G175">
        <v>309</v>
      </c>
      <c r="H175">
        <v>292</v>
      </c>
      <c r="I175">
        <v>288</v>
      </c>
      <c r="J175">
        <v>125</v>
      </c>
      <c r="K175">
        <v>125</v>
      </c>
      <c r="L175" s="101">
        <v>290</v>
      </c>
    </row>
    <row r="176" spans="1:12" customHeight="1">
      <c r="A176" s="89" t="s">
        <v>32</v>
      </c>
      <c r="B176" s="90" t="s">
        <v>64</v>
      </c>
      <c r="C176" t="str">
        <f>A176&amp;B176</f>
        <v>Cambourne Village College2028/2029</v>
      </c>
      <c r="D176">
        <v>158</v>
      </c>
      <c r="E176">
        <v>306</v>
      </c>
      <c r="F176">
        <v>298</v>
      </c>
      <c r="G176">
        <v>318</v>
      </c>
      <c r="H176">
        <v>312</v>
      </c>
      <c r="I176">
        <v>294</v>
      </c>
      <c r="J176">
        <v>130</v>
      </c>
      <c r="K176">
        <v>130</v>
      </c>
      <c r="L176" s="101">
        <v>290</v>
      </c>
    </row>
    <row r="177" spans="1:12" customHeight="1">
      <c r="A177" s="89" t="s">
        <v>32</v>
      </c>
      <c r="B177" s="91" t="s">
        <v>70</v>
      </c>
      <c r="C177" t="str">
        <f>A177&amp;B177</f>
        <v>Cambourne Village College2029/2030</v>
      </c>
      <c r="D177">
        <v>145</v>
      </c>
      <c r="E177">
        <v>267</v>
      </c>
      <c r="F177">
        <v>310</v>
      </c>
      <c r="G177">
        <v>302</v>
      </c>
      <c r="H177">
        <v>321</v>
      </c>
      <c r="I177">
        <v>314</v>
      </c>
      <c r="J177">
        <v>135</v>
      </c>
      <c r="K177">
        <v>135</v>
      </c>
      <c r="L177" s="101">
        <v>290</v>
      </c>
    </row>
    <row r="178" spans="1:12" customHeight="1">
      <c r="A178" s="89" t="s">
        <v>32</v>
      </c>
      <c r="B178" s="91" t="s">
        <v>71</v>
      </c>
      <c r="C178" t="str">
        <f>A178&amp;B178</f>
        <v>Cambourne Village College2030/2031</v>
      </c>
      <c r="D178">
        <v>160</v>
      </c>
      <c r="E178">
        <v>251</v>
      </c>
      <c r="F178">
        <v>270</v>
      </c>
      <c r="G178">
        <v>313</v>
      </c>
      <c r="H178">
        <v>304</v>
      </c>
      <c r="I178">
        <v>322</v>
      </c>
      <c r="J178">
        <v>139</v>
      </c>
      <c r="K178">
        <v>139</v>
      </c>
      <c r="L178" s="101">
        <v>290</v>
      </c>
    </row>
    <row r="179" spans="1:12" customHeight="1">
      <c r="A179" s="89" t="s">
        <v>32</v>
      </c>
      <c r="B179" s="91" t="s">
        <v>72</v>
      </c>
      <c r="C179" t="str">
        <f>A179&amp;B179</f>
        <v>Cambourne Village College2031/2032</v>
      </c>
      <c r="D179">
        <v>158</v>
      </c>
      <c r="E179">
        <v>280</v>
      </c>
      <c r="F179">
        <v>253</v>
      </c>
      <c r="G179">
        <v>272</v>
      </c>
      <c r="H179">
        <v>314</v>
      </c>
      <c r="I179">
        <v>304</v>
      </c>
      <c r="J179">
        <v>142</v>
      </c>
      <c r="K179">
        <v>142</v>
      </c>
      <c r="L179" s="101">
        <v>290</v>
      </c>
    </row>
    <row r="180" spans="1:12" customHeight="1">
      <c r="A180" s="89" t="s">
        <v>32</v>
      </c>
      <c r="B180" s="91" t="s">
        <v>73</v>
      </c>
      <c r="C180" t="str">
        <f>A180&amp;B180</f>
        <v>Cambourne Village College2032/2033</v>
      </c>
      <c r="D180">
        <v>163</v>
      </c>
      <c r="E180">
        <v>283</v>
      </c>
      <c r="F180">
        <v>281</v>
      </c>
      <c r="G180">
        <v>254</v>
      </c>
      <c r="H180">
        <v>272</v>
      </c>
      <c r="I180">
        <v>313</v>
      </c>
      <c r="J180">
        <v>144</v>
      </c>
      <c r="K180">
        <v>144</v>
      </c>
      <c r="L180" s="101">
        <v>290</v>
      </c>
    </row>
    <row r="181" spans="1:12" customHeight="1">
      <c r="A181" s="89" t="s">
        <v>32</v>
      </c>
      <c r="B181" s="91" t="s">
        <v>74</v>
      </c>
      <c r="C181" t="str">
        <f>A181&amp;B181</f>
        <v>Cambourne Village College2033/2034</v>
      </c>
      <c r="D181">
        <v>171</v>
      </c>
      <c r="E181">
        <v>297</v>
      </c>
      <c r="F181">
        <v>284</v>
      </c>
      <c r="G181">
        <v>282</v>
      </c>
      <c r="H181">
        <v>254</v>
      </c>
      <c r="I181">
        <v>271</v>
      </c>
      <c r="J181">
        <v>146</v>
      </c>
      <c r="K181">
        <v>146</v>
      </c>
      <c r="L181" s="101">
        <v>290</v>
      </c>
    </row>
    <row r="182" spans="1:12" customHeight="1">
      <c r="A182" s="89" t="s">
        <v>32</v>
      </c>
      <c r="B182" s="91" t="s">
        <v>79</v>
      </c>
      <c r="C182" t="str">
        <f>A182&amp;B182</f>
        <v>Cambourne Village College2034/2035</v>
      </c>
      <c r="D182">
        <v>155</v>
      </c>
      <c r="E182">
        <v>317</v>
      </c>
      <c r="F182">
        <v>298</v>
      </c>
      <c r="G182">
        <v>285</v>
      </c>
      <c r="H182">
        <v>282</v>
      </c>
      <c r="I182">
        <v>253</v>
      </c>
      <c r="J182">
        <v>149</v>
      </c>
      <c r="K182">
        <v>148</v>
      </c>
      <c r="L182" s="101">
        <v>290</v>
      </c>
    </row>
    <row r="183" spans="1:12" customHeight="1" thickBot="1">
      <c r="A183" s="92" t="s">
        <v>32</v>
      </c>
      <c r="B183" s="93" t="s">
        <v>80</v>
      </c>
      <c r="C183" t="str">
        <f>A183&amp;B183</f>
        <v>Cambourne Village College2035/2036</v>
      </c>
      <c r="D183"/>
      <c r="E183">
        <v>298</v>
      </c>
      <c r="F183">
        <v>317</v>
      </c>
      <c r="G183">
        <v>298</v>
      </c>
      <c r="H183">
        <v>284</v>
      </c>
      <c r="I183">
        <v>280</v>
      </c>
      <c r="J183">
        <v>151</v>
      </c>
      <c r="K183">
        <v>150</v>
      </c>
      <c r="L183" s="104">
        <v>290</v>
      </c>
    </row>
    <row r="184" spans="1:12" customHeight="1">
      <c r="A184" s="85" t="s">
        <v>33</v>
      </c>
      <c r="B184" s="86" t="s">
        <v>58</v>
      </c>
      <c r="C184" t="str">
        <f>A184&amp;B184</f>
        <v>Comberton Village College2022/2023</v>
      </c>
      <c r="D184">
        <v>295</v>
      </c>
      <c r="E184">
        <v>300</v>
      </c>
      <c r="F184">
        <v>297</v>
      </c>
      <c r="G184">
        <v>296</v>
      </c>
      <c r="H184">
        <v>300</v>
      </c>
      <c r="I184">
        <v>292</v>
      </c>
      <c r="J184">
        <v>212</v>
      </c>
      <c r="K184">
        <v>238</v>
      </c>
      <c r="L184" s="103">
        <v>290</v>
      </c>
    </row>
    <row r="185" spans="1:12" customHeight="1">
      <c r="A185" s="85" t="s">
        <v>33</v>
      </c>
      <c r="B185" s="86" t="s">
        <v>59</v>
      </c>
      <c r="C185" t="str">
        <f>A185&amp;B185</f>
        <v>Comberton Village College2023/2024</v>
      </c>
      <c r="D185">
        <v>305</v>
      </c>
      <c r="E185">
        <v>294</v>
      </c>
      <c r="F185">
        <v>300</v>
      </c>
      <c r="G185">
        <v>297</v>
      </c>
      <c r="H185">
        <v>300</v>
      </c>
      <c r="I185">
        <v>299</v>
      </c>
      <c r="J185">
        <v>237</v>
      </c>
      <c r="K185">
        <v>203</v>
      </c>
      <c r="L185" s="98">
        <v>290</v>
      </c>
    </row>
    <row r="186" spans="1:12" customHeight="1" thickBot="1">
      <c r="A186" s="85" t="s">
        <v>33</v>
      </c>
      <c r="B186" s="86" t="s">
        <v>60</v>
      </c>
      <c r="C186" t="str">
        <f>A186&amp;B186</f>
        <v>Comberton Village College2024/2025</v>
      </c>
      <c r="D186">
        <v>328</v>
      </c>
      <c r="E186">
        <v>281</v>
      </c>
      <c r="F186">
        <v>298</v>
      </c>
      <c r="G186">
        <v>300</v>
      </c>
      <c r="H186">
        <v>296</v>
      </c>
      <c r="I186">
        <v>299</v>
      </c>
      <c r="J186">
        <v>261</v>
      </c>
      <c r="K186">
        <v>227</v>
      </c>
      <c r="L186" s="99">
        <v>290</v>
      </c>
    </row>
    <row r="187" spans="1:12" customHeight="1">
      <c r="A187" s="87" t="s">
        <v>33</v>
      </c>
      <c r="B187" s="88" t="s">
        <v>61</v>
      </c>
      <c r="C187" t="str">
        <f>A187&amp;B187</f>
        <v>Comberton Village College2025/2026</v>
      </c>
      <c r="D187">
        <v>301</v>
      </c>
      <c r="E187">
        <v>301</v>
      </c>
      <c r="F187">
        <v>287</v>
      </c>
      <c r="G187">
        <v>297</v>
      </c>
      <c r="H187">
        <v>297</v>
      </c>
      <c r="I187">
        <v>293</v>
      </c>
      <c r="J187">
        <v>250</v>
      </c>
      <c r="K187">
        <v>256</v>
      </c>
      <c r="L187" s="100">
        <v>290</v>
      </c>
    </row>
    <row r="188" spans="1:12" customHeight="1">
      <c r="A188" s="89" t="s">
        <v>33</v>
      </c>
      <c r="B188" s="90" t="s">
        <v>62</v>
      </c>
      <c r="C188" t="str">
        <f>A188&amp;B188</f>
        <v>Comberton Village College2026/2027</v>
      </c>
      <c r="D188">
        <v>307</v>
      </c>
      <c r="E188">
        <v>294</v>
      </c>
      <c r="F188">
        <v>305</v>
      </c>
      <c r="G188">
        <v>286</v>
      </c>
      <c r="H188">
        <v>296</v>
      </c>
      <c r="I188">
        <v>295</v>
      </c>
      <c r="J188">
        <v>247</v>
      </c>
      <c r="K188">
        <v>242</v>
      </c>
      <c r="L188" s="101">
        <v>290</v>
      </c>
    </row>
    <row r="189" spans="1:12" customHeight="1">
      <c r="A189" s="89" t="s">
        <v>33</v>
      </c>
      <c r="B189" s="90" t="s">
        <v>63</v>
      </c>
      <c r="C189" t="str">
        <f>A189&amp;B189</f>
        <v>Comberton Village College2027/2028</v>
      </c>
      <c r="D189">
        <v>295</v>
      </c>
      <c r="E189">
        <v>286</v>
      </c>
      <c r="F189">
        <v>298</v>
      </c>
      <c r="G189">
        <v>304</v>
      </c>
      <c r="H189">
        <v>285</v>
      </c>
      <c r="I189">
        <v>294</v>
      </c>
      <c r="J189">
        <v>249</v>
      </c>
      <c r="K189">
        <v>239</v>
      </c>
      <c r="L189" s="101">
        <v>290</v>
      </c>
    </row>
    <row r="190" spans="1:12" customHeight="1">
      <c r="A190" s="89" t="s">
        <v>33</v>
      </c>
      <c r="B190" s="90" t="s">
        <v>64</v>
      </c>
      <c r="C190" t="str">
        <f>A190&amp;B190</f>
        <v>Comberton Village College2028/2029</v>
      </c>
      <c r="D190">
        <v>323</v>
      </c>
      <c r="E190">
        <v>275</v>
      </c>
      <c r="F190">
        <v>290</v>
      </c>
      <c r="G190">
        <v>297</v>
      </c>
      <c r="H190">
        <v>303</v>
      </c>
      <c r="I190">
        <v>283</v>
      </c>
      <c r="J190">
        <v>248</v>
      </c>
      <c r="K190">
        <v>241</v>
      </c>
      <c r="L190" s="101">
        <v>290</v>
      </c>
    </row>
    <row r="191" spans="1:12" customHeight="1">
      <c r="A191" s="89" t="s">
        <v>33</v>
      </c>
      <c r="B191" s="91" t="s">
        <v>70</v>
      </c>
      <c r="C191" t="str">
        <f>A191&amp;B191</f>
        <v>Comberton Village College2029/2030</v>
      </c>
      <c r="D191">
        <v>309</v>
      </c>
      <c r="E191">
        <v>303</v>
      </c>
      <c r="F191">
        <v>281</v>
      </c>
      <c r="G191">
        <v>291</v>
      </c>
      <c r="H191">
        <v>298</v>
      </c>
      <c r="I191">
        <v>303</v>
      </c>
      <c r="J191">
        <v>241</v>
      </c>
      <c r="K191">
        <v>242</v>
      </c>
      <c r="L191" s="101">
        <v>290</v>
      </c>
    </row>
    <row r="192" spans="1:12" customHeight="1">
      <c r="A192" s="89" t="s">
        <v>33</v>
      </c>
      <c r="B192" s="91" t="s">
        <v>71</v>
      </c>
      <c r="C192" t="str">
        <f>A192&amp;B192</f>
        <v>Comberton Village College2030/2031</v>
      </c>
      <c r="D192">
        <v>287</v>
      </c>
      <c r="E192">
        <v>294</v>
      </c>
      <c r="F192">
        <v>311</v>
      </c>
      <c r="G192">
        <v>284</v>
      </c>
      <c r="H192">
        <v>294</v>
      </c>
      <c r="I192">
        <v>300</v>
      </c>
      <c r="J192">
        <v>260</v>
      </c>
      <c r="K192">
        <v>238</v>
      </c>
      <c r="L192" s="101">
        <v>290</v>
      </c>
    </row>
    <row r="193" spans="1:12" customHeight="1">
      <c r="A193" s="89" t="s">
        <v>33</v>
      </c>
      <c r="B193" s="91" t="s">
        <v>72</v>
      </c>
      <c r="C193" t="str">
        <f>A193&amp;B193</f>
        <v>Comberton Village College2031/2032</v>
      </c>
      <c r="D193">
        <v>304</v>
      </c>
      <c r="E193">
        <v>275</v>
      </c>
      <c r="F193">
        <v>300</v>
      </c>
      <c r="G193">
        <v>312</v>
      </c>
      <c r="H193">
        <v>285</v>
      </c>
      <c r="I193">
        <v>294</v>
      </c>
      <c r="J193">
        <v>256</v>
      </c>
      <c r="K193">
        <v>254</v>
      </c>
      <c r="L193" s="101">
        <v>290</v>
      </c>
    </row>
    <row r="194" spans="1:12" customHeight="1">
      <c r="A194" s="89" t="s">
        <v>33</v>
      </c>
      <c r="B194" s="91" t="s">
        <v>73</v>
      </c>
      <c r="C194" t="str">
        <f>A194&amp;B194</f>
        <v>Comberton Village College2032/2033</v>
      </c>
      <c r="D194">
        <v>281</v>
      </c>
      <c r="E194">
        <v>291</v>
      </c>
      <c r="F194">
        <v>279</v>
      </c>
      <c r="G194">
        <v>299</v>
      </c>
      <c r="H194">
        <v>311</v>
      </c>
      <c r="I194">
        <v>283</v>
      </c>
      <c r="J194">
        <v>249</v>
      </c>
      <c r="K194">
        <v>248</v>
      </c>
      <c r="L194" s="101">
        <v>290</v>
      </c>
    </row>
    <row r="195" spans="1:12" customHeight="1">
      <c r="A195" s="89" t="s">
        <v>33</v>
      </c>
      <c r="B195" s="91" t="s">
        <v>74</v>
      </c>
      <c r="C195" t="str">
        <f>A195&amp;B195</f>
        <v>Comberton Village College2033/2034</v>
      </c>
      <c r="D195">
        <v>271</v>
      </c>
      <c r="E195">
        <v>271</v>
      </c>
      <c r="F195">
        <v>295</v>
      </c>
      <c r="G195">
        <v>278</v>
      </c>
      <c r="H195">
        <v>298</v>
      </c>
      <c r="I195">
        <v>309</v>
      </c>
      <c r="J195">
        <v>240</v>
      </c>
      <c r="K195">
        <v>242</v>
      </c>
      <c r="L195" s="101">
        <v>290</v>
      </c>
    </row>
    <row r="196" spans="1:12" customHeight="1">
      <c r="A196" s="89" t="s">
        <v>33</v>
      </c>
      <c r="B196" s="91" t="s">
        <v>79</v>
      </c>
      <c r="C196" t="str">
        <f>A196&amp;B196</f>
        <v>Comberton Village College2034/2035</v>
      </c>
      <c r="D196">
        <v>255</v>
      </c>
      <c r="E196">
        <v>264</v>
      </c>
      <c r="F196">
        <v>275</v>
      </c>
      <c r="G196">
        <v>294</v>
      </c>
      <c r="H196">
        <v>277</v>
      </c>
      <c r="I196">
        <v>296</v>
      </c>
      <c r="J196">
        <v>262</v>
      </c>
      <c r="K196">
        <v>233</v>
      </c>
      <c r="L196" s="101">
        <v>290</v>
      </c>
    </row>
    <row r="197" spans="1:12" customHeight="1" thickBot="1">
      <c r="A197" s="92" t="s">
        <v>33</v>
      </c>
      <c r="B197" s="93" t="s">
        <v>80</v>
      </c>
      <c r="C197" t="str">
        <f>A197&amp;B197</f>
        <v>Comberton Village College2035/2036</v>
      </c>
      <c r="D197"/>
      <c r="E197">
        <v>256</v>
      </c>
      <c r="F197">
        <v>272</v>
      </c>
      <c r="G197">
        <v>278</v>
      </c>
      <c r="H197">
        <v>297</v>
      </c>
      <c r="I197">
        <v>279</v>
      </c>
      <c r="J197">
        <v>255</v>
      </c>
      <c r="K197">
        <v>258</v>
      </c>
      <c r="L197" s="104">
        <v>290</v>
      </c>
    </row>
    <row r="198" spans="1:12" customHeight="1">
      <c r="A198" s="85" t="s">
        <v>34</v>
      </c>
      <c r="B198" s="86" t="s">
        <v>58</v>
      </c>
      <c r="C198" t="str">
        <f>A198&amp;B198</f>
        <v>Cottenham Village College2022/2023</v>
      </c>
      <c r="D198">
        <v>197</v>
      </c>
      <c r="E198">
        <v>176</v>
      </c>
      <c r="F198">
        <v>174</v>
      </c>
      <c r="G198">
        <v>178</v>
      </c>
      <c r="H198">
        <v>174</v>
      </c>
      <c r="I198">
        <v>177</v>
      </c>
      <c r="J198">
        <v>0</v>
      </c>
      <c r="K198">
        <v>0</v>
      </c>
      <c r="L198" s="103">
        <v>180</v>
      </c>
    </row>
    <row r="199" spans="1:12" customHeight="1">
      <c r="A199" s="85" t="s">
        <v>34</v>
      </c>
      <c r="B199" s="86" t="s">
        <v>59</v>
      </c>
      <c r="C199" t="str">
        <f>A199&amp;B199</f>
        <v>Cottenham Village College2023/2024</v>
      </c>
      <c r="D199">
        <v>186</v>
      </c>
      <c r="E199">
        <v>179</v>
      </c>
      <c r="F199">
        <v>178</v>
      </c>
      <c r="G199">
        <v>171</v>
      </c>
      <c r="H199">
        <v>173</v>
      </c>
      <c r="I199">
        <v>176</v>
      </c>
      <c r="J199">
        <v>0</v>
      </c>
      <c r="K199">
        <v>0</v>
      </c>
      <c r="L199" s="98">
        <v>180</v>
      </c>
    </row>
    <row r="200" spans="1:12" customHeight="1" thickBot="1">
      <c r="A200" s="85" t="s">
        <v>34</v>
      </c>
      <c r="B200" s="86" t="s">
        <v>60</v>
      </c>
      <c r="C200" t="str">
        <f>A200&amp;B200</f>
        <v>Cottenham Village College2024/2025</v>
      </c>
      <c r="D200">
        <v>190</v>
      </c>
      <c r="E200">
        <v>175</v>
      </c>
      <c r="F200">
        <v>180</v>
      </c>
      <c r="G200">
        <v>175</v>
      </c>
      <c r="H200">
        <v>170</v>
      </c>
      <c r="I200">
        <v>177</v>
      </c>
      <c r="J200">
        <v>0</v>
      </c>
      <c r="K200">
        <v>0</v>
      </c>
      <c r="L200" s="99">
        <v>180</v>
      </c>
    </row>
    <row r="201" spans="1:12" customHeight="1">
      <c r="A201" s="87" t="s">
        <v>34</v>
      </c>
      <c r="B201" s="88" t="s">
        <v>61</v>
      </c>
      <c r="C201" t="str">
        <f>A201&amp;B201</f>
        <v>Cottenham Village College2025/2026</v>
      </c>
      <c r="D201">
        <v>186</v>
      </c>
      <c r="E201">
        <v>172</v>
      </c>
      <c r="F201">
        <v>170</v>
      </c>
      <c r="G201">
        <v>170</v>
      </c>
      <c r="H201">
        <v>175</v>
      </c>
      <c r="I201">
        <v>173</v>
      </c>
      <c r="J201">
        <v>0</v>
      </c>
      <c r="K201">
        <v>0</v>
      </c>
      <c r="L201" s="100">
        <v>180</v>
      </c>
    </row>
    <row r="202" spans="1:12" customHeight="1">
      <c r="A202" s="89" t="s">
        <v>34</v>
      </c>
      <c r="B202" s="90" t="s">
        <v>62</v>
      </c>
      <c r="C202" t="str">
        <f>A202&amp;B202</f>
        <v>Cottenham Village College2026/2027</v>
      </c>
      <c r="D202">
        <v>191</v>
      </c>
      <c r="E202">
        <v>175</v>
      </c>
      <c r="F202">
        <v>170</v>
      </c>
      <c r="G202">
        <v>163</v>
      </c>
      <c r="H202">
        <v>169</v>
      </c>
      <c r="I202">
        <v>178</v>
      </c>
      <c r="J202">
        <v>0</v>
      </c>
      <c r="K202">
        <v>0</v>
      </c>
      <c r="L202" s="101">
        <v>180</v>
      </c>
    </row>
    <row r="203" spans="1:12" customHeight="1">
      <c r="A203" s="89" t="s">
        <v>34</v>
      </c>
      <c r="B203" s="90" t="s">
        <v>63</v>
      </c>
      <c r="C203" t="str">
        <f>A203&amp;B203</f>
        <v>Cottenham Village College2027/2028</v>
      </c>
      <c r="D203">
        <v>203</v>
      </c>
      <c r="E203">
        <v>177</v>
      </c>
      <c r="F203">
        <v>175</v>
      </c>
      <c r="G203">
        <v>165</v>
      </c>
      <c r="H203">
        <v>164</v>
      </c>
      <c r="I203">
        <v>174</v>
      </c>
      <c r="J203">
        <v>0</v>
      </c>
      <c r="K203">
        <v>0</v>
      </c>
      <c r="L203" s="101">
        <v>180</v>
      </c>
    </row>
    <row r="204" spans="1:12" customHeight="1">
      <c r="A204" s="89" t="s">
        <v>34</v>
      </c>
      <c r="B204" s="90" t="s">
        <v>64</v>
      </c>
      <c r="C204" t="str">
        <f>A204&amp;B204</f>
        <v>Cottenham Village College2028/2029</v>
      </c>
      <c r="D204">
        <v>192</v>
      </c>
      <c r="E204">
        <v>191</v>
      </c>
      <c r="F204">
        <v>178</v>
      </c>
      <c r="G204">
        <v>171</v>
      </c>
      <c r="H204">
        <v>167</v>
      </c>
      <c r="I204">
        <v>170</v>
      </c>
      <c r="J204">
        <v>0</v>
      </c>
      <c r="K204">
        <v>0</v>
      </c>
      <c r="L204" s="101">
        <v>180</v>
      </c>
    </row>
    <row r="205" spans="1:12" customHeight="1">
      <c r="A205" s="89" t="s">
        <v>34</v>
      </c>
      <c r="B205" s="91" t="s">
        <v>70</v>
      </c>
      <c r="C205" t="str">
        <f>A205&amp;B205</f>
        <v>Cottenham Village College2029/2030</v>
      </c>
      <c r="D205">
        <v>213</v>
      </c>
      <c r="E205">
        <v>187</v>
      </c>
      <c r="F205">
        <v>195</v>
      </c>
      <c r="G205">
        <v>177</v>
      </c>
      <c r="H205">
        <v>176</v>
      </c>
      <c r="I205">
        <v>176</v>
      </c>
      <c r="J205">
        <v>0</v>
      </c>
      <c r="K205">
        <v>0</v>
      </c>
      <c r="L205" s="101">
        <v>180</v>
      </c>
    </row>
    <row r="206" spans="1:12" customHeight="1">
      <c r="A206" s="89" t="s">
        <v>34</v>
      </c>
      <c r="B206" s="91" t="s">
        <v>71</v>
      </c>
      <c r="C206" t="str">
        <f>A206&amp;B206</f>
        <v>Cottenham Village College2030/2031</v>
      </c>
      <c r="D206">
        <v>181</v>
      </c>
      <c r="E206">
        <v>214</v>
      </c>
      <c r="F206">
        <v>193</v>
      </c>
      <c r="G206">
        <v>196</v>
      </c>
      <c r="H206">
        <v>184</v>
      </c>
      <c r="I206">
        <v>187</v>
      </c>
      <c r="J206">
        <v>0</v>
      </c>
      <c r="K206">
        <v>0</v>
      </c>
      <c r="L206" s="101">
        <v>180</v>
      </c>
    </row>
    <row r="207" spans="1:12" customHeight="1">
      <c r="A207" s="89" t="s">
        <v>34</v>
      </c>
      <c r="B207" s="91" t="s">
        <v>72</v>
      </c>
      <c r="C207" t="str">
        <f>A207&amp;B207</f>
        <v>Cottenham Village College2031/2032</v>
      </c>
      <c r="D207">
        <v>209</v>
      </c>
      <c r="E207">
        <v>190</v>
      </c>
      <c r="F207">
        <v>216</v>
      </c>
      <c r="G207">
        <v>190</v>
      </c>
      <c r="H207">
        <v>199</v>
      </c>
      <c r="I207">
        <v>191</v>
      </c>
      <c r="J207">
        <v>0</v>
      </c>
      <c r="K207">
        <v>0</v>
      </c>
      <c r="L207" s="101">
        <v>180</v>
      </c>
    </row>
    <row r="208" spans="1:12" customHeight="1">
      <c r="A208" s="89" t="s">
        <v>34</v>
      </c>
      <c r="B208" s="91" t="s">
        <v>73</v>
      </c>
      <c r="C208" t="str">
        <f>A208&amp;B208</f>
        <v>Cottenham Village College2032/2033</v>
      </c>
      <c r="D208">
        <v>196</v>
      </c>
      <c r="E208">
        <v>225</v>
      </c>
      <c r="F208">
        <v>193</v>
      </c>
      <c r="G208">
        <v>214</v>
      </c>
      <c r="H208">
        <v>194</v>
      </c>
      <c r="I208">
        <v>207</v>
      </c>
      <c r="J208">
        <v>0</v>
      </c>
      <c r="K208">
        <v>0</v>
      </c>
      <c r="L208" s="101">
        <v>180</v>
      </c>
    </row>
    <row r="209" spans="1:12" customHeight="1">
      <c r="A209" s="89" t="s">
        <v>34</v>
      </c>
      <c r="B209" s="91" t="s">
        <v>74</v>
      </c>
      <c r="C209" t="str">
        <f>A209&amp;B209</f>
        <v>Cottenham Village College2033/2034</v>
      </c>
      <c r="D209">
        <v>192</v>
      </c>
      <c r="E209">
        <v>223</v>
      </c>
      <c r="F209">
        <v>228</v>
      </c>
      <c r="G209">
        <v>191</v>
      </c>
      <c r="H209">
        <v>218</v>
      </c>
      <c r="I209">
        <v>202</v>
      </c>
      <c r="J209">
        <v>0</v>
      </c>
      <c r="K209">
        <v>0</v>
      </c>
      <c r="L209" s="101">
        <v>180</v>
      </c>
    </row>
    <row r="210" spans="1:12" customHeight="1">
      <c r="A210" s="89" t="s">
        <v>34</v>
      </c>
      <c r="B210" s="91" t="s">
        <v>79</v>
      </c>
      <c r="C210" t="str">
        <f>A210&amp;B210</f>
        <v>Cottenham Village College2034/2035</v>
      </c>
      <c r="D210">
        <v>232</v>
      </c>
      <c r="E210">
        <v>230</v>
      </c>
      <c r="F210">
        <v>226</v>
      </c>
      <c r="G210">
        <v>226</v>
      </c>
      <c r="H210">
        <v>195</v>
      </c>
      <c r="I210">
        <v>226</v>
      </c>
      <c r="J210">
        <v>0</v>
      </c>
      <c r="K210">
        <v>0</v>
      </c>
      <c r="L210" s="101">
        <v>180</v>
      </c>
    </row>
    <row r="211" spans="1:12" customHeight="1" thickBot="1">
      <c r="A211" s="92" t="s">
        <v>34</v>
      </c>
      <c r="B211" s="93" t="s">
        <v>80</v>
      </c>
      <c r="C211" t="str">
        <f>A211&amp;B211</f>
        <v>Cottenham Village College2035/2036</v>
      </c>
      <c r="D211"/>
      <c r="E211">
        <v>278</v>
      </c>
      <c r="F211">
        <v>233</v>
      </c>
      <c r="G211">
        <v>224</v>
      </c>
      <c r="H211">
        <v>230</v>
      </c>
      <c r="I211">
        <v>203</v>
      </c>
      <c r="J211">
        <v>0</v>
      </c>
      <c r="K211">
        <v>0</v>
      </c>
      <c r="L211" s="104">
        <v>180</v>
      </c>
    </row>
    <row r="212" spans="1:12" customHeight="1">
      <c r="A212" s="85" t="s">
        <v>35</v>
      </c>
      <c r="B212" s="86" t="s">
        <v>58</v>
      </c>
      <c r="C212" t="str">
        <f>A212&amp;B212</f>
        <v>Impington Village College2022/2023</v>
      </c>
      <c r="D212">
        <v>224</v>
      </c>
      <c r="E212">
        <v>242</v>
      </c>
      <c r="F212">
        <v>241</v>
      </c>
      <c r="G212">
        <v>240</v>
      </c>
      <c r="H212">
        <v>240</v>
      </c>
      <c r="I212">
        <v>227</v>
      </c>
      <c r="J212">
        <v>105</v>
      </c>
      <c r="K212">
        <v>123</v>
      </c>
      <c r="L212" s="103">
        <v>240</v>
      </c>
    </row>
    <row r="213" spans="1:12" customHeight="1">
      <c r="A213" s="85" t="s">
        <v>35</v>
      </c>
      <c r="B213" s="86" t="s">
        <v>59</v>
      </c>
      <c r="C213" t="str">
        <f>A213&amp;B213</f>
        <v>Impington Village College2023/2024</v>
      </c>
      <c r="D213">
        <v>226</v>
      </c>
      <c r="E213">
        <v>240</v>
      </c>
      <c r="F213">
        <v>240</v>
      </c>
      <c r="G213">
        <v>240</v>
      </c>
      <c r="H213">
        <v>238</v>
      </c>
      <c r="I213">
        <v>240</v>
      </c>
      <c r="J213">
        <v>139</v>
      </c>
      <c r="K213">
        <v>95</v>
      </c>
      <c r="L213" s="98">
        <v>240</v>
      </c>
    </row>
    <row r="214" spans="1:12" customHeight="1" thickBot="1">
      <c r="A214" s="85" t="s">
        <v>35</v>
      </c>
      <c r="B214" s="86" t="s">
        <v>60</v>
      </c>
      <c r="C214" t="str">
        <f>A214&amp;B214</f>
        <v>Impington Village College2024/2025</v>
      </c>
      <c r="D214">
        <v>239</v>
      </c>
      <c r="E214">
        <v>241</v>
      </c>
      <c r="F214">
        <v>242</v>
      </c>
      <c r="G214">
        <v>240</v>
      </c>
      <c r="H214">
        <v>237</v>
      </c>
      <c r="I214">
        <v>237</v>
      </c>
      <c r="J214">
        <v>132</v>
      </c>
      <c r="K214">
        <v>120</v>
      </c>
      <c r="L214" s="99">
        <v>240</v>
      </c>
    </row>
    <row r="215" spans="1:12" customHeight="1">
      <c r="A215" s="87" t="s">
        <v>35</v>
      </c>
      <c r="B215" s="88" t="s">
        <v>61</v>
      </c>
      <c r="C215" t="str">
        <f>A215&amp;B215</f>
        <v>Impington Village College2025/2026</v>
      </c>
      <c r="D215">
        <v>207</v>
      </c>
      <c r="E215">
        <v>245</v>
      </c>
      <c r="F215">
        <v>240</v>
      </c>
      <c r="G215">
        <v>239</v>
      </c>
      <c r="H215">
        <v>240</v>
      </c>
      <c r="I215">
        <v>239</v>
      </c>
      <c r="J215">
        <v>125</v>
      </c>
      <c r="K215">
        <v>118</v>
      </c>
      <c r="L215" s="100">
        <v>240</v>
      </c>
    </row>
    <row r="216" spans="1:12" customHeight="1">
      <c r="A216" s="89" t="s">
        <v>35</v>
      </c>
      <c r="B216" s="90" t="s">
        <v>62</v>
      </c>
      <c r="C216" t="str">
        <f>A216&amp;B216</f>
        <v>Impington Village College2026/2027</v>
      </c>
      <c r="D216">
        <v>254</v>
      </c>
      <c r="E216">
        <v>241</v>
      </c>
      <c r="F216">
        <v>245</v>
      </c>
      <c r="G216">
        <v>238</v>
      </c>
      <c r="H216">
        <v>238</v>
      </c>
      <c r="I216">
        <v>241</v>
      </c>
      <c r="J216">
        <v>131</v>
      </c>
      <c r="K216">
        <v>111</v>
      </c>
      <c r="L216" s="101">
        <v>240</v>
      </c>
    </row>
    <row r="217" spans="1:12" customHeight="1">
      <c r="A217" s="89" t="s">
        <v>35</v>
      </c>
      <c r="B217" s="90" t="s">
        <v>63</v>
      </c>
      <c r="C217" t="str">
        <f>A217&amp;B217</f>
        <v>Impington Village College2027/2028</v>
      </c>
      <c r="D217">
        <v>227</v>
      </c>
      <c r="E217">
        <v>266</v>
      </c>
      <c r="F217">
        <v>241</v>
      </c>
      <c r="G217">
        <v>243</v>
      </c>
      <c r="H217">
        <v>237</v>
      </c>
      <c r="I217">
        <v>239</v>
      </c>
      <c r="J217">
        <v>132</v>
      </c>
      <c r="K217">
        <v>116</v>
      </c>
      <c r="L217" s="101">
        <v>240</v>
      </c>
    </row>
    <row r="218" spans="1:12" customHeight="1">
      <c r="A218" s="89" t="s">
        <v>35</v>
      </c>
      <c r="B218" s="90" t="s">
        <v>64</v>
      </c>
      <c r="C218" t="str">
        <f>A218&amp;B218</f>
        <v>Impington Village College2028/2029</v>
      </c>
      <c r="D218">
        <v>231</v>
      </c>
      <c r="E218">
        <v>238</v>
      </c>
      <c r="F218">
        <v>266</v>
      </c>
      <c r="G218">
        <v>239</v>
      </c>
      <c r="H218">
        <v>242</v>
      </c>
      <c r="I218">
        <v>238</v>
      </c>
      <c r="J218">
        <v>131</v>
      </c>
      <c r="K218">
        <v>117</v>
      </c>
      <c r="L218" s="101">
        <v>240</v>
      </c>
    </row>
    <row r="219" spans="1:12" customHeight="1">
      <c r="A219" s="89" t="s">
        <v>35</v>
      </c>
      <c r="B219" s="91" t="s">
        <v>70</v>
      </c>
      <c r="C219" t="str">
        <f>A219&amp;B219</f>
        <v>Impington Village College2029/2030</v>
      </c>
      <c r="D219">
        <v>221</v>
      </c>
      <c r="E219">
        <v>242</v>
      </c>
      <c r="F219">
        <v>238</v>
      </c>
      <c r="G219">
        <v>264</v>
      </c>
      <c r="H219">
        <v>238</v>
      </c>
      <c r="I219">
        <v>243</v>
      </c>
      <c r="J219">
        <v>131</v>
      </c>
      <c r="K219">
        <v>116</v>
      </c>
      <c r="L219" s="101">
        <v>240</v>
      </c>
    </row>
    <row r="220" spans="1:12" customHeight="1">
      <c r="A220" s="89" t="s">
        <v>35</v>
      </c>
      <c r="B220" s="91" t="s">
        <v>71</v>
      </c>
      <c r="C220" t="str">
        <f>A220&amp;B220</f>
        <v>Impington Village College2030/2031</v>
      </c>
      <c r="D220">
        <v>232</v>
      </c>
      <c r="E220">
        <v>231</v>
      </c>
      <c r="F220">
        <v>242</v>
      </c>
      <c r="G220">
        <v>236</v>
      </c>
      <c r="H220">
        <v>263</v>
      </c>
      <c r="I220">
        <v>239</v>
      </c>
      <c r="J220">
        <v>133</v>
      </c>
      <c r="K220">
        <v>116</v>
      </c>
      <c r="L220" s="101">
        <v>240</v>
      </c>
    </row>
    <row r="221" spans="1:12" customHeight="1">
      <c r="A221" s="89" t="s">
        <v>35</v>
      </c>
      <c r="B221" s="91" t="s">
        <v>72</v>
      </c>
      <c r="C221" t="str">
        <f>A221&amp;B221</f>
        <v>Impington Village College2031/2032</v>
      </c>
      <c r="D221">
        <v>246</v>
      </c>
      <c r="E221">
        <v>244</v>
      </c>
      <c r="F221">
        <v>232</v>
      </c>
      <c r="G221">
        <v>241</v>
      </c>
      <c r="H221">
        <v>236</v>
      </c>
      <c r="I221">
        <v>265</v>
      </c>
      <c r="J221">
        <v>132</v>
      </c>
      <c r="K221">
        <v>119</v>
      </c>
      <c r="L221" s="101">
        <v>240</v>
      </c>
    </row>
    <row r="222" spans="1:12" customHeight="1">
      <c r="A222" s="89" t="s">
        <v>35</v>
      </c>
      <c r="B222" s="91" t="s">
        <v>73</v>
      </c>
      <c r="C222" t="str">
        <f>A222&amp;B222</f>
        <v>Impington Village College2032/2033</v>
      </c>
      <c r="D222">
        <v>233</v>
      </c>
      <c r="E222">
        <v>258</v>
      </c>
      <c r="F222">
        <v>244</v>
      </c>
      <c r="G222">
        <v>230</v>
      </c>
      <c r="H222">
        <v>240</v>
      </c>
      <c r="I222">
        <v>237</v>
      </c>
      <c r="J222">
        <v>146</v>
      </c>
      <c r="K222">
        <v>117</v>
      </c>
      <c r="L222" s="101">
        <v>240</v>
      </c>
    </row>
    <row r="223" spans="1:12" customHeight="1">
      <c r="A223" s="89" t="s">
        <v>35</v>
      </c>
      <c r="B223" s="91" t="s">
        <v>74</v>
      </c>
      <c r="C223" t="str">
        <f>A223&amp;B223</f>
        <v>Impington Village College2033/2034</v>
      </c>
      <c r="D223">
        <v>220</v>
      </c>
      <c r="E223">
        <v>246</v>
      </c>
      <c r="F223">
        <v>259</v>
      </c>
      <c r="G223">
        <v>243</v>
      </c>
      <c r="H223">
        <v>230</v>
      </c>
      <c r="I223">
        <v>242</v>
      </c>
      <c r="J223">
        <v>132</v>
      </c>
      <c r="K223">
        <v>130</v>
      </c>
      <c r="L223" s="101">
        <v>240</v>
      </c>
    </row>
    <row r="224" spans="1:12" customHeight="1">
      <c r="A224" s="89" t="s">
        <v>35</v>
      </c>
      <c r="B224" s="91" t="s">
        <v>79</v>
      </c>
      <c r="C224" t="str">
        <f>A224&amp;B224</f>
        <v>Impington Village College2034/2035</v>
      </c>
      <c r="D224">
        <v>202</v>
      </c>
      <c r="E224">
        <v>232</v>
      </c>
      <c r="F224">
        <v>246</v>
      </c>
      <c r="G224">
        <v>257</v>
      </c>
      <c r="H224">
        <v>242</v>
      </c>
      <c r="I224">
        <v>231</v>
      </c>
      <c r="J224">
        <v>134</v>
      </c>
      <c r="K224">
        <v>117</v>
      </c>
      <c r="L224" s="101">
        <v>240</v>
      </c>
    </row>
    <row r="225" spans="1:12" customHeight="1" thickBot="1">
      <c r="A225" s="92" t="s">
        <v>35</v>
      </c>
      <c r="B225" s="93" t="s">
        <v>80</v>
      </c>
      <c r="C225" t="str">
        <f>A225&amp;B225</f>
        <v>Impington Village College2035/2036</v>
      </c>
      <c r="D225"/>
      <c r="E225">
        <v>214</v>
      </c>
      <c r="F225">
        <v>233</v>
      </c>
      <c r="G225">
        <v>245</v>
      </c>
      <c r="H225">
        <v>257</v>
      </c>
      <c r="I225">
        <v>244</v>
      </c>
      <c r="J225">
        <v>129</v>
      </c>
      <c r="K225">
        <v>120</v>
      </c>
      <c r="L225" s="104">
        <v>240</v>
      </c>
    </row>
    <row r="226" spans="1:12" customHeight="1">
      <c r="A226" s="85" t="s">
        <v>21</v>
      </c>
      <c r="B226" s="86" t="s">
        <v>58</v>
      </c>
      <c r="C226" t="str">
        <f>A226&amp;B226</f>
        <v>Ely College2022/2023</v>
      </c>
      <c r="D226">
        <v>289</v>
      </c>
      <c r="E226">
        <v>303</v>
      </c>
      <c r="F226">
        <v>283</v>
      </c>
      <c r="G226">
        <v>285</v>
      </c>
      <c r="H226">
        <v>248</v>
      </c>
      <c r="I226">
        <v>211</v>
      </c>
      <c r="J226">
        <v>138</v>
      </c>
      <c r="K226">
        <v>88</v>
      </c>
      <c r="L226" s="103">
        <v>270</v>
      </c>
    </row>
    <row r="227" spans="1:12" customHeight="1">
      <c r="A227" s="85" t="s">
        <v>21</v>
      </c>
      <c r="B227" s="86" t="s">
        <v>59</v>
      </c>
      <c r="C227" t="str">
        <f>A227&amp;B227</f>
        <v>Ely College2023/2024</v>
      </c>
      <c r="D227">
        <v>260</v>
      </c>
      <c r="E227">
        <v>279</v>
      </c>
      <c r="F227">
        <v>297</v>
      </c>
      <c r="G227">
        <v>285</v>
      </c>
      <c r="H227">
        <v>288</v>
      </c>
      <c r="I227">
        <v>248</v>
      </c>
      <c r="J227">
        <v>138</v>
      </c>
      <c r="K227">
        <v>93</v>
      </c>
      <c r="L227" s="98">
        <v>270</v>
      </c>
    </row>
    <row r="228" spans="1:12" customHeight="1" thickBot="1">
      <c r="A228" s="85" t="s">
        <v>21</v>
      </c>
      <c r="B228" s="86" t="s">
        <v>60</v>
      </c>
      <c r="C228" t="str">
        <f>A228&amp;B228</f>
        <v>Ely College2024/2025</v>
      </c>
      <c r="D228">
        <v>235</v>
      </c>
      <c r="E228">
        <v>266</v>
      </c>
      <c r="F228">
        <v>272</v>
      </c>
      <c r="G228">
        <v>287</v>
      </c>
      <c r="H228">
        <v>281</v>
      </c>
      <c r="I228">
        <v>284</v>
      </c>
      <c r="J228">
        <v>163</v>
      </c>
      <c r="K228">
        <v>96</v>
      </c>
      <c r="L228" s="99">
        <v>270</v>
      </c>
    </row>
    <row r="229" spans="1:12" customHeight="1">
      <c r="A229" s="87" t="s">
        <v>21</v>
      </c>
      <c r="B229" s="88" t="s">
        <v>61</v>
      </c>
      <c r="C229" t="str">
        <f>A229&amp;B229</f>
        <v>Ely College2025/2026</v>
      </c>
      <c r="D229">
        <v>277</v>
      </c>
      <c r="E229">
        <v>258</v>
      </c>
      <c r="F229">
        <v>268</v>
      </c>
      <c r="G229">
        <v>276</v>
      </c>
      <c r="H229">
        <v>279</v>
      </c>
      <c r="I229">
        <v>276</v>
      </c>
      <c r="J229">
        <v>147</v>
      </c>
      <c r="K229">
        <v>131</v>
      </c>
      <c r="L229" s="100">
        <v>270</v>
      </c>
    </row>
    <row r="230" spans="1:12" customHeight="1">
      <c r="A230" s="89" t="s">
        <v>21</v>
      </c>
      <c r="B230" s="90" t="s">
        <v>62</v>
      </c>
      <c r="C230" t="str">
        <f>A230&amp;B230</f>
        <v>Ely College2026/2027</v>
      </c>
      <c r="D230">
        <v>246</v>
      </c>
      <c r="E230">
        <v>284</v>
      </c>
      <c r="F230">
        <v>259</v>
      </c>
      <c r="G230">
        <v>270</v>
      </c>
      <c r="H230">
        <v>274</v>
      </c>
      <c r="I230">
        <v>278</v>
      </c>
      <c r="J230">
        <v>165</v>
      </c>
      <c r="K230">
        <v>113</v>
      </c>
      <c r="L230" s="101">
        <v>270</v>
      </c>
    </row>
    <row r="231" spans="1:12" customHeight="1">
      <c r="A231" s="89" t="s">
        <v>21</v>
      </c>
      <c r="B231" s="90" t="s">
        <v>63</v>
      </c>
      <c r="C231" t="str">
        <f>A231&amp;B231</f>
        <v>Ely College2027/2028</v>
      </c>
      <c r="D231">
        <v>241</v>
      </c>
      <c r="E231">
        <v>265</v>
      </c>
      <c r="F231">
        <v>285</v>
      </c>
      <c r="G231">
        <v>261</v>
      </c>
      <c r="H231">
        <v>268</v>
      </c>
      <c r="I231">
        <v>273</v>
      </c>
      <c r="J231">
        <v>167</v>
      </c>
      <c r="K231">
        <v>127</v>
      </c>
      <c r="L231" s="101">
        <v>270</v>
      </c>
    </row>
    <row r="232" spans="1:12" customHeight="1">
      <c r="A232" s="89" t="s">
        <v>21</v>
      </c>
      <c r="B232" s="90" t="s">
        <v>64</v>
      </c>
      <c r="C232" t="str">
        <f>A232&amp;B232</f>
        <v>Ely College2028/2029</v>
      </c>
      <c r="D232">
        <v>255</v>
      </c>
      <c r="E232">
        <v>261</v>
      </c>
      <c r="F232">
        <v>265</v>
      </c>
      <c r="G232">
        <v>286</v>
      </c>
      <c r="H232">
        <v>258</v>
      </c>
      <c r="I232">
        <v>266</v>
      </c>
      <c r="J232">
        <v>165</v>
      </c>
      <c r="K232">
        <v>128</v>
      </c>
      <c r="L232" s="101">
        <v>270</v>
      </c>
    </row>
    <row r="233" spans="1:12" customHeight="1">
      <c r="A233" s="89" t="s">
        <v>21</v>
      </c>
      <c r="B233" s="91" t="s">
        <v>70</v>
      </c>
      <c r="C233" t="str">
        <f>A233&amp;B233</f>
        <v>Ely College2029/2030</v>
      </c>
      <c r="D233">
        <v>255</v>
      </c>
      <c r="E233">
        <v>279</v>
      </c>
      <c r="F233">
        <v>262</v>
      </c>
      <c r="G233">
        <v>267</v>
      </c>
      <c r="H233">
        <v>284</v>
      </c>
      <c r="I233">
        <v>257</v>
      </c>
      <c r="J233">
        <v>162</v>
      </c>
      <c r="K233">
        <v>128</v>
      </c>
      <c r="L233" s="101">
        <v>270</v>
      </c>
    </row>
    <row r="234" spans="1:12" customHeight="1">
      <c r="A234" s="89" t="s">
        <v>21</v>
      </c>
      <c r="B234" s="91" t="s">
        <v>71</v>
      </c>
      <c r="C234" t="str">
        <f>A234&amp;B234</f>
        <v>Ely College2030/2031</v>
      </c>
      <c r="D234">
        <v>256</v>
      </c>
      <c r="E234">
        <v>281</v>
      </c>
      <c r="F234">
        <v>279</v>
      </c>
      <c r="G234">
        <v>263</v>
      </c>
      <c r="H234">
        <v>264</v>
      </c>
      <c r="I234">
        <v>282</v>
      </c>
      <c r="J234">
        <v>157</v>
      </c>
      <c r="K234">
        <v>126</v>
      </c>
      <c r="L234" s="101">
        <v>270</v>
      </c>
    </row>
    <row r="235" spans="1:12" customHeight="1">
      <c r="A235" s="89" t="s">
        <v>21</v>
      </c>
      <c r="B235" s="91" t="s">
        <v>72</v>
      </c>
      <c r="C235" t="str">
        <f>A235&amp;B235</f>
        <v>Ely College2031/2032</v>
      </c>
      <c r="D235">
        <v>236</v>
      </c>
      <c r="E235">
        <v>288</v>
      </c>
      <c r="F235">
        <v>282</v>
      </c>
      <c r="G235">
        <v>281</v>
      </c>
      <c r="H235">
        <v>261</v>
      </c>
      <c r="I235">
        <v>263</v>
      </c>
      <c r="J235">
        <v>174</v>
      </c>
      <c r="K235">
        <v>123</v>
      </c>
      <c r="L235" s="101">
        <v>270</v>
      </c>
    </row>
    <row r="236" spans="1:12" customHeight="1">
      <c r="A236" s="89" t="s">
        <v>21</v>
      </c>
      <c r="B236" s="91" t="s">
        <v>73</v>
      </c>
      <c r="C236" t="str">
        <f>A236&amp;B236</f>
        <v>Ely College2032/2033</v>
      </c>
      <c r="D236">
        <v>270</v>
      </c>
      <c r="E236">
        <v>273</v>
      </c>
      <c r="F236">
        <v>290</v>
      </c>
      <c r="G236">
        <v>285</v>
      </c>
      <c r="H236">
        <v>280</v>
      </c>
      <c r="I236">
        <v>261</v>
      </c>
      <c r="J236">
        <v>165</v>
      </c>
      <c r="K236">
        <v>138</v>
      </c>
      <c r="L236" s="101">
        <v>270</v>
      </c>
    </row>
    <row r="237" spans="1:12" customHeight="1">
      <c r="A237" s="89" t="s">
        <v>21</v>
      </c>
      <c r="B237" s="91" t="s">
        <v>74</v>
      </c>
      <c r="C237" t="str">
        <f>A237&amp;B237</f>
        <v>Ely College2033/2034</v>
      </c>
      <c r="D237">
        <v>250</v>
      </c>
      <c r="E237">
        <v>316</v>
      </c>
      <c r="F237">
        <v>275</v>
      </c>
      <c r="G237">
        <v>293</v>
      </c>
      <c r="H237">
        <v>284</v>
      </c>
      <c r="I237">
        <v>280</v>
      </c>
      <c r="J237">
        <v>165</v>
      </c>
      <c r="K237">
        <v>132</v>
      </c>
      <c r="L237" s="101">
        <v>270</v>
      </c>
    </row>
    <row r="238" spans="1:12" customHeight="1">
      <c r="A238" s="89" t="s">
        <v>21</v>
      </c>
      <c r="B238" s="91" t="s">
        <v>79</v>
      </c>
      <c r="C238" t="str">
        <f>A238&amp;B238</f>
        <v>Ely College2034/2035</v>
      </c>
      <c r="D238">
        <v>249</v>
      </c>
      <c r="E238">
        <v>305</v>
      </c>
      <c r="F238">
        <v>319</v>
      </c>
      <c r="G238">
        <v>279</v>
      </c>
      <c r="H238">
        <v>293</v>
      </c>
      <c r="I238">
        <v>285</v>
      </c>
      <c r="J238">
        <v>179</v>
      </c>
      <c r="K238">
        <v>134</v>
      </c>
      <c r="L238" s="101">
        <v>270</v>
      </c>
    </row>
    <row r="239" spans="1:12" customHeight="1" thickBot="1">
      <c r="A239" s="92" t="s">
        <v>21</v>
      </c>
      <c r="B239" s="93" t="s">
        <v>80</v>
      </c>
      <c r="C239" t="str">
        <f>A239&amp;B239</f>
        <v>Ely College2035/2036</v>
      </c>
      <c r="D239"/>
      <c r="E239">
        <v>315</v>
      </c>
      <c r="F239">
        <v>307</v>
      </c>
      <c r="G239">
        <v>322</v>
      </c>
      <c r="H239">
        <v>278</v>
      </c>
      <c r="I239">
        <v>293</v>
      </c>
      <c r="J239">
        <v>183</v>
      </c>
      <c r="K239">
        <v>145</v>
      </c>
      <c r="L239" s="104">
        <v>270</v>
      </c>
    </row>
    <row r="240" spans="1:12" customHeight="1">
      <c r="A240" s="85" t="s">
        <v>76</v>
      </c>
      <c r="B240" s="86" t="s">
        <v>58</v>
      </c>
      <c r="C240" t="str">
        <f>A240&amp;B240</f>
        <v>Vista Academy Littleport2022/2023</v>
      </c>
      <c r="D240">
        <v>108</v>
      </c>
      <c r="E240">
        <v>117</v>
      </c>
      <c r="F240">
        <v>110</v>
      </c>
      <c r="G240">
        <v>110</v>
      </c>
      <c r="H240">
        <v>103</v>
      </c>
      <c r="I240">
        <v>103</v>
      </c>
      <c r="J240">
        <v>0</v>
      </c>
      <c r="K240">
        <v>0</v>
      </c>
      <c r="L240" s="103">
        <v>120</v>
      </c>
    </row>
    <row r="241" spans="1:12" customHeight="1">
      <c r="A241" s="85" t="s">
        <v>76</v>
      </c>
      <c r="B241" s="86" t="s">
        <v>59</v>
      </c>
      <c r="C241" t="str">
        <f>A241&amp;B241</f>
        <v>Vista Academy Littleport2023/2024</v>
      </c>
      <c r="D241">
        <v>106</v>
      </c>
      <c r="E241">
        <v>95</v>
      </c>
      <c r="F241">
        <v>109</v>
      </c>
      <c r="G241">
        <v>99</v>
      </c>
      <c r="H241">
        <v>98</v>
      </c>
      <c r="I241">
        <v>102</v>
      </c>
      <c r="J241">
        <v>0</v>
      </c>
      <c r="K241">
        <v>0</v>
      </c>
      <c r="L241" s="98">
        <v>120</v>
      </c>
    </row>
    <row r="242" spans="1:12" customHeight="1" thickBot="1">
      <c r="A242" s="85" t="s">
        <v>76</v>
      </c>
      <c r="B242" s="86" t="s">
        <v>60</v>
      </c>
      <c r="C242" t="str">
        <f>A242&amp;B242</f>
        <v>Vista Academy Littleport2024/2025</v>
      </c>
      <c r="D242">
        <v>105</v>
      </c>
      <c r="E242">
        <v>90</v>
      </c>
      <c r="F242">
        <v>110</v>
      </c>
      <c r="G242">
        <v>113</v>
      </c>
      <c r="H242">
        <v>113</v>
      </c>
      <c r="I242">
        <v>106</v>
      </c>
      <c r="J242">
        <v>0</v>
      </c>
      <c r="K242">
        <v>0</v>
      </c>
      <c r="L242" s="99">
        <v>120</v>
      </c>
    </row>
    <row r="243" spans="1:12" customHeight="1">
      <c r="A243" s="87" t="s">
        <v>76</v>
      </c>
      <c r="B243" s="88" t="s">
        <v>61</v>
      </c>
      <c r="C243" t="str">
        <f>A243&amp;B243</f>
        <v>Vista Academy Littleport2025/2026</v>
      </c>
      <c r="D243">
        <v>124</v>
      </c>
      <c r="E243">
        <v>97</v>
      </c>
      <c r="F243">
        <v>96</v>
      </c>
      <c r="G243">
        <v>118</v>
      </c>
      <c r="H243">
        <v>120</v>
      </c>
      <c r="I243">
        <v>116</v>
      </c>
      <c r="J243">
        <v>0</v>
      </c>
      <c r="K243">
        <v>0</v>
      </c>
      <c r="L243" s="100">
        <v>120</v>
      </c>
    </row>
    <row r="244" spans="1:12" customHeight="1">
      <c r="A244" s="89" t="s">
        <v>76</v>
      </c>
      <c r="B244" s="90" t="s">
        <v>62</v>
      </c>
      <c r="C244" t="str">
        <f>A244&amp;B244</f>
        <v>Vista Academy Littleport2026/2027</v>
      </c>
      <c r="D244">
        <v>116</v>
      </c>
      <c r="E244">
        <v>119</v>
      </c>
      <c r="F244">
        <v>106</v>
      </c>
      <c r="G244">
        <v>102</v>
      </c>
      <c r="H244">
        <v>126</v>
      </c>
      <c r="I244">
        <v>126</v>
      </c>
      <c r="J244">
        <v>0</v>
      </c>
      <c r="K244">
        <v>0</v>
      </c>
      <c r="L244" s="101">
        <v>120</v>
      </c>
    </row>
    <row r="245" spans="1:12" customHeight="1">
      <c r="A245" s="89" t="s">
        <v>76</v>
      </c>
      <c r="B245" s="90" t="s">
        <v>63</v>
      </c>
      <c r="C245" t="str">
        <f>A245&amp;B245</f>
        <v>Vista Academy Littleport2027/2028</v>
      </c>
      <c r="D245">
        <v>127</v>
      </c>
      <c r="E245">
        <v>107</v>
      </c>
      <c r="F245">
        <v>128</v>
      </c>
      <c r="G245">
        <v>112</v>
      </c>
      <c r="H245">
        <v>110</v>
      </c>
      <c r="I245">
        <v>132</v>
      </c>
      <c r="J245">
        <v>0</v>
      </c>
      <c r="K245">
        <v>0</v>
      </c>
      <c r="L245" s="101">
        <v>120</v>
      </c>
    </row>
    <row r="246" spans="1:12" customHeight="1">
      <c r="A246" s="89" t="s">
        <v>76</v>
      </c>
      <c r="B246" s="90" t="s">
        <v>64</v>
      </c>
      <c r="C246" t="str">
        <f>A246&amp;B246</f>
        <v>Vista Academy Littleport2028/2029</v>
      </c>
      <c r="D246">
        <v>116</v>
      </c>
      <c r="E246">
        <v>117</v>
      </c>
      <c r="F246">
        <v>114</v>
      </c>
      <c r="G246">
        <v>132</v>
      </c>
      <c r="H246">
        <v>118</v>
      </c>
      <c r="I246">
        <v>114</v>
      </c>
      <c r="J246">
        <v>0</v>
      </c>
      <c r="K246">
        <v>0</v>
      </c>
      <c r="L246" s="101">
        <v>120</v>
      </c>
    </row>
    <row r="247" spans="1:12" customHeight="1">
      <c r="A247" s="89" t="s">
        <v>76</v>
      </c>
      <c r="B247" s="91" t="s">
        <v>70</v>
      </c>
      <c r="C247" t="str">
        <f>A247&amp;B247</f>
        <v>Vista Academy Littleport2029/2030</v>
      </c>
      <c r="D247">
        <v>113</v>
      </c>
      <c r="E247">
        <v>109</v>
      </c>
      <c r="F247">
        <v>125</v>
      </c>
      <c r="G247">
        <v>119</v>
      </c>
      <c r="H247">
        <v>139</v>
      </c>
      <c r="I247">
        <v>123</v>
      </c>
      <c r="J247">
        <v>0</v>
      </c>
      <c r="K247">
        <v>0</v>
      </c>
      <c r="L247" s="101">
        <v>120</v>
      </c>
    </row>
    <row r="248" spans="1:12" customHeight="1">
      <c r="A248" s="89" t="s">
        <v>76</v>
      </c>
      <c r="B248" s="91" t="s">
        <v>71</v>
      </c>
      <c r="C248" t="str">
        <f>A248&amp;B248</f>
        <v>Vista Academy Littleport2030/2031</v>
      </c>
      <c r="D248">
        <v>107</v>
      </c>
      <c r="E248">
        <v>108</v>
      </c>
      <c r="F248">
        <v>117</v>
      </c>
      <c r="G248">
        <v>130</v>
      </c>
      <c r="H248">
        <v>126</v>
      </c>
      <c r="I248">
        <v>144</v>
      </c>
      <c r="J248">
        <v>0</v>
      </c>
      <c r="K248">
        <v>0</v>
      </c>
      <c r="L248" s="101">
        <v>120</v>
      </c>
    </row>
    <row r="249" spans="1:12" customHeight="1">
      <c r="A249" s="89" t="s">
        <v>76</v>
      </c>
      <c r="B249" s="91" t="s">
        <v>72</v>
      </c>
      <c r="C249" t="str">
        <f>A249&amp;B249</f>
        <v>Vista Academy Littleport2031/2032</v>
      </c>
      <c r="D249">
        <v>115</v>
      </c>
      <c r="E249">
        <v>104</v>
      </c>
      <c r="F249">
        <v>116</v>
      </c>
      <c r="G249">
        <v>122</v>
      </c>
      <c r="H249">
        <v>137</v>
      </c>
      <c r="I249">
        <v>131</v>
      </c>
      <c r="J249">
        <v>0</v>
      </c>
      <c r="K249">
        <v>0</v>
      </c>
      <c r="L249" s="101">
        <v>120</v>
      </c>
    </row>
    <row r="250" spans="1:12" customHeight="1">
      <c r="A250" s="89" t="s">
        <v>76</v>
      </c>
      <c r="B250" s="91" t="s">
        <v>73</v>
      </c>
      <c r="C250" t="str">
        <f>A250&amp;B250</f>
        <v>Vista Academy Littleport2032/2033</v>
      </c>
      <c r="D250">
        <v>126</v>
      </c>
      <c r="E250">
        <v>114</v>
      </c>
      <c r="F250">
        <v>112</v>
      </c>
      <c r="G250">
        <v>121</v>
      </c>
      <c r="H250">
        <v>129</v>
      </c>
      <c r="I250">
        <v>142</v>
      </c>
      <c r="J250">
        <v>0</v>
      </c>
      <c r="K250">
        <v>0</v>
      </c>
      <c r="L250" s="101">
        <v>120</v>
      </c>
    </row>
    <row r="251" spans="1:12" customHeight="1">
      <c r="A251" s="89" t="s">
        <v>76</v>
      </c>
      <c r="B251" s="91" t="s">
        <v>74</v>
      </c>
      <c r="C251" t="str">
        <f>A251&amp;B251</f>
        <v>Vista Academy Littleport2033/2034</v>
      </c>
      <c r="D251">
        <v>138</v>
      </c>
      <c r="E251">
        <v>124</v>
      </c>
      <c r="F251">
        <v>122</v>
      </c>
      <c r="G251">
        <v>117</v>
      </c>
      <c r="H251">
        <v>128</v>
      </c>
      <c r="I251">
        <v>134</v>
      </c>
      <c r="J251">
        <v>0</v>
      </c>
      <c r="K251">
        <v>0</v>
      </c>
      <c r="L251" s="101">
        <v>120</v>
      </c>
    </row>
    <row r="252" spans="1:12" customHeight="1">
      <c r="A252" s="89" t="s">
        <v>76</v>
      </c>
      <c r="B252" s="91" t="s">
        <v>79</v>
      </c>
      <c r="C252" t="str">
        <f>A252&amp;B252</f>
        <v>Vista Academy Littleport2034/2035</v>
      </c>
      <c r="D252">
        <v>128</v>
      </c>
      <c r="E252">
        <v>138</v>
      </c>
      <c r="F252">
        <v>132</v>
      </c>
      <c r="G252">
        <v>127</v>
      </c>
      <c r="H252">
        <v>124</v>
      </c>
      <c r="I252">
        <v>133</v>
      </c>
      <c r="J252">
        <v>0</v>
      </c>
      <c r="K252">
        <v>0</v>
      </c>
      <c r="L252" s="101">
        <v>120</v>
      </c>
    </row>
    <row r="253" spans="1:12" customHeight="1" thickBot="1">
      <c r="A253" s="92" t="s">
        <v>76</v>
      </c>
      <c r="B253" s="93" t="s">
        <v>80</v>
      </c>
      <c r="C253" t="str">
        <f>A253&amp;B253</f>
        <v>Vista Academy Littleport2035/2036</v>
      </c>
      <c r="D253"/>
      <c r="E253">
        <v>133</v>
      </c>
      <c r="F253">
        <v>145</v>
      </c>
      <c r="G253">
        <v>136</v>
      </c>
      <c r="H253">
        <v>133</v>
      </c>
      <c r="I253">
        <v>128</v>
      </c>
      <c r="J253">
        <v>0</v>
      </c>
      <c r="K253">
        <v>0</v>
      </c>
      <c r="L253" s="104">
        <v>120</v>
      </c>
    </row>
    <row r="254" spans="1:12" customHeight="1">
      <c r="A254" s="85" t="s">
        <v>27</v>
      </c>
      <c r="B254" s="86" t="s">
        <v>58</v>
      </c>
      <c r="C254" t="str">
        <f>A254&amp;B254</f>
        <v>Hinchingbrooke School2022/2023</v>
      </c>
      <c r="D254">
        <v>328</v>
      </c>
      <c r="E254">
        <v>348</v>
      </c>
      <c r="F254">
        <v>348</v>
      </c>
      <c r="G254">
        <v>297</v>
      </c>
      <c r="H254">
        <v>300</v>
      </c>
      <c r="I254">
        <v>300</v>
      </c>
      <c r="J254">
        <v>229</v>
      </c>
      <c r="K254">
        <v>176</v>
      </c>
      <c r="L254" s="103">
        <v>350</v>
      </c>
    </row>
    <row r="255" spans="1:12" customHeight="1">
      <c r="A255" s="85" t="s">
        <v>27</v>
      </c>
      <c r="B255" s="86" t="s">
        <v>59</v>
      </c>
      <c r="C255" t="str">
        <f>A255&amp;B255</f>
        <v>Hinchingbrooke School2023/2024</v>
      </c>
      <c r="D255">
        <v>337</v>
      </c>
      <c r="E255">
        <v>349</v>
      </c>
      <c r="F255">
        <v>349</v>
      </c>
      <c r="G255">
        <v>346</v>
      </c>
      <c r="H255">
        <v>300</v>
      </c>
      <c r="I255">
        <v>299</v>
      </c>
      <c r="J255">
        <v>194</v>
      </c>
      <c r="K255">
        <v>215</v>
      </c>
      <c r="L255" s="98">
        <v>350</v>
      </c>
    </row>
    <row r="256" spans="1:12" customHeight="1" thickBot="1">
      <c r="A256" s="85" t="s">
        <v>27</v>
      </c>
      <c r="B256" s="86" t="s">
        <v>60</v>
      </c>
      <c r="C256" t="str">
        <f>A256&amp;B256</f>
        <v>Hinchingbrooke School2024/2025</v>
      </c>
      <c r="D256">
        <v>322</v>
      </c>
      <c r="E256">
        <v>350</v>
      </c>
      <c r="F256">
        <v>350</v>
      </c>
      <c r="G256">
        <v>349</v>
      </c>
      <c r="H256">
        <v>348</v>
      </c>
      <c r="I256">
        <v>299</v>
      </c>
      <c r="J256">
        <v>229</v>
      </c>
      <c r="K256">
        <v>184</v>
      </c>
      <c r="L256" s="99">
        <v>350</v>
      </c>
    </row>
    <row r="257" spans="1:12" customHeight="1">
      <c r="A257" s="87" t="s">
        <v>27</v>
      </c>
      <c r="B257" s="88" t="s">
        <v>61</v>
      </c>
      <c r="C257" t="str">
        <f>A257&amp;B257</f>
        <v>Hinchingbrooke School2025/2026</v>
      </c>
      <c r="D257">
        <v>330</v>
      </c>
      <c r="E257">
        <v>349</v>
      </c>
      <c r="F257">
        <v>352</v>
      </c>
      <c r="G257">
        <v>350</v>
      </c>
      <c r="H257">
        <v>348</v>
      </c>
      <c r="I257">
        <v>348</v>
      </c>
      <c r="J257">
        <v>202</v>
      </c>
      <c r="K257">
        <v>224</v>
      </c>
      <c r="L257" s="100">
        <v>350</v>
      </c>
    </row>
    <row r="258" spans="1:12" customHeight="1">
      <c r="A258" s="89" t="s">
        <v>27</v>
      </c>
      <c r="B258" s="90" t="s">
        <v>62</v>
      </c>
      <c r="C258" t="str">
        <f>A258&amp;B258</f>
        <v>Hinchingbrooke School2026/2027</v>
      </c>
      <c r="D258">
        <v>340</v>
      </c>
      <c r="E258">
        <v>350</v>
      </c>
      <c r="F258">
        <v>351</v>
      </c>
      <c r="G258">
        <v>352</v>
      </c>
      <c r="H258">
        <v>351</v>
      </c>
      <c r="I258">
        <v>347</v>
      </c>
      <c r="J258">
        <v>244</v>
      </c>
      <c r="K258">
        <v>194</v>
      </c>
      <c r="L258" s="101">
        <v>350</v>
      </c>
    </row>
    <row r="259" spans="1:12" customHeight="1">
      <c r="A259" s="89" t="s">
        <v>27</v>
      </c>
      <c r="B259" s="90" t="s">
        <v>63</v>
      </c>
      <c r="C259" t="str">
        <f>A259&amp;B259</f>
        <v>Hinchingbrooke School2027/2028</v>
      </c>
      <c r="D259">
        <v>324</v>
      </c>
      <c r="E259">
        <v>363</v>
      </c>
      <c r="F259">
        <v>353</v>
      </c>
      <c r="G259">
        <v>352</v>
      </c>
      <c r="H259">
        <v>354</v>
      </c>
      <c r="I259">
        <v>351</v>
      </c>
      <c r="J259">
        <v>244</v>
      </c>
      <c r="K259">
        <v>236</v>
      </c>
      <c r="L259" s="101">
        <v>350</v>
      </c>
    </row>
    <row r="260" spans="1:12" customHeight="1">
      <c r="A260" s="89" t="s">
        <v>27</v>
      </c>
      <c r="B260" s="90" t="s">
        <v>64</v>
      </c>
      <c r="C260" t="str">
        <f>A260&amp;B260</f>
        <v>Hinchingbrooke School2028/2029</v>
      </c>
      <c r="D260">
        <v>337</v>
      </c>
      <c r="E260">
        <v>346</v>
      </c>
      <c r="F260">
        <v>365</v>
      </c>
      <c r="G260">
        <v>353</v>
      </c>
      <c r="H260">
        <v>353</v>
      </c>
      <c r="I260">
        <v>353</v>
      </c>
      <c r="J260">
        <v>246</v>
      </c>
      <c r="K260">
        <v>235</v>
      </c>
      <c r="L260" s="101">
        <v>350</v>
      </c>
    </row>
    <row r="261" spans="1:12" customHeight="1">
      <c r="A261" s="89" t="s">
        <v>27</v>
      </c>
      <c r="B261" s="91" t="s">
        <v>70</v>
      </c>
      <c r="C261" t="str">
        <f>A261&amp;B261</f>
        <v>Hinchingbrooke School2029/2030</v>
      </c>
      <c r="D261">
        <v>361</v>
      </c>
      <c r="E261">
        <v>360</v>
      </c>
      <c r="F261">
        <v>348</v>
      </c>
      <c r="G261">
        <v>365</v>
      </c>
      <c r="H261">
        <v>354</v>
      </c>
      <c r="I261">
        <v>352</v>
      </c>
      <c r="J261">
        <v>248</v>
      </c>
      <c r="K261">
        <v>237</v>
      </c>
      <c r="L261" s="101">
        <v>350</v>
      </c>
    </row>
    <row r="262" spans="1:12" customHeight="1">
      <c r="A262" s="89" t="s">
        <v>27</v>
      </c>
      <c r="B262" s="91" t="s">
        <v>71</v>
      </c>
      <c r="C262" t="str">
        <f>A262&amp;B262</f>
        <v>Hinchingbrooke School2030/2031</v>
      </c>
      <c r="D262">
        <v>346</v>
      </c>
      <c r="E262">
        <v>386</v>
      </c>
      <c r="F262">
        <v>362</v>
      </c>
      <c r="G262">
        <v>348</v>
      </c>
      <c r="H262">
        <v>366</v>
      </c>
      <c r="I262">
        <v>353</v>
      </c>
      <c r="J262">
        <v>247</v>
      </c>
      <c r="K262">
        <v>239</v>
      </c>
      <c r="L262" s="101">
        <v>350</v>
      </c>
    </row>
    <row r="263" spans="1:12" customHeight="1">
      <c r="A263" s="89" t="s">
        <v>27</v>
      </c>
      <c r="B263" s="91" t="s">
        <v>72</v>
      </c>
      <c r="C263" t="str">
        <f>A263&amp;B263</f>
        <v>Hinchingbrooke School2031/2032</v>
      </c>
      <c r="D263">
        <v>359</v>
      </c>
      <c r="E263">
        <v>371</v>
      </c>
      <c r="F263">
        <v>389</v>
      </c>
      <c r="G263">
        <v>363</v>
      </c>
      <c r="H263">
        <v>350</v>
      </c>
      <c r="I263">
        <v>366</v>
      </c>
      <c r="J263">
        <v>249</v>
      </c>
      <c r="K263">
        <v>239</v>
      </c>
      <c r="L263" s="101">
        <v>350</v>
      </c>
    </row>
    <row r="264" spans="1:12" customHeight="1">
      <c r="A264" s="89" t="s">
        <v>27</v>
      </c>
      <c r="B264" s="91" t="s">
        <v>73</v>
      </c>
      <c r="C264" t="str">
        <f>A264&amp;B264</f>
        <v>Hinchingbrooke School2032/2033</v>
      </c>
      <c r="D264">
        <v>328</v>
      </c>
      <c r="E264">
        <v>386</v>
      </c>
      <c r="F264">
        <v>373</v>
      </c>
      <c r="G264">
        <v>389</v>
      </c>
      <c r="H264">
        <v>364</v>
      </c>
      <c r="I264">
        <v>349</v>
      </c>
      <c r="J264">
        <v>257</v>
      </c>
      <c r="K264">
        <v>240</v>
      </c>
      <c r="L264" s="101">
        <v>350</v>
      </c>
    </row>
    <row r="265" spans="1:12" customHeight="1">
      <c r="A265" s="89" t="s">
        <v>27</v>
      </c>
      <c r="B265" s="91" t="s">
        <v>74</v>
      </c>
      <c r="C265" t="str">
        <f>A265&amp;B265</f>
        <v>Hinchingbrooke School2033/2034</v>
      </c>
      <c r="D265">
        <v>325</v>
      </c>
      <c r="E265">
        <v>352</v>
      </c>
      <c r="F265">
        <v>388</v>
      </c>
      <c r="G265">
        <v>373</v>
      </c>
      <c r="H265">
        <v>390</v>
      </c>
      <c r="I265">
        <v>363</v>
      </c>
      <c r="J265">
        <v>245</v>
      </c>
      <c r="K265">
        <v>247</v>
      </c>
      <c r="L265" s="101">
        <v>350</v>
      </c>
    </row>
    <row r="266" spans="1:12" customHeight="1">
      <c r="A266" s="89" t="s">
        <v>27</v>
      </c>
      <c r="B266" s="91" t="s">
        <v>79</v>
      </c>
      <c r="C266" t="str">
        <f>A266&amp;B266</f>
        <v>Hinchingbrooke School2034/2035</v>
      </c>
      <c r="D266">
        <v>340</v>
      </c>
      <c r="E266">
        <v>349</v>
      </c>
      <c r="F266">
        <v>354</v>
      </c>
      <c r="G266">
        <v>388</v>
      </c>
      <c r="H266">
        <v>374</v>
      </c>
      <c r="I266">
        <v>389</v>
      </c>
      <c r="J266">
        <v>255</v>
      </c>
      <c r="K266">
        <v>236</v>
      </c>
      <c r="L266" s="101">
        <v>350</v>
      </c>
    </row>
    <row r="267" spans="1:12" customHeight="1" thickBot="1">
      <c r="A267" s="92" t="s">
        <v>27</v>
      </c>
      <c r="B267" s="93" t="s">
        <v>80</v>
      </c>
      <c r="C267" t="str">
        <f>A267&amp;B267</f>
        <v>Hinchingbrooke School2035/2036</v>
      </c>
      <c r="D267"/>
      <c r="E267">
        <v>365</v>
      </c>
      <c r="F267">
        <v>351</v>
      </c>
      <c r="G267">
        <v>354</v>
      </c>
      <c r="H267">
        <v>389</v>
      </c>
      <c r="I267">
        <v>373</v>
      </c>
      <c r="J267">
        <v>273</v>
      </c>
      <c r="K267">
        <v>245</v>
      </c>
      <c r="L267" s="104">
        <v>350</v>
      </c>
    </row>
    <row r="268" spans="1:12" customHeight="1">
      <c r="A268" s="85" t="s">
        <v>28</v>
      </c>
      <c r="B268" s="86" t="s">
        <v>58</v>
      </c>
      <c r="C268" t="str">
        <f>A268&amp;B268</f>
        <v>St Peter's School2022/2023</v>
      </c>
      <c r="D268">
        <v>340</v>
      </c>
      <c r="E268">
        <v>262</v>
      </c>
      <c r="F268">
        <v>226</v>
      </c>
      <c r="G268">
        <v>255</v>
      </c>
      <c r="H268">
        <v>250</v>
      </c>
      <c r="I268">
        <v>219</v>
      </c>
      <c r="J268">
        <v>64</v>
      </c>
      <c r="K268">
        <v>58</v>
      </c>
      <c r="L268" s="103">
        <v>277</v>
      </c>
    </row>
    <row r="269" spans="1:12" customHeight="1">
      <c r="A269" s="85" t="s">
        <v>28</v>
      </c>
      <c r="B269" s="86" t="s">
        <v>59</v>
      </c>
      <c r="C269" t="str">
        <f>A269&amp;B269</f>
        <v>St Peter's School2023/2024</v>
      </c>
      <c r="D269">
        <v>334</v>
      </c>
      <c r="E269">
        <v>263</v>
      </c>
      <c r="F269">
        <v>274</v>
      </c>
      <c r="G269">
        <v>234</v>
      </c>
      <c r="H269">
        <v>260</v>
      </c>
      <c r="I269">
        <v>258</v>
      </c>
      <c r="J269">
        <v>103</v>
      </c>
      <c r="K269">
        <v>57</v>
      </c>
      <c r="L269" s="98">
        <v>277</v>
      </c>
    </row>
    <row r="270" spans="1:12" customHeight="1" thickBot="1">
      <c r="A270" s="85" t="s">
        <v>28</v>
      </c>
      <c r="B270" s="86" t="s">
        <v>60</v>
      </c>
      <c r="C270" t="str">
        <f>A270&amp;B270</f>
        <v>St Peter's School2024/2025</v>
      </c>
      <c r="D270">
        <v>330</v>
      </c>
      <c r="E270">
        <v>275</v>
      </c>
      <c r="F270">
        <v>265</v>
      </c>
      <c r="G270">
        <v>275</v>
      </c>
      <c r="H270">
        <v>244</v>
      </c>
      <c r="I270">
        <v>272</v>
      </c>
      <c r="J270">
        <v>103</v>
      </c>
      <c r="K270">
        <v>91</v>
      </c>
      <c r="L270" s="99">
        <v>277</v>
      </c>
    </row>
    <row r="271" spans="1:12" customHeight="1">
      <c r="A271" s="87" t="s">
        <v>28</v>
      </c>
      <c r="B271" s="88" t="s">
        <v>61</v>
      </c>
      <c r="C271" t="str">
        <f>A271&amp;B271</f>
        <v>St Peter's School2025/2026</v>
      </c>
      <c r="D271">
        <v>300</v>
      </c>
      <c r="E271">
        <v>241</v>
      </c>
      <c r="F271">
        <v>269</v>
      </c>
      <c r="G271">
        <v>267</v>
      </c>
      <c r="H271">
        <v>277</v>
      </c>
      <c r="I271">
        <v>243</v>
      </c>
      <c r="J271">
        <v>108</v>
      </c>
      <c r="K271">
        <v>101</v>
      </c>
      <c r="L271" s="100">
        <v>277</v>
      </c>
    </row>
    <row r="272" spans="1:12" customHeight="1">
      <c r="A272" s="89" t="s">
        <v>28</v>
      </c>
      <c r="B272" s="90" t="s">
        <v>62</v>
      </c>
      <c r="C272" t="str">
        <f>A272&amp;B272</f>
        <v>St Peter's School2026/2027</v>
      </c>
      <c r="D272">
        <v>279</v>
      </c>
      <c r="E272">
        <v>252</v>
      </c>
      <c r="F272">
        <v>242</v>
      </c>
      <c r="G272">
        <v>273</v>
      </c>
      <c r="H272">
        <v>273</v>
      </c>
      <c r="I272">
        <v>283</v>
      </c>
      <c r="J272">
        <v>101</v>
      </c>
      <c r="K272">
        <v>102</v>
      </c>
      <c r="L272" s="101">
        <v>277</v>
      </c>
    </row>
    <row r="273" spans="1:12" customHeight="1">
      <c r="A273" s="89" t="s">
        <v>28</v>
      </c>
      <c r="B273" s="90" t="s">
        <v>63</v>
      </c>
      <c r="C273" t="str">
        <f>A273&amp;B273</f>
        <v>St Peter's School2027/2028</v>
      </c>
      <c r="D273">
        <v>305</v>
      </c>
      <c r="E273">
        <v>227</v>
      </c>
      <c r="F273">
        <v>253</v>
      </c>
      <c r="G273">
        <v>246</v>
      </c>
      <c r="H273">
        <v>279</v>
      </c>
      <c r="I273">
        <v>279</v>
      </c>
      <c r="J273">
        <v>118</v>
      </c>
      <c r="K273">
        <v>95</v>
      </c>
      <c r="L273" s="101">
        <v>277</v>
      </c>
    </row>
    <row r="274" spans="1:12" customHeight="1">
      <c r="A274" s="89" t="s">
        <v>28</v>
      </c>
      <c r="B274" s="90" t="s">
        <v>64</v>
      </c>
      <c r="C274" t="str">
        <f>A274&amp;B274</f>
        <v>St Peter's School2028/2029</v>
      </c>
      <c r="D274">
        <v>295</v>
      </c>
      <c r="E274">
        <v>249</v>
      </c>
      <c r="F274">
        <v>228</v>
      </c>
      <c r="G274">
        <v>257</v>
      </c>
      <c r="H274">
        <v>252</v>
      </c>
      <c r="I274">
        <v>285</v>
      </c>
      <c r="J274">
        <v>117</v>
      </c>
      <c r="K274">
        <v>111</v>
      </c>
      <c r="L274" s="101">
        <v>277</v>
      </c>
    </row>
    <row r="275" spans="1:12" customHeight="1">
      <c r="A275" s="89" t="s">
        <v>28</v>
      </c>
      <c r="B275" s="91" t="s">
        <v>70</v>
      </c>
      <c r="C275" t="str">
        <f>A275&amp;B275</f>
        <v>St Peter's School2029/2030</v>
      </c>
      <c r="D275">
        <v>258</v>
      </c>
      <c r="E275">
        <v>241</v>
      </c>
      <c r="F275">
        <v>249</v>
      </c>
      <c r="G275">
        <v>231</v>
      </c>
      <c r="H275">
        <v>262</v>
      </c>
      <c r="I275">
        <v>257</v>
      </c>
      <c r="J275">
        <v>119</v>
      </c>
      <c r="K275">
        <v>109</v>
      </c>
      <c r="L275" s="101">
        <v>277</v>
      </c>
    </row>
    <row r="276" spans="1:12" customHeight="1">
      <c r="A276" s="89" t="s">
        <v>28</v>
      </c>
      <c r="B276" s="91" t="s">
        <v>71</v>
      </c>
      <c r="C276" t="str">
        <f>A276&amp;B276</f>
        <v>St Peter's School2030/2031</v>
      </c>
      <c r="D276">
        <v>249</v>
      </c>
      <c r="E276">
        <v>211</v>
      </c>
      <c r="F276">
        <v>241</v>
      </c>
      <c r="G276">
        <v>252</v>
      </c>
      <c r="H276">
        <v>236</v>
      </c>
      <c r="I276">
        <v>267</v>
      </c>
      <c r="J276">
        <v>107</v>
      </c>
      <c r="K276">
        <v>111</v>
      </c>
      <c r="L276" s="101">
        <v>277</v>
      </c>
    </row>
    <row r="277" spans="1:12" customHeight="1">
      <c r="A277" s="89" t="s">
        <v>28</v>
      </c>
      <c r="B277" s="91" t="s">
        <v>72</v>
      </c>
      <c r="C277" t="str">
        <f>A277&amp;B277</f>
        <v>St Peter's School2031/2032</v>
      </c>
      <c r="D277">
        <v>282</v>
      </c>
      <c r="E277">
        <v>205</v>
      </c>
      <c r="F277">
        <v>211</v>
      </c>
      <c r="G277">
        <v>244</v>
      </c>
      <c r="H277">
        <v>257</v>
      </c>
      <c r="I277">
        <v>241</v>
      </c>
      <c r="J277">
        <v>111</v>
      </c>
      <c r="K277">
        <v>100</v>
      </c>
      <c r="L277" s="101">
        <v>277</v>
      </c>
    </row>
    <row r="278" spans="1:12" customHeight="1">
      <c r="A278" s="89" t="s">
        <v>28</v>
      </c>
      <c r="B278" s="91" t="s">
        <v>73</v>
      </c>
      <c r="C278" t="str">
        <f>A278&amp;B278</f>
        <v>St Peter's School2032/2033</v>
      </c>
      <c r="D278">
        <v>267</v>
      </c>
      <c r="E278">
        <v>233</v>
      </c>
      <c r="F278">
        <v>205</v>
      </c>
      <c r="G278">
        <v>214</v>
      </c>
      <c r="H278">
        <v>249</v>
      </c>
      <c r="I278">
        <v>262</v>
      </c>
      <c r="J278">
        <v>101</v>
      </c>
      <c r="K278">
        <v>104</v>
      </c>
      <c r="L278" s="101">
        <v>277</v>
      </c>
    </row>
    <row r="279" spans="1:12" customHeight="1">
      <c r="A279" s="89" t="s">
        <v>28</v>
      </c>
      <c r="B279" s="91" t="s">
        <v>74</v>
      </c>
      <c r="C279" t="str">
        <f>A279&amp;B279</f>
        <v>St Peter's School2033/2034</v>
      </c>
      <c r="D279">
        <v>213</v>
      </c>
      <c r="E279">
        <v>221</v>
      </c>
      <c r="F279">
        <v>233</v>
      </c>
      <c r="G279">
        <v>208</v>
      </c>
      <c r="H279">
        <v>219</v>
      </c>
      <c r="I279">
        <v>254</v>
      </c>
      <c r="J279">
        <v>109</v>
      </c>
      <c r="K279">
        <v>94</v>
      </c>
      <c r="L279" s="101">
        <v>277</v>
      </c>
    </row>
    <row r="280" spans="1:12" customHeight="1">
      <c r="A280" s="89" t="s">
        <v>28</v>
      </c>
      <c r="B280" s="91" t="s">
        <v>79</v>
      </c>
      <c r="C280" t="str">
        <f>A280&amp;B280</f>
        <v>St Peter's School2034/2035</v>
      </c>
      <c r="D280">
        <v>250</v>
      </c>
      <c r="E280">
        <v>178</v>
      </c>
      <c r="F280">
        <v>221</v>
      </c>
      <c r="G280">
        <v>236</v>
      </c>
      <c r="H280">
        <v>213</v>
      </c>
      <c r="I280">
        <v>224</v>
      </c>
      <c r="J280">
        <v>106</v>
      </c>
      <c r="K280">
        <v>102</v>
      </c>
      <c r="L280" s="101">
        <v>277</v>
      </c>
    </row>
    <row r="281" spans="1:12" customHeight="1" thickBot="1">
      <c r="A281" s="92" t="s">
        <v>28</v>
      </c>
      <c r="B281" s="93" t="s">
        <v>80</v>
      </c>
      <c r="C281" t="str">
        <f>A281&amp;B281</f>
        <v>St Peter's School2035/2036</v>
      </c>
      <c r="D281"/>
      <c r="E281">
        <v>209</v>
      </c>
      <c r="F281">
        <v>178</v>
      </c>
      <c r="G281">
        <v>224</v>
      </c>
      <c r="H281">
        <v>241</v>
      </c>
      <c r="I281">
        <v>218</v>
      </c>
      <c r="J281">
        <v>94</v>
      </c>
      <c r="K281">
        <v>99</v>
      </c>
      <c r="L281" s="104">
        <v>277</v>
      </c>
    </row>
    <row r="282" spans="1:12" customHeight="1">
      <c r="A282" s="85" t="s">
        <v>36</v>
      </c>
      <c r="B282" s="86" t="s">
        <v>58</v>
      </c>
      <c r="C282" t="str">
        <f>A282&amp;B282</f>
        <v>Linton Village College2022/2023</v>
      </c>
      <c r="D282">
        <v>156</v>
      </c>
      <c r="E282">
        <v>169</v>
      </c>
      <c r="F282">
        <v>147</v>
      </c>
      <c r="G282">
        <v>170</v>
      </c>
      <c r="H282">
        <v>171</v>
      </c>
      <c r="I282">
        <v>170</v>
      </c>
      <c r="J282">
        <v>0</v>
      </c>
      <c r="K282">
        <v>0</v>
      </c>
      <c r="L282" s="103">
        <v>150</v>
      </c>
    </row>
    <row r="283" spans="1:12" customHeight="1">
      <c r="A283" s="85" t="s">
        <v>36</v>
      </c>
      <c r="B283" s="86" t="s">
        <v>59</v>
      </c>
      <c r="C283" t="str">
        <f>A283&amp;B283</f>
        <v>Linton Village College2023/2024</v>
      </c>
      <c r="D283">
        <v>140</v>
      </c>
      <c r="E283">
        <v>177</v>
      </c>
      <c r="F283">
        <v>179</v>
      </c>
      <c r="G283">
        <v>143</v>
      </c>
      <c r="H283">
        <v>164</v>
      </c>
      <c r="I283">
        <v>170</v>
      </c>
      <c r="J283">
        <v>0</v>
      </c>
      <c r="K283">
        <v>0</v>
      </c>
      <c r="L283" s="98">
        <v>150</v>
      </c>
    </row>
    <row r="284" spans="1:12" customHeight="1" thickBot="1">
      <c r="A284" s="85" t="s">
        <v>36</v>
      </c>
      <c r="B284" s="86" t="s">
        <v>60</v>
      </c>
      <c r="C284" t="str">
        <f>A284&amp;B284</f>
        <v>Linton Village College2024/2025</v>
      </c>
      <c r="D284">
        <v>121</v>
      </c>
      <c r="E284">
        <v>150</v>
      </c>
      <c r="F284">
        <v>180</v>
      </c>
      <c r="G284">
        <v>166</v>
      </c>
      <c r="H284">
        <v>144</v>
      </c>
      <c r="I284">
        <v>163</v>
      </c>
      <c r="J284">
        <v>0</v>
      </c>
      <c r="K284">
        <v>0</v>
      </c>
      <c r="L284" s="99">
        <v>150</v>
      </c>
    </row>
    <row r="285" spans="1:12" customHeight="1">
      <c r="A285" s="87" t="s">
        <v>36</v>
      </c>
      <c r="B285" s="88" t="s">
        <v>61</v>
      </c>
      <c r="C285" t="str">
        <f>A285&amp;B285</f>
        <v>Linton Village College2025/2026</v>
      </c>
      <c r="D285">
        <v>140</v>
      </c>
      <c r="E285">
        <v>139</v>
      </c>
      <c r="F285">
        <v>147</v>
      </c>
      <c r="G285">
        <v>174</v>
      </c>
      <c r="H285">
        <v>163</v>
      </c>
      <c r="I285">
        <v>143</v>
      </c>
      <c r="J285">
        <v>0</v>
      </c>
      <c r="K285">
        <v>0</v>
      </c>
      <c r="L285" s="100">
        <v>150</v>
      </c>
    </row>
    <row r="286" spans="1:12" customHeight="1">
      <c r="A286" s="89" t="s">
        <v>36</v>
      </c>
      <c r="B286" s="90" t="s">
        <v>62</v>
      </c>
      <c r="C286" t="str">
        <f>A286&amp;B286</f>
        <v>Linton Village College2026/2027</v>
      </c>
      <c r="D286">
        <v>154</v>
      </c>
      <c r="E286">
        <v>154</v>
      </c>
      <c r="F286">
        <v>140</v>
      </c>
      <c r="G286">
        <v>139</v>
      </c>
      <c r="H286">
        <v>172</v>
      </c>
      <c r="I286">
        <v>162</v>
      </c>
      <c r="J286">
        <v>0</v>
      </c>
      <c r="K286">
        <v>0</v>
      </c>
      <c r="L286" s="101">
        <v>150</v>
      </c>
    </row>
    <row r="287" spans="1:12" customHeight="1">
      <c r="A287" s="89" t="s">
        <v>36</v>
      </c>
      <c r="B287" s="90" t="s">
        <v>63</v>
      </c>
      <c r="C287" t="str">
        <f>A287&amp;B287</f>
        <v>Linton Village College2027/2028</v>
      </c>
      <c r="D287">
        <v>117</v>
      </c>
      <c r="E287">
        <v>173</v>
      </c>
      <c r="F287">
        <v>155</v>
      </c>
      <c r="G287">
        <v>132</v>
      </c>
      <c r="H287">
        <v>137</v>
      </c>
      <c r="I287">
        <v>171</v>
      </c>
      <c r="J287">
        <v>0</v>
      </c>
      <c r="K287">
        <v>0</v>
      </c>
      <c r="L287" s="101">
        <v>150</v>
      </c>
    </row>
    <row r="288" spans="1:12" customHeight="1">
      <c r="A288" s="89" t="s">
        <v>36</v>
      </c>
      <c r="B288" s="90" t="s">
        <v>64</v>
      </c>
      <c r="C288" t="str">
        <f>A288&amp;B288</f>
        <v>Linton Village College2028/2029</v>
      </c>
      <c r="D288">
        <v>135</v>
      </c>
      <c r="E288">
        <v>131</v>
      </c>
      <c r="F288">
        <v>174</v>
      </c>
      <c r="G288">
        <v>147</v>
      </c>
      <c r="H288">
        <v>130</v>
      </c>
      <c r="I288">
        <v>136</v>
      </c>
      <c r="J288">
        <v>0</v>
      </c>
      <c r="K288">
        <v>0</v>
      </c>
      <c r="L288" s="101">
        <v>150</v>
      </c>
    </row>
    <row r="289" spans="1:12" customHeight="1">
      <c r="A289" s="89" t="s">
        <v>36</v>
      </c>
      <c r="B289" s="91" t="s">
        <v>70</v>
      </c>
      <c r="C289" t="str">
        <f>A289&amp;B289</f>
        <v>Linton Village College2029/2030</v>
      </c>
      <c r="D289">
        <v>128</v>
      </c>
      <c r="E289">
        <v>151</v>
      </c>
      <c r="F289">
        <v>132</v>
      </c>
      <c r="G289">
        <v>166</v>
      </c>
      <c r="H289">
        <v>145</v>
      </c>
      <c r="I289">
        <v>129</v>
      </c>
      <c r="J289">
        <v>0</v>
      </c>
      <c r="K289">
        <v>0</v>
      </c>
      <c r="L289" s="101">
        <v>150</v>
      </c>
    </row>
    <row r="290" spans="1:12" customHeight="1">
      <c r="A290" s="89" t="s">
        <v>36</v>
      </c>
      <c r="B290" s="91" t="s">
        <v>71</v>
      </c>
      <c r="C290" t="str">
        <f>A290&amp;B290</f>
        <v>Linton Village College2030/2031</v>
      </c>
      <c r="D290">
        <v>104</v>
      </c>
      <c r="E290">
        <v>143</v>
      </c>
      <c r="F290">
        <v>152</v>
      </c>
      <c r="G290">
        <v>124</v>
      </c>
      <c r="H290">
        <v>164</v>
      </c>
      <c r="I290">
        <v>144</v>
      </c>
      <c r="J290">
        <v>0</v>
      </c>
      <c r="K290">
        <v>0</v>
      </c>
      <c r="L290" s="101">
        <v>150</v>
      </c>
    </row>
    <row r="291" spans="1:12" customHeight="1">
      <c r="A291" s="89" t="s">
        <v>36</v>
      </c>
      <c r="B291" s="91" t="s">
        <v>72</v>
      </c>
      <c r="C291" t="str">
        <f>A291&amp;B291</f>
        <v>Linton Village College2031/2032</v>
      </c>
      <c r="D291">
        <v>117</v>
      </c>
      <c r="E291">
        <v>117</v>
      </c>
      <c r="F291">
        <v>144</v>
      </c>
      <c r="G291">
        <v>144</v>
      </c>
      <c r="H291">
        <v>122</v>
      </c>
      <c r="I291">
        <v>163</v>
      </c>
      <c r="J291">
        <v>0</v>
      </c>
      <c r="K291">
        <v>0</v>
      </c>
      <c r="L291" s="101">
        <v>150</v>
      </c>
    </row>
    <row r="292" spans="1:12" customHeight="1">
      <c r="A292" s="89" t="s">
        <v>36</v>
      </c>
      <c r="B292" s="91" t="s">
        <v>73</v>
      </c>
      <c r="C292" t="str">
        <f>A292&amp;B292</f>
        <v>Linton Village College2032/2033</v>
      </c>
      <c r="D292">
        <v>117</v>
      </c>
      <c r="E292">
        <v>131</v>
      </c>
      <c r="F292">
        <v>118</v>
      </c>
      <c r="G292">
        <v>136</v>
      </c>
      <c r="H292">
        <v>142</v>
      </c>
      <c r="I292">
        <v>121</v>
      </c>
      <c r="J292">
        <v>0</v>
      </c>
      <c r="K292">
        <v>0</v>
      </c>
      <c r="L292" s="101">
        <v>150</v>
      </c>
    </row>
    <row r="293" spans="1:12" customHeight="1">
      <c r="A293" s="89" t="s">
        <v>36</v>
      </c>
      <c r="B293" s="91" t="s">
        <v>74</v>
      </c>
      <c r="C293" t="str">
        <f>A293&amp;B293</f>
        <v>Linton Village College2033/2034</v>
      </c>
      <c r="D293">
        <v>98</v>
      </c>
      <c r="E293">
        <v>131</v>
      </c>
      <c r="F293">
        <v>132</v>
      </c>
      <c r="G293">
        <v>110</v>
      </c>
      <c r="H293">
        <v>134</v>
      </c>
      <c r="I293">
        <v>141</v>
      </c>
      <c r="J293">
        <v>0</v>
      </c>
      <c r="K293">
        <v>0</v>
      </c>
      <c r="L293" s="101">
        <v>150</v>
      </c>
    </row>
    <row r="294" spans="1:12" customHeight="1">
      <c r="A294" s="89" t="s">
        <v>36</v>
      </c>
      <c r="B294" s="91" t="s">
        <v>79</v>
      </c>
      <c r="C294" t="str">
        <f>A294&amp;B294</f>
        <v>Linton Village College2034/2035</v>
      </c>
      <c r="D294">
        <v>105</v>
      </c>
      <c r="E294">
        <v>110</v>
      </c>
      <c r="F294">
        <v>132</v>
      </c>
      <c r="G294">
        <v>124</v>
      </c>
      <c r="H294">
        <v>108</v>
      </c>
      <c r="I294">
        <v>133</v>
      </c>
      <c r="J294">
        <v>0</v>
      </c>
      <c r="K294">
        <v>0</v>
      </c>
      <c r="L294" s="101">
        <v>150</v>
      </c>
    </row>
    <row r="295" spans="1:12" customHeight="1" thickBot="1">
      <c r="A295" s="92" t="s">
        <v>36</v>
      </c>
      <c r="B295" s="93" t="s">
        <v>80</v>
      </c>
      <c r="C295" t="str">
        <f>A295&amp;B295</f>
        <v>Linton Village College2035/2036</v>
      </c>
      <c r="D295"/>
      <c r="E295">
        <v>118</v>
      </c>
      <c r="F295">
        <v>111</v>
      </c>
      <c r="G295">
        <v>124</v>
      </c>
      <c r="H295">
        <v>122</v>
      </c>
      <c r="I295">
        <v>107</v>
      </c>
      <c r="J295">
        <v>0</v>
      </c>
      <c r="K295">
        <v>0</v>
      </c>
      <c r="L295" s="104">
        <v>150</v>
      </c>
    </row>
    <row r="296" spans="1:12" customHeight="1">
      <c r="A296" s="85" t="s">
        <v>54</v>
      </c>
      <c r="B296" s="86" t="s">
        <v>58</v>
      </c>
      <c r="C296" t="str">
        <f>A296&amp;B296</f>
        <v>Neale-Wade Academy2022/2023</v>
      </c>
      <c r="D296">
        <v>282</v>
      </c>
      <c r="E296">
        <v>251</v>
      </c>
      <c r="F296">
        <v>240</v>
      </c>
      <c r="G296">
        <v>235</v>
      </c>
      <c r="H296">
        <v>259</v>
      </c>
      <c r="I296">
        <v>239</v>
      </c>
      <c r="J296">
        <v>46</v>
      </c>
      <c r="K296">
        <v>63</v>
      </c>
      <c r="L296" s="103">
        <v>300</v>
      </c>
    </row>
    <row r="297" spans="1:12" customHeight="1">
      <c r="A297" s="85" t="s">
        <v>54</v>
      </c>
      <c r="B297" s="86" t="s">
        <v>59</v>
      </c>
      <c r="C297" t="str">
        <f>A297&amp;B297</f>
        <v>Neale-Wade Academy2023/2024</v>
      </c>
      <c r="D297">
        <v>275</v>
      </c>
      <c r="E297">
        <v>266</v>
      </c>
      <c r="F297">
        <v>240</v>
      </c>
      <c r="G297">
        <v>235</v>
      </c>
      <c r="H297">
        <v>231</v>
      </c>
      <c r="I297">
        <v>251</v>
      </c>
      <c r="J297">
        <v>40</v>
      </c>
      <c r="K297">
        <v>40</v>
      </c>
      <c r="L297" s="98">
        <v>300</v>
      </c>
    </row>
    <row r="298" spans="1:12" customHeight="1" thickBot="1">
      <c r="A298" s="85" t="s">
        <v>54</v>
      </c>
      <c r="B298" s="86" t="s">
        <v>60</v>
      </c>
      <c r="C298" t="str">
        <f>A298&amp;B298</f>
        <v>Neale-Wade Academy2024/2025</v>
      </c>
      <c r="D298">
        <v>279</v>
      </c>
      <c r="E298">
        <v>219</v>
      </c>
      <c r="F298">
        <v>250</v>
      </c>
      <c r="G298">
        <v>231</v>
      </c>
      <c r="H298">
        <v>228</v>
      </c>
      <c r="I298">
        <v>233</v>
      </c>
      <c r="J298">
        <v>24</v>
      </c>
      <c r="K298">
        <v>37</v>
      </c>
      <c r="L298" s="99">
        <v>270</v>
      </c>
    </row>
    <row r="299" spans="1:12" customHeight="1">
      <c r="A299" s="87" t="s">
        <v>54</v>
      </c>
      <c r="B299" s="88" t="s">
        <v>61</v>
      </c>
      <c r="C299" t="str">
        <f>A299&amp;B299</f>
        <v>Neale-Wade Academy2025/2026</v>
      </c>
      <c r="D299">
        <v>300</v>
      </c>
      <c r="E299">
        <v>226</v>
      </c>
      <c r="F299">
        <v>203</v>
      </c>
      <c r="G299">
        <v>236</v>
      </c>
      <c r="H299">
        <v>227</v>
      </c>
      <c r="I299">
        <v>214</v>
      </c>
      <c r="J299">
        <v>0</v>
      </c>
      <c r="K299">
        <v>24</v>
      </c>
      <c r="L299" s="100">
        <v>270</v>
      </c>
    </row>
    <row r="300" spans="1:12" customHeight="1">
      <c r="A300" s="89" t="s">
        <v>54</v>
      </c>
      <c r="B300" s="90" t="s">
        <v>62</v>
      </c>
      <c r="C300" t="str">
        <f>A300&amp;B300</f>
        <v>Neale-Wade Academy2026/2027</v>
      </c>
      <c r="D300">
        <v>288</v>
      </c>
      <c r="E300">
        <v>246</v>
      </c>
      <c r="F300">
        <v>213</v>
      </c>
      <c r="G300">
        <v>194</v>
      </c>
      <c r="H300">
        <v>233</v>
      </c>
      <c r="I300">
        <v>221</v>
      </c>
      <c r="J300">
        <v>15</v>
      </c>
      <c r="K300">
        <v>2</v>
      </c>
      <c r="L300" s="101">
        <v>270</v>
      </c>
    </row>
    <row r="301" spans="1:12" customHeight="1">
      <c r="A301" s="89" t="s">
        <v>54</v>
      </c>
      <c r="B301" s="90" t="s">
        <v>63</v>
      </c>
      <c r="C301" t="str">
        <f>A301&amp;B301</f>
        <v>Neale-Wade Academy2027/2028</v>
      </c>
      <c r="D301">
        <v>261</v>
      </c>
      <c r="E301">
        <v>244</v>
      </c>
      <c r="F301">
        <v>235</v>
      </c>
      <c r="G301">
        <v>206</v>
      </c>
      <c r="H301">
        <v>193</v>
      </c>
      <c r="I301">
        <v>229</v>
      </c>
      <c r="J301">
        <v>19</v>
      </c>
      <c r="K301">
        <v>18</v>
      </c>
      <c r="L301" s="101">
        <v>270</v>
      </c>
    </row>
    <row r="302" spans="1:12" customHeight="1">
      <c r="A302" s="89" t="s">
        <v>54</v>
      </c>
      <c r="B302" s="90" t="s">
        <v>64</v>
      </c>
      <c r="C302" t="str">
        <f>A302&amp;B302</f>
        <v>Neale-Wade Academy2028/2029</v>
      </c>
      <c r="D302">
        <v>262</v>
      </c>
      <c r="E302">
        <v>228</v>
      </c>
      <c r="F302">
        <v>235</v>
      </c>
      <c r="G302">
        <v>230</v>
      </c>
      <c r="H302">
        <v>207</v>
      </c>
      <c r="I302">
        <v>191</v>
      </c>
      <c r="J302">
        <v>25</v>
      </c>
      <c r="K302">
        <v>24</v>
      </c>
      <c r="L302" s="101">
        <v>270</v>
      </c>
    </row>
    <row r="303" spans="1:12" customHeight="1">
      <c r="A303" s="89" t="s">
        <v>54</v>
      </c>
      <c r="B303" s="91" t="s">
        <v>70</v>
      </c>
      <c r="C303" t="str">
        <f>A303&amp;B303</f>
        <v>Neale-Wade Academy2029/2030</v>
      </c>
      <c r="D303">
        <v>262</v>
      </c>
      <c r="E303">
        <v>234</v>
      </c>
      <c r="F303">
        <v>218</v>
      </c>
      <c r="G303">
        <v>229</v>
      </c>
      <c r="H303">
        <v>230</v>
      </c>
      <c r="I303">
        <v>204</v>
      </c>
      <c r="J303">
        <v>28</v>
      </c>
      <c r="K303">
        <v>29</v>
      </c>
      <c r="L303" s="101">
        <v>270</v>
      </c>
    </row>
    <row r="304" spans="1:12" customHeight="1">
      <c r="A304" s="89" t="s">
        <v>54</v>
      </c>
      <c r="B304" s="91" t="s">
        <v>71</v>
      </c>
      <c r="C304" t="str">
        <f>A304&amp;B304</f>
        <v>Neale-Wade Academy2030/2031</v>
      </c>
      <c r="D304">
        <v>246</v>
      </c>
      <c r="E304">
        <v>235</v>
      </c>
      <c r="F304">
        <v>219</v>
      </c>
      <c r="G304">
        <v>207</v>
      </c>
      <c r="H304">
        <v>224</v>
      </c>
      <c r="I304">
        <v>222</v>
      </c>
      <c r="J304">
        <v>28</v>
      </c>
      <c r="K304">
        <v>27</v>
      </c>
      <c r="L304" s="101">
        <v>270</v>
      </c>
    </row>
    <row r="305" spans="1:12" customHeight="1">
      <c r="A305" s="89" t="s">
        <v>54</v>
      </c>
      <c r="B305" s="91" t="s">
        <v>72</v>
      </c>
      <c r="C305" t="str">
        <f>A305&amp;B305</f>
        <v>Neale-Wade Academy2031/2032</v>
      </c>
      <c r="D305">
        <v>243</v>
      </c>
      <c r="E305">
        <v>226</v>
      </c>
      <c r="F305">
        <v>220</v>
      </c>
      <c r="G305">
        <v>208</v>
      </c>
      <c r="H305">
        <v>202</v>
      </c>
      <c r="I305">
        <v>216</v>
      </c>
      <c r="J305">
        <v>29</v>
      </c>
      <c r="K305">
        <v>27</v>
      </c>
      <c r="L305" s="101">
        <v>270</v>
      </c>
    </row>
    <row r="306" spans="1:12" customHeight="1">
      <c r="A306" s="89" t="s">
        <v>54</v>
      </c>
      <c r="B306" s="91" t="s">
        <v>73</v>
      </c>
      <c r="C306" t="str">
        <f>A306&amp;B306</f>
        <v>Neale-Wade Academy2032/2033</v>
      </c>
      <c r="D306">
        <v>259</v>
      </c>
      <c r="E306">
        <v>227</v>
      </c>
      <c r="F306">
        <v>211</v>
      </c>
      <c r="G306">
        <v>209</v>
      </c>
      <c r="H306">
        <v>203</v>
      </c>
      <c r="I306">
        <v>194</v>
      </c>
      <c r="J306">
        <v>29</v>
      </c>
      <c r="K306">
        <v>28</v>
      </c>
      <c r="L306" s="101">
        <v>270</v>
      </c>
    </row>
    <row r="307" spans="1:12" customHeight="1">
      <c r="A307" s="89" t="s">
        <v>54</v>
      </c>
      <c r="B307" s="91" t="s">
        <v>74</v>
      </c>
      <c r="C307" t="str">
        <f>A307&amp;B307</f>
        <v>Neale-Wade Academy2033/2034</v>
      </c>
      <c r="D307">
        <v>260</v>
      </c>
      <c r="E307">
        <v>244</v>
      </c>
      <c r="F307">
        <v>212</v>
      </c>
      <c r="G307">
        <v>200</v>
      </c>
      <c r="H307">
        <v>204</v>
      </c>
      <c r="I307">
        <v>195</v>
      </c>
      <c r="J307">
        <v>28</v>
      </c>
      <c r="K307">
        <v>28</v>
      </c>
      <c r="L307" s="101">
        <v>270</v>
      </c>
    </row>
    <row r="308" spans="1:12" customHeight="1">
      <c r="A308" s="89" t="s">
        <v>54</v>
      </c>
      <c r="B308" s="91" t="s">
        <v>79</v>
      </c>
      <c r="C308" t="str">
        <f>A308&amp;B308</f>
        <v>Neale-Wade Academy2034/2035</v>
      </c>
      <c r="D308">
        <v>247</v>
      </c>
      <c r="E308">
        <v>250</v>
      </c>
      <c r="F308">
        <v>229</v>
      </c>
      <c r="G308">
        <v>201</v>
      </c>
      <c r="H308">
        <v>195</v>
      </c>
      <c r="I308">
        <v>196</v>
      </c>
      <c r="J308">
        <v>28</v>
      </c>
      <c r="K308">
        <v>27</v>
      </c>
      <c r="L308" s="101">
        <v>270</v>
      </c>
    </row>
    <row r="309" spans="1:12" customHeight="1" thickBot="1">
      <c r="A309" s="92" t="s">
        <v>54</v>
      </c>
      <c r="B309" s="93" t="s">
        <v>80</v>
      </c>
      <c r="C309" t="str">
        <f>A309&amp;B309</f>
        <v>Neale-Wade Academy2035/2036</v>
      </c>
      <c r="D309"/>
      <c r="E309">
        <v>244</v>
      </c>
      <c r="F309">
        <v>235</v>
      </c>
      <c r="G309">
        <v>218</v>
      </c>
      <c r="H309">
        <v>196</v>
      </c>
      <c r="I309">
        <v>187</v>
      </c>
      <c r="J309">
        <v>29</v>
      </c>
      <c r="K309">
        <v>27</v>
      </c>
      <c r="L309" s="104">
        <v>270</v>
      </c>
    </row>
    <row r="310" spans="1:12" customHeight="1">
      <c r="A310" s="85" t="s">
        <v>55</v>
      </c>
      <c r="B310" s="86" t="s">
        <v>58</v>
      </c>
      <c r="C310" t="str">
        <f>A310&amp;B310</f>
        <v>Abbey College, Ramsey2022/2023</v>
      </c>
      <c r="D310">
        <v>255</v>
      </c>
      <c r="E310">
        <v>218</v>
      </c>
      <c r="F310">
        <v>175</v>
      </c>
      <c r="G310">
        <v>201</v>
      </c>
      <c r="H310">
        <v>170</v>
      </c>
      <c r="I310">
        <v>176</v>
      </c>
      <c r="J310">
        <v>59</v>
      </c>
      <c r="K310">
        <v>56</v>
      </c>
      <c r="L310" s="103">
        <v>210</v>
      </c>
    </row>
    <row r="311" spans="1:12" customHeight="1">
      <c r="A311" s="85" t="s">
        <v>55</v>
      </c>
      <c r="B311" s="86" t="s">
        <v>59</v>
      </c>
      <c r="C311" t="str">
        <f>A311&amp;B311</f>
        <v>Abbey College, Ramsey2023/2024</v>
      </c>
      <c r="D311">
        <v>270</v>
      </c>
      <c r="E311">
        <v>200</v>
      </c>
      <c r="F311">
        <v>205</v>
      </c>
      <c r="G311">
        <v>179</v>
      </c>
      <c r="H311">
        <v>191</v>
      </c>
      <c r="I311">
        <v>161</v>
      </c>
      <c r="J311">
        <v>41</v>
      </c>
      <c r="K311">
        <v>52</v>
      </c>
      <c r="L311" s="98">
        <v>210</v>
      </c>
    </row>
    <row r="312" spans="1:12" customHeight="1" thickBot="1">
      <c r="A312" s="85" t="s">
        <v>55</v>
      </c>
      <c r="B312" s="86" t="s">
        <v>60</v>
      </c>
      <c r="C312" t="str">
        <f>A312&amp;B312</f>
        <v>Abbey College, Ramsey2024/2025</v>
      </c>
      <c r="D312">
        <v>287</v>
      </c>
      <c r="E312">
        <v>207</v>
      </c>
      <c r="F312">
        <v>203</v>
      </c>
      <c r="G312">
        <v>206</v>
      </c>
      <c r="H312">
        <v>176</v>
      </c>
      <c r="I312">
        <v>189</v>
      </c>
      <c r="J312">
        <v>37</v>
      </c>
      <c r="K312">
        <v>38</v>
      </c>
      <c r="L312" s="99">
        <v>210</v>
      </c>
    </row>
    <row r="313" spans="1:12" customHeight="1">
      <c r="A313" s="87" t="s">
        <v>55</v>
      </c>
      <c r="B313" s="88" t="s">
        <v>61</v>
      </c>
      <c r="C313" t="str">
        <f>A313&amp;B313</f>
        <v>Abbey College, Ramsey2025/2026</v>
      </c>
      <c r="D313">
        <v>270</v>
      </c>
      <c r="E313">
        <v>230</v>
      </c>
      <c r="F313">
        <v>199</v>
      </c>
      <c r="G313">
        <v>206</v>
      </c>
      <c r="H313">
        <v>202</v>
      </c>
      <c r="I313">
        <v>177</v>
      </c>
      <c r="J313">
        <v>46</v>
      </c>
      <c r="K313">
        <v>36</v>
      </c>
      <c r="L313" s="100">
        <v>210</v>
      </c>
    </row>
    <row r="314" spans="1:12" customHeight="1">
      <c r="A314" s="89" t="s">
        <v>55</v>
      </c>
      <c r="B314" s="90" t="s">
        <v>62</v>
      </c>
      <c r="C314" t="str">
        <f>A314&amp;B314</f>
        <v>Abbey College, Ramsey2026/2027</v>
      </c>
      <c r="D314">
        <v>283</v>
      </c>
      <c r="E314">
        <v>210</v>
      </c>
      <c r="F314">
        <v>225</v>
      </c>
      <c r="G314">
        <v>202</v>
      </c>
      <c r="H314">
        <v>201</v>
      </c>
      <c r="I314">
        <v>200</v>
      </c>
      <c r="J314">
        <v>42</v>
      </c>
      <c r="K314">
        <v>43</v>
      </c>
      <c r="L314" s="101">
        <v>210</v>
      </c>
    </row>
    <row r="315" spans="1:12" customHeight="1">
      <c r="A315" s="89" t="s">
        <v>55</v>
      </c>
      <c r="B315" s="90" t="s">
        <v>63</v>
      </c>
      <c r="C315" t="str">
        <f>A315&amp;B315</f>
        <v>Abbey College, Ramsey2027/2028</v>
      </c>
      <c r="D315">
        <v>270</v>
      </c>
      <c r="E315">
        <v>225</v>
      </c>
      <c r="F315">
        <v>207</v>
      </c>
      <c r="G315">
        <v>230</v>
      </c>
      <c r="H315">
        <v>199</v>
      </c>
      <c r="I315">
        <v>201</v>
      </c>
      <c r="J315">
        <v>49</v>
      </c>
      <c r="K315">
        <v>42</v>
      </c>
      <c r="L315" s="101">
        <v>210</v>
      </c>
    </row>
    <row r="316" spans="1:12" customHeight="1">
      <c r="A316" s="89" t="s">
        <v>55</v>
      </c>
      <c r="B316" s="90" t="s">
        <v>64</v>
      </c>
      <c r="C316" t="str">
        <f>A316&amp;B316</f>
        <v>Abbey College, Ramsey2028/2029</v>
      </c>
      <c r="D316">
        <v>298</v>
      </c>
      <c r="E316">
        <v>216</v>
      </c>
      <c r="F316">
        <v>222</v>
      </c>
      <c r="G316">
        <v>212</v>
      </c>
      <c r="H316">
        <v>227</v>
      </c>
      <c r="I316">
        <v>199</v>
      </c>
      <c r="J316">
        <v>51</v>
      </c>
      <c r="K316">
        <v>48</v>
      </c>
      <c r="L316" s="101">
        <v>210</v>
      </c>
    </row>
    <row r="317" spans="1:12" customHeight="1">
      <c r="A317" s="89" t="s">
        <v>55</v>
      </c>
      <c r="B317" s="91" t="s">
        <v>70</v>
      </c>
      <c r="C317" t="str">
        <f>A317&amp;B317</f>
        <v>Abbey College, Ramsey2029/2030</v>
      </c>
      <c r="D317">
        <v>277</v>
      </c>
      <c r="E317">
        <v>239</v>
      </c>
      <c r="F317">
        <v>211</v>
      </c>
      <c r="G317">
        <v>225</v>
      </c>
      <c r="H317">
        <v>207</v>
      </c>
      <c r="I317">
        <v>225</v>
      </c>
      <c r="J317">
        <v>50</v>
      </c>
      <c r="K317">
        <v>48</v>
      </c>
      <c r="L317" s="101">
        <v>210</v>
      </c>
    </row>
    <row r="318" spans="1:12" customHeight="1">
      <c r="A318" s="89" t="s">
        <v>55</v>
      </c>
      <c r="B318" s="91" t="s">
        <v>71</v>
      </c>
      <c r="C318" t="str">
        <f>A318&amp;B318</f>
        <v>Abbey College, Ramsey2030/2031</v>
      </c>
      <c r="D318">
        <v>302</v>
      </c>
      <c r="E318">
        <v>222</v>
      </c>
      <c r="F318">
        <v>234</v>
      </c>
      <c r="G318">
        <v>214</v>
      </c>
      <c r="H318">
        <v>220</v>
      </c>
      <c r="I318">
        <v>205</v>
      </c>
      <c r="J318">
        <v>56</v>
      </c>
      <c r="K318">
        <v>47</v>
      </c>
      <c r="L318" s="101">
        <v>210</v>
      </c>
    </row>
    <row r="319" spans="1:12" customHeight="1">
      <c r="A319" s="89" t="s">
        <v>55</v>
      </c>
      <c r="B319" s="91" t="s">
        <v>72</v>
      </c>
      <c r="C319" t="str">
        <f>A319&amp;B319</f>
        <v>Abbey College, Ramsey2031/2032</v>
      </c>
      <c r="D319">
        <v>289</v>
      </c>
      <c r="E319">
        <v>244</v>
      </c>
      <c r="F319">
        <v>218</v>
      </c>
      <c r="G319">
        <v>238</v>
      </c>
      <c r="H319">
        <v>210</v>
      </c>
      <c r="I319">
        <v>219</v>
      </c>
      <c r="J319">
        <v>53</v>
      </c>
      <c r="K319">
        <v>54</v>
      </c>
      <c r="L319" s="101">
        <v>210</v>
      </c>
    </row>
    <row r="320" spans="1:12" customHeight="1">
      <c r="A320" s="89" t="s">
        <v>55</v>
      </c>
      <c r="B320" s="91" t="s">
        <v>73</v>
      </c>
      <c r="C320" t="str">
        <f>A320&amp;B320</f>
        <v>Abbey College, Ramsey2032/2033</v>
      </c>
      <c r="D320">
        <v>304</v>
      </c>
      <c r="E320">
        <v>235</v>
      </c>
      <c r="F320">
        <v>239</v>
      </c>
      <c r="G320">
        <v>221</v>
      </c>
      <c r="H320">
        <v>233</v>
      </c>
      <c r="I320">
        <v>208</v>
      </c>
      <c r="J320">
        <v>56</v>
      </c>
      <c r="K320">
        <v>50</v>
      </c>
      <c r="L320" s="101">
        <v>210</v>
      </c>
    </row>
    <row r="321" spans="1:12" customHeight="1">
      <c r="A321" s="89" t="s">
        <v>55</v>
      </c>
      <c r="B321" s="91" t="s">
        <v>74</v>
      </c>
      <c r="C321" t="str">
        <f>A321&amp;B321</f>
        <v>Abbey College, Ramsey2033/2034</v>
      </c>
      <c r="D321">
        <v>254</v>
      </c>
      <c r="E321">
        <v>249</v>
      </c>
      <c r="F321">
        <v>230</v>
      </c>
      <c r="G321">
        <v>242</v>
      </c>
      <c r="H321">
        <v>216</v>
      </c>
      <c r="I321">
        <v>231</v>
      </c>
      <c r="J321">
        <v>53</v>
      </c>
      <c r="K321">
        <v>53</v>
      </c>
      <c r="L321" s="101">
        <v>210</v>
      </c>
    </row>
    <row r="322" spans="1:12" customHeight="1">
      <c r="A322" s="89" t="s">
        <v>55</v>
      </c>
      <c r="B322" s="91" t="s">
        <v>79</v>
      </c>
      <c r="C322" t="str">
        <f>A322&amp;B322</f>
        <v>Abbey College, Ramsey2034/2035</v>
      </c>
      <c r="D322">
        <v>263</v>
      </c>
      <c r="E322">
        <v>210</v>
      </c>
      <c r="F322">
        <v>244</v>
      </c>
      <c r="G322">
        <v>233</v>
      </c>
      <c r="H322">
        <v>237</v>
      </c>
      <c r="I322">
        <v>214</v>
      </c>
      <c r="J322">
        <v>59</v>
      </c>
      <c r="K322">
        <v>50</v>
      </c>
      <c r="L322" s="101">
        <v>210</v>
      </c>
    </row>
    <row r="323" spans="1:12" customHeight="1" thickBot="1">
      <c r="A323" s="92" t="s">
        <v>55</v>
      </c>
      <c r="B323" s="93" t="s">
        <v>80</v>
      </c>
      <c r="C323" t="str">
        <f>A323&amp;B323</f>
        <v>Abbey College, Ramsey2035/2036</v>
      </c>
      <c r="D323"/>
      <c r="E323">
        <v>217</v>
      </c>
      <c r="F323">
        <v>205</v>
      </c>
      <c r="G323">
        <v>247</v>
      </c>
      <c r="H323">
        <v>228</v>
      </c>
      <c r="I323">
        <v>235</v>
      </c>
      <c r="J323">
        <v>55</v>
      </c>
      <c r="K323">
        <v>56</v>
      </c>
      <c r="L323" s="104">
        <v>210</v>
      </c>
    </row>
    <row r="324" spans="1:12" customHeight="1">
      <c r="A324" s="85" t="s">
        <v>38</v>
      </c>
      <c r="B324" s="86" t="s">
        <v>58</v>
      </c>
      <c r="C324" t="str">
        <f>A324&amp;B324</f>
        <v>Sawston Village College2022/2023</v>
      </c>
      <c r="D324">
        <v>212</v>
      </c>
      <c r="E324">
        <v>245</v>
      </c>
      <c r="F324">
        <v>242</v>
      </c>
      <c r="G324">
        <v>239</v>
      </c>
      <c r="H324">
        <v>208</v>
      </c>
      <c r="I324">
        <v>237</v>
      </c>
      <c r="J324">
        <v>0</v>
      </c>
      <c r="K324">
        <v>0</v>
      </c>
      <c r="L324" s="103">
        <v>240</v>
      </c>
    </row>
    <row r="325" spans="1:12" customHeight="1">
      <c r="A325" s="85" t="s">
        <v>38</v>
      </c>
      <c r="B325" s="86" t="s">
        <v>59</v>
      </c>
      <c r="C325" t="str">
        <f>A325&amp;B325</f>
        <v>Sawston Village College2023/2024</v>
      </c>
      <c r="D325">
        <v>213</v>
      </c>
      <c r="E325">
        <v>240</v>
      </c>
      <c r="F325">
        <v>240</v>
      </c>
      <c r="G325">
        <v>239</v>
      </c>
      <c r="H325">
        <v>237</v>
      </c>
      <c r="I325">
        <v>206</v>
      </c>
      <c r="J325">
        <v>0</v>
      </c>
      <c r="K325">
        <v>0</v>
      </c>
      <c r="L325" s="98">
        <v>240</v>
      </c>
    </row>
    <row r="326" spans="1:12" customHeight="1" thickBot="1">
      <c r="A326" s="85" t="s">
        <v>38</v>
      </c>
      <c r="B326" s="86" t="s">
        <v>60</v>
      </c>
      <c r="C326" t="str">
        <f>A326&amp;B326</f>
        <v>Sawston Village College2024/2025</v>
      </c>
      <c r="D326">
        <v>217</v>
      </c>
      <c r="E326">
        <v>240</v>
      </c>
      <c r="F326">
        <v>236</v>
      </c>
      <c r="G326">
        <v>243</v>
      </c>
      <c r="H326">
        <v>238</v>
      </c>
      <c r="I326">
        <v>237</v>
      </c>
      <c r="J326">
        <v>0</v>
      </c>
      <c r="K326">
        <v>0</v>
      </c>
      <c r="L326" s="99">
        <v>240</v>
      </c>
    </row>
    <row r="327" spans="1:12" customHeight="1">
      <c r="A327" s="87" t="s">
        <v>38</v>
      </c>
      <c r="B327" s="88" t="s">
        <v>61</v>
      </c>
      <c r="C327" t="str">
        <f>A327&amp;B327</f>
        <v>Sawston Village College2025/2026</v>
      </c>
      <c r="D327">
        <v>211</v>
      </c>
      <c r="E327">
        <v>243</v>
      </c>
      <c r="F327">
        <v>240</v>
      </c>
      <c r="G327">
        <v>239</v>
      </c>
      <c r="H327">
        <v>240</v>
      </c>
      <c r="I327">
        <v>236</v>
      </c>
      <c r="J327">
        <v>0</v>
      </c>
      <c r="K327">
        <v>0</v>
      </c>
      <c r="L327" s="100">
        <v>240</v>
      </c>
    </row>
    <row r="328" spans="1:12" customHeight="1">
      <c r="A328" s="89" t="s">
        <v>38</v>
      </c>
      <c r="B328" s="90" t="s">
        <v>62</v>
      </c>
      <c r="C328" t="str">
        <f>A328&amp;B328</f>
        <v>Sawston Village College2026/2027</v>
      </c>
      <c r="D328">
        <v>225</v>
      </c>
      <c r="E328">
        <v>240</v>
      </c>
      <c r="F328">
        <v>241</v>
      </c>
      <c r="G328">
        <v>242</v>
      </c>
      <c r="H328">
        <v>237</v>
      </c>
      <c r="I328">
        <v>239</v>
      </c>
      <c r="J328">
        <v>0</v>
      </c>
      <c r="K328">
        <v>0</v>
      </c>
      <c r="L328" s="101">
        <v>240</v>
      </c>
    </row>
    <row r="329" spans="1:12" customHeight="1">
      <c r="A329" s="89" t="s">
        <v>38</v>
      </c>
      <c r="B329" s="90" t="s">
        <v>63</v>
      </c>
      <c r="C329" t="str">
        <f>A329&amp;B329</f>
        <v>Sawston Village College2027/2028</v>
      </c>
      <c r="D329">
        <v>185</v>
      </c>
      <c r="E329">
        <v>254</v>
      </c>
      <c r="F329">
        <v>239</v>
      </c>
      <c r="G329">
        <v>244</v>
      </c>
      <c r="H329">
        <v>241</v>
      </c>
      <c r="I329">
        <v>237</v>
      </c>
      <c r="J329">
        <v>0</v>
      </c>
      <c r="K329">
        <v>0</v>
      </c>
      <c r="L329" s="101">
        <v>240</v>
      </c>
    </row>
    <row r="330" spans="1:12" customHeight="1">
      <c r="A330" s="89" t="s">
        <v>38</v>
      </c>
      <c r="B330" s="90" t="s">
        <v>64</v>
      </c>
      <c r="C330" t="str">
        <f>A330&amp;B330</f>
        <v>Sawston Village College2028/2029</v>
      </c>
      <c r="D330">
        <v>212</v>
      </c>
      <c r="E330">
        <v>211</v>
      </c>
      <c r="F330">
        <v>254</v>
      </c>
      <c r="G330">
        <v>243</v>
      </c>
      <c r="H330">
        <v>244</v>
      </c>
      <c r="I330">
        <v>242</v>
      </c>
      <c r="J330">
        <v>0</v>
      </c>
      <c r="K330">
        <v>0</v>
      </c>
      <c r="L330" s="101">
        <v>240</v>
      </c>
    </row>
    <row r="331" spans="1:12" customHeight="1">
      <c r="A331" s="89" t="s">
        <v>38</v>
      </c>
      <c r="B331" s="91" t="s">
        <v>70</v>
      </c>
      <c r="C331" t="str">
        <f>A331&amp;B331</f>
        <v>Sawston Village College2029/2030</v>
      </c>
      <c r="D331">
        <v>198</v>
      </c>
      <c r="E331">
        <v>243</v>
      </c>
      <c r="F331">
        <v>211</v>
      </c>
      <c r="G331">
        <v>258</v>
      </c>
      <c r="H331">
        <v>243</v>
      </c>
      <c r="I331">
        <v>245</v>
      </c>
      <c r="J331">
        <v>0</v>
      </c>
      <c r="K331">
        <v>0</v>
      </c>
      <c r="L331" s="101">
        <v>240</v>
      </c>
    </row>
    <row r="332" spans="1:12" customHeight="1">
      <c r="A332" s="89" t="s">
        <v>38</v>
      </c>
      <c r="B332" s="91" t="s">
        <v>71</v>
      </c>
      <c r="C332" t="str">
        <f>A332&amp;B332</f>
        <v>Sawston Village College2030/2031</v>
      </c>
      <c r="D332">
        <v>198</v>
      </c>
      <c r="E332">
        <v>231</v>
      </c>
      <c r="F332">
        <v>243</v>
      </c>
      <c r="G332">
        <v>215</v>
      </c>
      <c r="H332">
        <v>258</v>
      </c>
      <c r="I332">
        <v>244</v>
      </c>
      <c r="J332">
        <v>0</v>
      </c>
      <c r="K332">
        <v>0</v>
      </c>
      <c r="L332" s="101">
        <v>240</v>
      </c>
    </row>
    <row r="333" spans="1:12" customHeight="1">
      <c r="A333" s="89" t="s">
        <v>38</v>
      </c>
      <c r="B333" s="91" t="s">
        <v>72</v>
      </c>
      <c r="C333" t="str">
        <f>A333&amp;B333</f>
        <v>Sawston Village College2031/2032</v>
      </c>
      <c r="D333">
        <v>182</v>
      </c>
      <c r="E333">
        <v>232</v>
      </c>
      <c r="F333">
        <v>229</v>
      </c>
      <c r="G333">
        <v>245</v>
      </c>
      <c r="H333">
        <v>213</v>
      </c>
      <c r="I333">
        <v>257</v>
      </c>
      <c r="J333">
        <v>0</v>
      </c>
      <c r="K333">
        <v>0</v>
      </c>
      <c r="L333" s="101">
        <v>240</v>
      </c>
    </row>
    <row r="334" spans="1:12" customHeight="1">
      <c r="A334" s="89" t="s">
        <v>38</v>
      </c>
      <c r="B334" s="91" t="s">
        <v>73</v>
      </c>
      <c r="C334" t="str">
        <f>A334&amp;B334</f>
        <v>Sawston Village College2032/2033</v>
      </c>
      <c r="D334">
        <v>186</v>
      </c>
      <c r="E334">
        <v>217</v>
      </c>
      <c r="F334">
        <v>232</v>
      </c>
      <c r="G334">
        <v>233</v>
      </c>
      <c r="H334">
        <v>245</v>
      </c>
      <c r="I334">
        <v>214</v>
      </c>
      <c r="J334">
        <v>0</v>
      </c>
      <c r="K334">
        <v>0</v>
      </c>
      <c r="L334" s="101">
        <v>240</v>
      </c>
    </row>
    <row r="335" spans="1:12" customHeight="1">
      <c r="A335" s="89" t="s">
        <v>38</v>
      </c>
      <c r="B335" s="91" t="s">
        <v>74</v>
      </c>
      <c r="C335" t="str">
        <f>A335&amp;B335</f>
        <v>Sawston Village College2033/2034</v>
      </c>
      <c r="D335">
        <v>152</v>
      </c>
      <c r="E335">
        <v>224</v>
      </c>
      <c r="F335">
        <v>217</v>
      </c>
      <c r="G335">
        <v>236</v>
      </c>
      <c r="H335">
        <v>233</v>
      </c>
      <c r="I335">
        <v>246</v>
      </c>
      <c r="J335">
        <v>0</v>
      </c>
      <c r="K335">
        <v>0</v>
      </c>
      <c r="L335" s="101">
        <v>240</v>
      </c>
    </row>
    <row r="336" spans="1:12" customHeight="1">
      <c r="A336" s="89" t="s">
        <v>38</v>
      </c>
      <c r="B336" s="91" t="s">
        <v>79</v>
      </c>
      <c r="C336" t="str">
        <f>A336&amp;B336</f>
        <v>Sawston Village College2034/2035</v>
      </c>
      <c r="D336">
        <v>149</v>
      </c>
      <c r="E336">
        <v>190</v>
      </c>
      <c r="F336">
        <v>224</v>
      </c>
      <c r="G336">
        <v>221</v>
      </c>
      <c r="H336">
        <v>236</v>
      </c>
      <c r="I336">
        <v>234</v>
      </c>
      <c r="J336">
        <v>0</v>
      </c>
      <c r="K336">
        <v>0</v>
      </c>
      <c r="L336" s="101">
        <v>240</v>
      </c>
    </row>
    <row r="337" spans="1:12" customHeight="1" thickBot="1">
      <c r="A337" s="92" t="s">
        <v>38</v>
      </c>
      <c r="B337" s="93" t="s">
        <v>80</v>
      </c>
      <c r="C337" t="str">
        <f>A337&amp;B337</f>
        <v>Sawston Village College2035/2036</v>
      </c>
      <c r="D337"/>
      <c r="E337">
        <v>192</v>
      </c>
      <c r="F337">
        <v>190</v>
      </c>
      <c r="G337">
        <v>228</v>
      </c>
      <c r="H337">
        <v>221</v>
      </c>
      <c r="I337">
        <v>237</v>
      </c>
      <c r="J337">
        <v>0</v>
      </c>
      <c r="K337">
        <v>0</v>
      </c>
      <c r="L337" s="104">
        <v>240</v>
      </c>
    </row>
    <row r="338" spans="1:12" customHeight="1">
      <c r="A338" s="85" t="s">
        <v>48</v>
      </c>
      <c r="B338" s="86" t="s">
        <v>58</v>
      </c>
      <c r="C338" t="str">
        <f>A338&amp;B338</f>
        <v>Sawtry Village Academy2022/2023</v>
      </c>
      <c r="D338">
        <v>192</v>
      </c>
      <c r="E338">
        <v>158</v>
      </c>
      <c r="F338">
        <v>163</v>
      </c>
      <c r="G338">
        <v>159</v>
      </c>
      <c r="H338">
        <v>154</v>
      </c>
      <c r="I338">
        <v>151</v>
      </c>
      <c r="J338">
        <v>60</v>
      </c>
      <c r="K338">
        <v>71</v>
      </c>
      <c r="L338" s="103">
        <v>180</v>
      </c>
    </row>
    <row r="339" spans="1:12" customHeight="1">
      <c r="A339" s="85" t="s">
        <v>48</v>
      </c>
      <c r="B339" s="86" t="s">
        <v>59</v>
      </c>
      <c r="C339" t="str">
        <f>A339&amp;B339</f>
        <v>Sawtry Village Academy2023/2024</v>
      </c>
      <c r="D339">
        <v>195</v>
      </c>
      <c r="E339">
        <v>192</v>
      </c>
      <c r="F339">
        <v>170</v>
      </c>
      <c r="G339">
        <v>173</v>
      </c>
      <c r="H339">
        <v>160</v>
      </c>
      <c r="I339">
        <v>153</v>
      </c>
      <c r="J339">
        <v>88</v>
      </c>
      <c r="K339">
        <v>58</v>
      </c>
      <c r="L339" s="98">
        <v>180</v>
      </c>
    </row>
    <row r="340" spans="1:12" customHeight="1" thickBot="1">
      <c r="A340" s="85" t="s">
        <v>48</v>
      </c>
      <c r="B340" s="86" t="s">
        <v>60</v>
      </c>
      <c r="C340" t="str">
        <f>A340&amp;B340</f>
        <v>Sawtry Village Academy2024/2025</v>
      </c>
      <c r="D340">
        <v>192</v>
      </c>
      <c r="E340">
        <v>212</v>
      </c>
      <c r="F340">
        <v>206</v>
      </c>
      <c r="G340">
        <v>165</v>
      </c>
      <c r="H340">
        <v>169</v>
      </c>
      <c r="I340">
        <v>159</v>
      </c>
      <c r="J340">
        <v>91</v>
      </c>
      <c r="K340">
        <v>83</v>
      </c>
      <c r="L340" s="99">
        <v>180</v>
      </c>
    </row>
    <row r="341" spans="1:12" customHeight="1">
      <c r="A341" s="87" t="s">
        <v>48</v>
      </c>
      <c r="B341" s="88" t="s">
        <v>61</v>
      </c>
      <c r="C341" t="str">
        <f>A341&amp;B341</f>
        <v>Sawtry Village Academy2025/2026</v>
      </c>
      <c r="D341">
        <v>174</v>
      </c>
      <c r="E341">
        <v>194</v>
      </c>
      <c r="F341">
        <v>216</v>
      </c>
      <c r="G341">
        <v>199</v>
      </c>
      <c r="H341">
        <v>166</v>
      </c>
      <c r="I341">
        <v>168</v>
      </c>
      <c r="J341">
        <v>76</v>
      </c>
      <c r="K341">
        <v>82</v>
      </c>
      <c r="L341" s="100">
        <v>180</v>
      </c>
    </row>
    <row r="342" spans="1:12" customHeight="1">
      <c r="A342" s="89" t="s">
        <v>48</v>
      </c>
      <c r="B342" s="90" t="s">
        <v>62</v>
      </c>
      <c r="C342" t="str">
        <f>A342&amp;B342</f>
        <v>Sawtry Village Academy2026/2027</v>
      </c>
      <c r="D342">
        <v>203</v>
      </c>
      <c r="E342">
        <v>191</v>
      </c>
      <c r="F342">
        <v>203</v>
      </c>
      <c r="G342">
        <v>212</v>
      </c>
      <c r="H342">
        <v>198</v>
      </c>
      <c r="I342">
        <v>165</v>
      </c>
      <c r="J342">
        <v>90</v>
      </c>
      <c r="K342">
        <v>70</v>
      </c>
      <c r="L342" s="101">
        <v>180</v>
      </c>
    </row>
    <row r="343" spans="1:12" customHeight="1">
      <c r="A343" s="89" t="s">
        <v>48</v>
      </c>
      <c r="B343" s="90" t="s">
        <v>63</v>
      </c>
      <c r="C343" t="str">
        <f>A343&amp;B343</f>
        <v>Sawtry Village Academy2027/2028</v>
      </c>
      <c r="D343">
        <v>153</v>
      </c>
      <c r="E343">
        <v>211</v>
      </c>
      <c r="F343">
        <v>201</v>
      </c>
      <c r="G343">
        <v>200</v>
      </c>
      <c r="H343">
        <v>212</v>
      </c>
      <c r="I343">
        <v>198</v>
      </c>
      <c r="J343">
        <v>89</v>
      </c>
      <c r="K343">
        <v>84</v>
      </c>
      <c r="L343" s="101">
        <v>180</v>
      </c>
    </row>
    <row r="344" spans="1:12" customHeight="1">
      <c r="A344" s="89" t="s">
        <v>48</v>
      </c>
      <c r="B344" s="90" t="s">
        <v>64</v>
      </c>
      <c r="C344" t="str">
        <f>A344&amp;B344</f>
        <v>Sawtry Village Academy2028/2029</v>
      </c>
      <c r="D344">
        <v>234</v>
      </c>
      <c r="E344">
        <v>160</v>
      </c>
      <c r="F344">
        <v>221</v>
      </c>
      <c r="G344">
        <v>198</v>
      </c>
      <c r="H344">
        <v>200</v>
      </c>
      <c r="I344">
        <v>212</v>
      </c>
      <c r="J344">
        <v>107</v>
      </c>
      <c r="K344">
        <v>83</v>
      </c>
      <c r="L344" s="101">
        <v>180</v>
      </c>
    </row>
    <row r="345" spans="1:12" customHeight="1">
      <c r="A345" s="89" t="s">
        <v>48</v>
      </c>
      <c r="B345" s="91" t="s">
        <v>70</v>
      </c>
      <c r="C345" t="str">
        <f>A345&amp;B345</f>
        <v>Sawtry Village Academy2029/2030</v>
      </c>
      <c r="D345">
        <v>203</v>
      </c>
      <c r="E345">
        <v>245</v>
      </c>
      <c r="F345">
        <v>170</v>
      </c>
      <c r="G345">
        <v>218</v>
      </c>
      <c r="H345">
        <v>198</v>
      </c>
      <c r="I345">
        <v>200</v>
      </c>
      <c r="J345">
        <v>115</v>
      </c>
      <c r="K345">
        <v>100</v>
      </c>
      <c r="L345" s="101">
        <v>180</v>
      </c>
    </row>
    <row r="346" spans="1:12" customHeight="1">
      <c r="A346" s="89" t="s">
        <v>48</v>
      </c>
      <c r="B346" s="91" t="s">
        <v>71</v>
      </c>
      <c r="C346" t="str">
        <f>A346&amp;B346</f>
        <v>Sawtry Village Academy2030/2031</v>
      </c>
      <c r="D346">
        <v>219</v>
      </c>
      <c r="E346">
        <v>214</v>
      </c>
      <c r="F346">
        <v>255</v>
      </c>
      <c r="G346">
        <v>167</v>
      </c>
      <c r="H346">
        <v>218</v>
      </c>
      <c r="I346">
        <v>198</v>
      </c>
      <c r="J346">
        <v>109</v>
      </c>
      <c r="K346">
        <v>108</v>
      </c>
      <c r="L346" s="101">
        <v>180</v>
      </c>
    </row>
    <row r="347" spans="1:12" customHeight="1">
      <c r="A347" s="89" t="s">
        <v>48</v>
      </c>
      <c r="B347" s="91" t="s">
        <v>72</v>
      </c>
      <c r="C347" t="str">
        <f>A347&amp;B347</f>
        <v>Sawtry Village Academy2031/2032</v>
      </c>
      <c r="D347">
        <v>210</v>
      </c>
      <c r="E347">
        <v>232</v>
      </c>
      <c r="F347">
        <v>224</v>
      </c>
      <c r="G347">
        <v>252</v>
      </c>
      <c r="H347">
        <v>167</v>
      </c>
      <c r="I347">
        <v>218</v>
      </c>
      <c r="J347">
        <v>109</v>
      </c>
      <c r="K347">
        <v>102</v>
      </c>
      <c r="L347" s="101">
        <v>180</v>
      </c>
    </row>
    <row r="348" spans="1:12" customHeight="1">
      <c r="A348" s="89" t="s">
        <v>48</v>
      </c>
      <c r="B348" s="91" t="s">
        <v>73</v>
      </c>
      <c r="C348" t="str">
        <f>A348&amp;B348</f>
        <v>Sawtry Village Academy2032/2033</v>
      </c>
      <c r="D348">
        <v>210</v>
      </c>
      <c r="E348">
        <v>224</v>
      </c>
      <c r="F348">
        <v>242</v>
      </c>
      <c r="G348">
        <v>221</v>
      </c>
      <c r="H348">
        <v>252</v>
      </c>
      <c r="I348">
        <v>167</v>
      </c>
      <c r="J348">
        <v>120</v>
      </c>
      <c r="K348">
        <v>102</v>
      </c>
      <c r="L348" s="101">
        <v>180</v>
      </c>
    </row>
    <row r="349" spans="1:12" customHeight="1">
      <c r="A349" s="89" t="s">
        <v>48</v>
      </c>
      <c r="B349" s="91" t="s">
        <v>74</v>
      </c>
      <c r="C349" t="str">
        <f>A349&amp;B349</f>
        <v>Sawtry Village Academy2033/2034</v>
      </c>
      <c r="D349">
        <v>196</v>
      </c>
      <c r="E349">
        <v>226</v>
      </c>
      <c r="F349">
        <v>234</v>
      </c>
      <c r="G349">
        <v>239</v>
      </c>
      <c r="H349">
        <v>221</v>
      </c>
      <c r="I349">
        <v>252</v>
      </c>
      <c r="J349">
        <v>93</v>
      </c>
      <c r="K349">
        <v>113</v>
      </c>
      <c r="L349" s="101">
        <v>180</v>
      </c>
    </row>
    <row r="350" spans="1:12" customHeight="1">
      <c r="A350" s="89" t="s">
        <v>48</v>
      </c>
      <c r="B350" s="91" t="s">
        <v>79</v>
      </c>
      <c r="C350" t="str">
        <f>A350&amp;B350</f>
        <v>Sawtry Village Academy2034/2035</v>
      </c>
      <c r="D350">
        <v>195</v>
      </c>
      <c r="E350">
        <v>213</v>
      </c>
      <c r="F350">
        <v>235</v>
      </c>
      <c r="G350">
        <v>230</v>
      </c>
      <c r="H350">
        <v>238</v>
      </c>
      <c r="I350">
        <v>220</v>
      </c>
      <c r="J350">
        <v>138</v>
      </c>
      <c r="K350">
        <v>87</v>
      </c>
      <c r="L350" s="101">
        <v>180</v>
      </c>
    </row>
    <row r="351" spans="1:12" customHeight="1" thickBot="1">
      <c r="A351" s="92" t="s">
        <v>48</v>
      </c>
      <c r="B351" s="93" t="s">
        <v>80</v>
      </c>
      <c r="C351" t="str">
        <f>A351&amp;B351</f>
        <v>Sawtry Village Academy2035/2036</v>
      </c>
      <c r="D351"/>
      <c r="E351">
        <v>213</v>
      </c>
      <c r="F351">
        <v>222</v>
      </c>
      <c r="G351">
        <v>231</v>
      </c>
      <c r="H351">
        <v>229</v>
      </c>
      <c r="I351">
        <v>237</v>
      </c>
      <c r="J351">
        <v>121</v>
      </c>
      <c r="K351">
        <v>128</v>
      </c>
      <c r="L351" s="104">
        <v>180</v>
      </c>
    </row>
    <row r="352" spans="1:12" customHeight="1">
      <c r="A352" s="85" t="s">
        <v>77</v>
      </c>
      <c r="B352" s="86" t="s">
        <v>58</v>
      </c>
      <c r="C352" t="str">
        <f>A352&amp;B352</f>
        <v>New Alconbury School2022/2023</v>
      </c>
      <c r="D352"/>
      <c r="E352">
        <v>0</v>
      </c>
      <c r="F352">
        <v>0</v>
      </c>
      <c r="G352">
        <v>0</v>
      </c>
      <c r="H352">
        <v>0</v>
      </c>
      <c r="I352">
        <v>0</v>
      </c>
      <c r="J352">
        <v>0</v>
      </c>
      <c r="K352">
        <v>0</v>
      </c>
      <c r="L352" s="103"/>
    </row>
    <row r="353" spans="1:12" customHeight="1">
      <c r="A353" s="85" t="s">
        <v>77</v>
      </c>
      <c r="B353" s="86" t="s">
        <v>59</v>
      </c>
      <c r="C353" t="str">
        <f>A353&amp;B353</f>
        <v>New Alconbury School2023/2024</v>
      </c>
      <c r="D353"/>
      <c r="E353">
        <v>0</v>
      </c>
      <c r="F353">
        <v>0</v>
      </c>
      <c r="G353">
        <v>0</v>
      </c>
      <c r="H353">
        <v>0</v>
      </c>
      <c r="I353">
        <v>0</v>
      </c>
      <c r="J353">
        <v>0</v>
      </c>
      <c r="K353">
        <v>0</v>
      </c>
      <c r="L353" s="98"/>
    </row>
    <row r="354" spans="1:12" customHeight="1" thickBot="1">
      <c r="A354" s="85" t="s">
        <v>77</v>
      </c>
      <c r="B354" s="86" t="s">
        <v>60</v>
      </c>
      <c r="C354" t="str">
        <f>A354&amp;B354</f>
        <v>New Alconbury School2024/2025</v>
      </c>
      <c r="D354"/>
      <c r="E354">
        <v>0</v>
      </c>
      <c r="F354">
        <v>0</v>
      </c>
      <c r="G354">
        <v>0</v>
      </c>
      <c r="H354">
        <v>0</v>
      </c>
      <c r="I354">
        <v>0</v>
      </c>
      <c r="J354">
        <v>0</v>
      </c>
      <c r="K354">
        <v>0</v>
      </c>
      <c r="L354" s="99"/>
    </row>
    <row r="355" spans="1:12" customHeight="1">
      <c r="A355" s="87" t="s">
        <v>77</v>
      </c>
      <c r="B355" s="88" t="s">
        <v>61</v>
      </c>
      <c r="C355" t="str">
        <f>A355&amp;B355</f>
        <v>New Alconbury School2025/2026</v>
      </c>
      <c r="D355"/>
      <c r="E355">
        <v>0</v>
      </c>
      <c r="F355">
        <v>0</v>
      </c>
      <c r="G355">
        <v>0</v>
      </c>
      <c r="H355">
        <v>0</v>
      </c>
      <c r="I355">
        <v>0</v>
      </c>
      <c r="J355">
        <v>0</v>
      </c>
      <c r="K355">
        <v>0</v>
      </c>
      <c r="L355" s="100"/>
    </row>
    <row r="356" spans="1:12" customHeight="1">
      <c r="A356" s="89" t="s">
        <v>77</v>
      </c>
      <c r="B356" s="90" t="s">
        <v>62</v>
      </c>
      <c r="C356" t="str">
        <f>A356&amp;B356</f>
        <v>New Alconbury School2026/2027</v>
      </c>
      <c r="D356"/>
      <c r="E356">
        <v>3</v>
      </c>
      <c r="F356">
        <v>3</v>
      </c>
      <c r="G356">
        <v>3</v>
      </c>
      <c r="H356">
        <v>3</v>
      </c>
      <c r="I356">
        <v>3</v>
      </c>
      <c r="J356">
        <v>3</v>
      </c>
      <c r="K356">
        <v>3</v>
      </c>
      <c r="L356" s="101"/>
    </row>
    <row r="357" spans="1:12" customHeight="1">
      <c r="A357" s="89" t="s">
        <v>77</v>
      </c>
      <c r="B357" s="90" t="s">
        <v>63</v>
      </c>
      <c r="C357" t="str">
        <f>A357&amp;B357</f>
        <v>New Alconbury School2027/2028</v>
      </c>
      <c r="D357"/>
      <c r="E357">
        <v>6</v>
      </c>
      <c r="F357">
        <v>6</v>
      </c>
      <c r="G357">
        <v>6</v>
      </c>
      <c r="H357">
        <v>6</v>
      </c>
      <c r="I357">
        <v>6</v>
      </c>
      <c r="J357">
        <v>6</v>
      </c>
      <c r="K357">
        <v>6</v>
      </c>
      <c r="L357" s="101"/>
    </row>
    <row r="358" spans="1:12" customHeight="1">
      <c r="A358" s="89" t="s">
        <v>77</v>
      </c>
      <c r="B358" s="90" t="s">
        <v>64</v>
      </c>
      <c r="C358" t="str">
        <f>A358&amp;B358</f>
        <v>New Alconbury School2028/2029</v>
      </c>
      <c r="D358"/>
      <c r="E358">
        <v>9</v>
      </c>
      <c r="F358">
        <v>9</v>
      </c>
      <c r="G358">
        <v>9</v>
      </c>
      <c r="H358">
        <v>9</v>
      </c>
      <c r="I358">
        <v>9</v>
      </c>
      <c r="J358">
        <v>9</v>
      </c>
      <c r="K358">
        <v>9</v>
      </c>
      <c r="L358" s="101"/>
    </row>
    <row r="359" spans="1:12" customHeight="1">
      <c r="A359" s="89" t="s">
        <v>77</v>
      </c>
      <c r="B359" s="91" t="s">
        <v>70</v>
      </c>
      <c r="C359" t="str">
        <f>A359&amp;B359</f>
        <v>New Alconbury School2029/2030</v>
      </c>
      <c r="D359"/>
      <c r="E359">
        <v>13</v>
      </c>
      <c r="F359">
        <v>12</v>
      </c>
      <c r="G359">
        <v>12</v>
      </c>
      <c r="H359">
        <v>12</v>
      </c>
      <c r="I359">
        <v>12</v>
      </c>
      <c r="J359">
        <v>12</v>
      </c>
      <c r="K359">
        <v>12</v>
      </c>
      <c r="L359" s="101"/>
    </row>
    <row r="360" spans="1:12" customHeight="1">
      <c r="A360" s="89" t="s">
        <v>77</v>
      </c>
      <c r="B360" s="91" t="s">
        <v>71</v>
      </c>
      <c r="C360" t="str">
        <f>A360&amp;B360</f>
        <v>New Alconbury School2030/2031</v>
      </c>
      <c r="D360"/>
      <c r="E360">
        <v>18</v>
      </c>
      <c r="F360">
        <v>17</v>
      </c>
      <c r="G360">
        <v>16</v>
      </c>
      <c r="H360">
        <v>16</v>
      </c>
      <c r="I360">
        <v>16</v>
      </c>
      <c r="J360">
        <v>16</v>
      </c>
      <c r="K360">
        <v>16</v>
      </c>
      <c r="L360" s="101"/>
    </row>
    <row r="361" spans="1:12" customHeight="1">
      <c r="A361" s="89" t="s">
        <v>77</v>
      </c>
      <c r="B361" s="91" t="s">
        <v>72</v>
      </c>
      <c r="C361" t="str">
        <f>A361&amp;B361</f>
        <v>New Alconbury School2031/2032</v>
      </c>
      <c r="D361"/>
      <c r="E361">
        <v>24</v>
      </c>
      <c r="F361">
        <v>22</v>
      </c>
      <c r="G361">
        <v>21</v>
      </c>
      <c r="H361">
        <v>20</v>
      </c>
      <c r="I361">
        <v>20</v>
      </c>
      <c r="J361">
        <v>20</v>
      </c>
      <c r="K361">
        <v>20</v>
      </c>
      <c r="L361" s="101"/>
    </row>
    <row r="362" spans="1:12" customHeight="1">
      <c r="A362" s="89" t="s">
        <v>77</v>
      </c>
      <c r="B362" s="91" t="s">
        <v>73</v>
      </c>
      <c r="C362" t="str">
        <f>A362&amp;B362</f>
        <v>New Alconbury School2032/2033</v>
      </c>
      <c r="D362"/>
      <c r="E362">
        <v>32</v>
      </c>
      <c r="F362">
        <v>29</v>
      </c>
      <c r="G362">
        <v>27</v>
      </c>
      <c r="H362">
        <v>26</v>
      </c>
      <c r="I362">
        <v>25</v>
      </c>
      <c r="J362">
        <v>25</v>
      </c>
      <c r="K362">
        <v>25</v>
      </c>
      <c r="L362" s="101"/>
    </row>
    <row r="363" spans="1:12" customHeight="1">
      <c r="A363" s="89" t="s">
        <v>77</v>
      </c>
      <c r="B363" s="91" t="s">
        <v>74</v>
      </c>
      <c r="C363" t="str">
        <f>A363&amp;B363</f>
        <v>New Alconbury School2033/2034</v>
      </c>
      <c r="D363"/>
      <c r="E363">
        <v>40</v>
      </c>
      <c r="F363">
        <v>37</v>
      </c>
      <c r="G363">
        <v>34</v>
      </c>
      <c r="H363">
        <v>32</v>
      </c>
      <c r="I363">
        <v>31</v>
      </c>
      <c r="J363">
        <v>30</v>
      </c>
      <c r="K363">
        <v>30</v>
      </c>
      <c r="L363" s="101"/>
    </row>
    <row r="364" spans="1:12" customHeight="1">
      <c r="A364" s="89" t="s">
        <v>77</v>
      </c>
      <c r="B364" s="91" t="s">
        <v>79</v>
      </c>
      <c r="C364" t="str">
        <f>A364&amp;B364</f>
        <v>New Alconbury School2034/2035</v>
      </c>
      <c r="D364"/>
      <c r="E364">
        <v>51</v>
      </c>
      <c r="F364">
        <v>45</v>
      </c>
      <c r="G364">
        <v>42</v>
      </c>
      <c r="H364">
        <v>39</v>
      </c>
      <c r="I364">
        <v>37</v>
      </c>
      <c r="J364">
        <v>36</v>
      </c>
      <c r="K364">
        <v>35</v>
      </c>
      <c r="L364" s="101"/>
    </row>
    <row r="365" spans="1:12" customHeight="1" thickBot="1">
      <c r="A365" s="92" t="s">
        <v>77</v>
      </c>
      <c r="B365" s="93" t="s">
        <v>80</v>
      </c>
      <c r="C365" t="str">
        <f>A365&amp;B365</f>
        <v>New Alconbury School2035/2036</v>
      </c>
      <c r="D365"/>
      <c r="E365">
        <v>65</v>
      </c>
      <c r="F365">
        <v>56</v>
      </c>
      <c r="G365">
        <v>50</v>
      </c>
      <c r="H365">
        <v>47</v>
      </c>
      <c r="I365">
        <v>44</v>
      </c>
      <c r="J365">
        <v>42</v>
      </c>
      <c r="K365">
        <v>41</v>
      </c>
      <c r="L365" s="104"/>
    </row>
    <row r="366" spans="1:12" customHeight="1">
      <c r="A366" s="85" t="s">
        <v>22</v>
      </c>
      <c r="B366" s="86" t="s">
        <v>58</v>
      </c>
      <c r="C366" t="str">
        <f>A366&amp;B366</f>
        <v>Soham Village College2022/2023</v>
      </c>
      <c r="D366">
        <v>262</v>
      </c>
      <c r="E366">
        <v>290</v>
      </c>
      <c r="F366">
        <v>290</v>
      </c>
      <c r="G366">
        <v>277</v>
      </c>
      <c r="H366">
        <v>274</v>
      </c>
      <c r="I366">
        <v>276</v>
      </c>
      <c r="J366">
        <v>0</v>
      </c>
      <c r="K366">
        <v>0</v>
      </c>
      <c r="L366" s="103">
        <v>270</v>
      </c>
    </row>
    <row r="367" spans="1:12" customHeight="1">
      <c r="A367" s="85" t="s">
        <v>22</v>
      </c>
      <c r="B367" s="86" t="s">
        <v>59</v>
      </c>
      <c r="C367" t="str">
        <f>A367&amp;B367</f>
        <v>Soham Village College2023/2024</v>
      </c>
      <c r="D367">
        <v>267</v>
      </c>
      <c r="E367">
        <v>292</v>
      </c>
      <c r="F367">
        <v>293</v>
      </c>
      <c r="G367">
        <v>284</v>
      </c>
      <c r="H367">
        <v>278</v>
      </c>
      <c r="I367">
        <v>266</v>
      </c>
      <c r="J367">
        <v>0</v>
      </c>
      <c r="K367">
        <v>0</v>
      </c>
      <c r="L367" s="98">
        <v>270</v>
      </c>
    </row>
    <row r="368" spans="1:12" customHeight="1" thickBot="1">
      <c r="A368" s="85" t="s">
        <v>22</v>
      </c>
      <c r="B368" s="86" t="s">
        <v>60</v>
      </c>
      <c r="C368" t="str">
        <f>A368&amp;B368</f>
        <v>Soham Village College2024/2025</v>
      </c>
      <c r="D368">
        <v>238</v>
      </c>
      <c r="E368">
        <v>290</v>
      </c>
      <c r="F368">
        <v>292</v>
      </c>
      <c r="G368">
        <v>292</v>
      </c>
      <c r="H368">
        <v>280</v>
      </c>
      <c r="I368">
        <v>278</v>
      </c>
      <c r="J368">
        <v>0</v>
      </c>
      <c r="K368">
        <v>0</v>
      </c>
      <c r="L368" s="99">
        <v>270</v>
      </c>
    </row>
    <row r="369" spans="1:12" customHeight="1">
      <c r="A369" s="87" t="s">
        <v>22</v>
      </c>
      <c r="B369" s="88" t="s">
        <v>61</v>
      </c>
      <c r="C369" t="str">
        <f>A369&amp;B369</f>
        <v>Soham Village College2025/2026</v>
      </c>
      <c r="D369">
        <v>257</v>
      </c>
      <c r="E369">
        <v>290</v>
      </c>
      <c r="F369">
        <v>286</v>
      </c>
      <c r="G369">
        <v>297</v>
      </c>
      <c r="H369">
        <v>289</v>
      </c>
      <c r="I369">
        <v>274</v>
      </c>
      <c r="J369">
        <v>0</v>
      </c>
      <c r="K369">
        <v>0</v>
      </c>
      <c r="L369" s="100">
        <v>270</v>
      </c>
    </row>
    <row r="370" spans="1:12" customHeight="1">
      <c r="A370" s="89" t="s">
        <v>22</v>
      </c>
      <c r="B370" s="90" t="s">
        <v>62</v>
      </c>
      <c r="C370" t="str">
        <f>A370&amp;B370</f>
        <v>Soham Village College2026/2027</v>
      </c>
      <c r="D370">
        <v>246</v>
      </c>
      <c r="E370">
        <v>286</v>
      </c>
      <c r="F370">
        <v>290</v>
      </c>
      <c r="G370">
        <v>289</v>
      </c>
      <c r="H370">
        <v>296</v>
      </c>
      <c r="I370">
        <v>287</v>
      </c>
      <c r="J370">
        <v>0</v>
      </c>
      <c r="K370">
        <v>0</v>
      </c>
      <c r="L370" s="101">
        <v>270</v>
      </c>
    </row>
    <row r="371" spans="1:12" customHeight="1">
      <c r="A371" s="89" t="s">
        <v>22</v>
      </c>
      <c r="B371" s="90" t="s">
        <v>63</v>
      </c>
      <c r="C371" t="str">
        <f>A371&amp;B371</f>
        <v>Soham Village College2027/2028</v>
      </c>
      <c r="D371">
        <v>234</v>
      </c>
      <c r="E371">
        <v>290</v>
      </c>
      <c r="F371">
        <v>287</v>
      </c>
      <c r="G371">
        <v>294</v>
      </c>
      <c r="H371">
        <v>289</v>
      </c>
      <c r="I371">
        <v>295</v>
      </c>
      <c r="J371">
        <v>0</v>
      </c>
      <c r="K371">
        <v>0</v>
      </c>
      <c r="L371" s="101">
        <v>270</v>
      </c>
    </row>
    <row r="372" spans="1:12" customHeight="1">
      <c r="A372" s="89" t="s">
        <v>22</v>
      </c>
      <c r="B372" s="90" t="s">
        <v>64</v>
      </c>
      <c r="C372" t="str">
        <f>A372&amp;B372</f>
        <v>Soham Village College2028/2029</v>
      </c>
      <c r="D372">
        <v>238</v>
      </c>
      <c r="E372">
        <v>280</v>
      </c>
      <c r="F372">
        <v>292</v>
      </c>
      <c r="G372">
        <v>292</v>
      </c>
      <c r="H372">
        <v>295</v>
      </c>
      <c r="I372">
        <v>289</v>
      </c>
      <c r="J372">
        <v>0</v>
      </c>
      <c r="K372">
        <v>0</v>
      </c>
      <c r="L372" s="101">
        <v>270</v>
      </c>
    </row>
    <row r="373" spans="1:12" customHeight="1">
      <c r="A373" s="89" t="s">
        <v>22</v>
      </c>
      <c r="B373" s="91" t="s">
        <v>70</v>
      </c>
      <c r="C373" t="str">
        <f>A373&amp;B373</f>
        <v>Soham Village College2029/2030</v>
      </c>
      <c r="D373">
        <v>240</v>
      </c>
      <c r="E373">
        <v>288</v>
      </c>
      <c r="F373">
        <v>281</v>
      </c>
      <c r="G373">
        <v>296</v>
      </c>
      <c r="H373">
        <v>292</v>
      </c>
      <c r="I373">
        <v>294</v>
      </c>
      <c r="J373">
        <v>0</v>
      </c>
      <c r="K373">
        <v>0</v>
      </c>
      <c r="L373" s="101">
        <v>270</v>
      </c>
    </row>
    <row r="374" spans="1:12" customHeight="1">
      <c r="A374" s="89" t="s">
        <v>22</v>
      </c>
      <c r="B374" s="91" t="s">
        <v>71</v>
      </c>
      <c r="C374" t="str">
        <f>A374&amp;B374</f>
        <v>Soham Village College2030/2031</v>
      </c>
      <c r="D374">
        <v>226</v>
      </c>
      <c r="E374">
        <v>294</v>
      </c>
      <c r="F374">
        <v>288</v>
      </c>
      <c r="G374">
        <v>284</v>
      </c>
      <c r="H374">
        <v>295</v>
      </c>
      <c r="I374">
        <v>290</v>
      </c>
      <c r="J374">
        <v>0</v>
      </c>
      <c r="K374">
        <v>0</v>
      </c>
      <c r="L374" s="101">
        <v>270</v>
      </c>
    </row>
    <row r="375" spans="1:12" customHeight="1">
      <c r="A375" s="89" t="s">
        <v>22</v>
      </c>
      <c r="B375" s="91" t="s">
        <v>72</v>
      </c>
      <c r="C375" t="str">
        <f>A375&amp;B375</f>
        <v>Soham Village College2031/2032</v>
      </c>
      <c r="D375">
        <v>234</v>
      </c>
      <c r="E375">
        <v>282</v>
      </c>
      <c r="F375">
        <v>295</v>
      </c>
      <c r="G375">
        <v>292</v>
      </c>
      <c r="H375">
        <v>284</v>
      </c>
      <c r="I375">
        <v>294</v>
      </c>
      <c r="J375">
        <v>0</v>
      </c>
      <c r="K375">
        <v>0</v>
      </c>
      <c r="L375" s="101">
        <v>270</v>
      </c>
    </row>
    <row r="376" spans="1:12" customHeight="1">
      <c r="A376" s="89" t="s">
        <v>22</v>
      </c>
      <c r="B376" s="91" t="s">
        <v>73</v>
      </c>
      <c r="C376" t="str">
        <f>A376&amp;B376</f>
        <v>Soham Village College2032/2033</v>
      </c>
      <c r="D376">
        <v>236</v>
      </c>
      <c r="E376">
        <v>299</v>
      </c>
      <c r="F376">
        <v>284</v>
      </c>
      <c r="G376">
        <v>300</v>
      </c>
      <c r="H376">
        <v>293</v>
      </c>
      <c r="I376">
        <v>284</v>
      </c>
      <c r="J376">
        <v>0</v>
      </c>
      <c r="K376">
        <v>0</v>
      </c>
      <c r="L376" s="101">
        <v>270</v>
      </c>
    </row>
    <row r="377" spans="1:12" customHeight="1">
      <c r="A377" s="89" t="s">
        <v>22</v>
      </c>
      <c r="B377" s="91" t="s">
        <v>74</v>
      </c>
      <c r="C377" t="str">
        <f>A377&amp;B377</f>
        <v>Soham Village College2033/2034</v>
      </c>
      <c r="D377">
        <v>201</v>
      </c>
      <c r="E377">
        <v>308</v>
      </c>
      <c r="F377">
        <v>300</v>
      </c>
      <c r="G377">
        <v>288</v>
      </c>
      <c r="H377">
        <v>300</v>
      </c>
      <c r="I377">
        <v>292</v>
      </c>
      <c r="J377">
        <v>0</v>
      </c>
      <c r="K377">
        <v>0</v>
      </c>
      <c r="L377" s="101">
        <v>270</v>
      </c>
    </row>
    <row r="378" spans="1:12" customHeight="1">
      <c r="A378" s="89" t="s">
        <v>22</v>
      </c>
      <c r="B378" s="91" t="s">
        <v>79</v>
      </c>
      <c r="C378" t="str">
        <f>A378&amp;B378</f>
        <v>Soham Village College2034/2035</v>
      </c>
      <c r="D378">
        <v>202</v>
      </c>
      <c r="E378">
        <v>276</v>
      </c>
      <c r="F378">
        <v>308</v>
      </c>
      <c r="G378">
        <v>303</v>
      </c>
      <c r="H378">
        <v>287</v>
      </c>
      <c r="I378">
        <v>298</v>
      </c>
      <c r="J378">
        <v>0</v>
      </c>
      <c r="K378">
        <v>0</v>
      </c>
      <c r="L378" s="101">
        <v>270</v>
      </c>
    </row>
    <row r="379" spans="1:12" customHeight="1" thickBot="1">
      <c r="A379" s="92" t="s">
        <v>22</v>
      </c>
      <c r="B379" s="93" t="s">
        <v>80</v>
      </c>
      <c r="C379" t="str">
        <f>A379&amp;B379</f>
        <v>Soham Village College2035/2036</v>
      </c>
      <c r="D379"/>
      <c r="E379">
        <v>286</v>
      </c>
      <c r="F379">
        <v>276</v>
      </c>
      <c r="G379">
        <v>311</v>
      </c>
      <c r="H379">
        <v>302</v>
      </c>
      <c r="I379">
        <v>285</v>
      </c>
      <c r="J379">
        <v>0</v>
      </c>
      <c r="K379">
        <v>0</v>
      </c>
      <c r="L379" s="104">
        <v>270</v>
      </c>
    </row>
    <row r="380" spans="1:12" customHeight="1">
      <c r="A380" s="85" t="s">
        <v>56</v>
      </c>
      <c r="B380" s="86" t="s">
        <v>58</v>
      </c>
      <c r="C380" t="str">
        <f>A380&amp;B380</f>
        <v>St Ivo Academy2022/2023</v>
      </c>
      <c r="D380">
        <v>304</v>
      </c>
      <c r="E380">
        <v>267</v>
      </c>
      <c r="F380">
        <v>277</v>
      </c>
      <c r="G380">
        <v>284</v>
      </c>
      <c r="H380">
        <v>282</v>
      </c>
      <c r="I380">
        <v>293</v>
      </c>
      <c r="J380">
        <v>131</v>
      </c>
      <c r="K380">
        <v>138</v>
      </c>
      <c r="L380" s="103">
        <v>296</v>
      </c>
    </row>
    <row r="381" spans="1:12" customHeight="1">
      <c r="A381" s="85" t="s">
        <v>56</v>
      </c>
      <c r="B381" s="86" t="s">
        <v>59</v>
      </c>
      <c r="C381" t="str">
        <f>A381&amp;B381</f>
        <v>St Ivo Academy2023/2024</v>
      </c>
      <c r="D381">
        <v>276</v>
      </c>
      <c r="E381">
        <v>289</v>
      </c>
      <c r="F381">
        <v>273</v>
      </c>
      <c r="G381">
        <v>270</v>
      </c>
      <c r="H381">
        <v>280</v>
      </c>
      <c r="I381">
        <v>280</v>
      </c>
      <c r="J381">
        <v>111</v>
      </c>
      <c r="K381">
        <v>124</v>
      </c>
      <c r="L381" s="98">
        <v>296</v>
      </c>
    </row>
    <row r="382" spans="1:12" customHeight="1" thickBot="1">
      <c r="A382" s="85" t="s">
        <v>56</v>
      </c>
      <c r="B382" s="86" t="s">
        <v>60</v>
      </c>
      <c r="C382" t="str">
        <f>A382&amp;B382</f>
        <v>St Ivo Academy2024/2025</v>
      </c>
      <c r="D382">
        <v>241</v>
      </c>
      <c r="E382">
        <v>244</v>
      </c>
      <c r="F382">
        <v>286</v>
      </c>
      <c r="G382">
        <v>261</v>
      </c>
      <c r="H382">
        <v>273</v>
      </c>
      <c r="I382">
        <v>284</v>
      </c>
      <c r="J382">
        <v>38</v>
      </c>
      <c r="K382">
        <v>107</v>
      </c>
      <c r="L382" s="99">
        <v>296</v>
      </c>
    </row>
    <row r="383" spans="1:12" customHeight="1">
      <c r="A383" s="87" t="s">
        <v>56</v>
      </c>
      <c r="B383" s="88" t="s">
        <v>61</v>
      </c>
      <c r="C383" t="str">
        <f>A383&amp;B383</f>
        <v>St Ivo Academy2025/2026</v>
      </c>
      <c r="D383">
        <v>234</v>
      </c>
      <c r="E383">
        <v>217</v>
      </c>
      <c r="F383">
        <v>233</v>
      </c>
      <c r="G383">
        <v>283</v>
      </c>
      <c r="H383">
        <v>264</v>
      </c>
      <c r="I383">
        <v>268</v>
      </c>
      <c r="J383">
        <v>76</v>
      </c>
      <c r="K383">
        <v>37</v>
      </c>
      <c r="L383" s="100">
        <v>296</v>
      </c>
    </row>
    <row r="384" spans="1:12" customHeight="1">
      <c r="A384" s="89" t="s">
        <v>56</v>
      </c>
      <c r="B384" s="90" t="s">
        <v>62</v>
      </c>
      <c r="C384" t="str">
        <f>A384&amp;B384</f>
        <v>St Ivo Academy2026/2027</v>
      </c>
      <c r="D384">
        <v>236</v>
      </c>
      <c r="E384">
        <v>195</v>
      </c>
      <c r="F384">
        <v>211</v>
      </c>
      <c r="G384">
        <v>226</v>
      </c>
      <c r="H384">
        <v>285</v>
      </c>
      <c r="I384">
        <v>262</v>
      </c>
      <c r="J384">
        <v>65</v>
      </c>
      <c r="K384">
        <v>73</v>
      </c>
      <c r="L384" s="101">
        <v>296</v>
      </c>
    </row>
    <row r="385" spans="1:12" customHeight="1">
      <c r="A385" s="89" t="s">
        <v>56</v>
      </c>
      <c r="B385" s="90" t="s">
        <v>63</v>
      </c>
      <c r="C385" t="str">
        <f>A385&amp;B385</f>
        <v>St Ivo Academy2027/2028</v>
      </c>
      <c r="D385">
        <v>227</v>
      </c>
      <c r="E385">
        <v>213</v>
      </c>
      <c r="F385">
        <v>189</v>
      </c>
      <c r="G385">
        <v>204</v>
      </c>
      <c r="H385">
        <v>228</v>
      </c>
      <c r="I385">
        <v>283</v>
      </c>
      <c r="J385">
        <v>63</v>
      </c>
      <c r="K385">
        <v>63</v>
      </c>
      <c r="L385" s="101">
        <v>296</v>
      </c>
    </row>
    <row r="386" spans="1:12" customHeight="1">
      <c r="A386" s="89" t="s">
        <v>56</v>
      </c>
      <c r="B386" s="90" t="s">
        <v>64</v>
      </c>
      <c r="C386" t="str">
        <f>A386&amp;B386</f>
        <v>St Ivo Academy2028/2029</v>
      </c>
      <c r="D386">
        <v>200</v>
      </c>
      <c r="E386">
        <v>205</v>
      </c>
      <c r="F386">
        <v>207</v>
      </c>
      <c r="G386">
        <v>182</v>
      </c>
      <c r="H386">
        <v>206</v>
      </c>
      <c r="I386">
        <v>226</v>
      </c>
      <c r="J386">
        <v>69</v>
      </c>
      <c r="K386">
        <v>61</v>
      </c>
      <c r="L386" s="101">
        <v>296</v>
      </c>
    </row>
    <row r="387" spans="1:12" customHeight="1">
      <c r="A387" s="89" t="s">
        <v>56</v>
      </c>
      <c r="B387" s="91" t="s">
        <v>70</v>
      </c>
      <c r="C387" t="str">
        <f>A387&amp;B387</f>
        <v>St Ivo Academy2029/2030</v>
      </c>
      <c r="D387">
        <v>210</v>
      </c>
      <c r="E387">
        <v>181</v>
      </c>
      <c r="F387">
        <v>199</v>
      </c>
      <c r="G387">
        <v>200</v>
      </c>
      <c r="H387">
        <v>184</v>
      </c>
      <c r="I387">
        <v>204</v>
      </c>
      <c r="J387">
        <v>55</v>
      </c>
      <c r="K387">
        <v>67</v>
      </c>
      <c r="L387" s="101">
        <v>296</v>
      </c>
    </row>
    <row r="388" spans="1:12" customHeight="1">
      <c r="A388" s="89" t="s">
        <v>56</v>
      </c>
      <c r="B388" s="91" t="s">
        <v>71</v>
      </c>
      <c r="C388" t="str">
        <f>A388&amp;B388</f>
        <v>St Ivo Academy2030/2031</v>
      </c>
      <c r="D388">
        <v>214</v>
      </c>
      <c r="E388">
        <v>190</v>
      </c>
      <c r="F388">
        <v>175</v>
      </c>
      <c r="G388">
        <v>192</v>
      </c>
      <c r="H388">
        <v>202</v>
      </c>
      <c r="I388">
        <v>182</v>
      </c>
      <c r="J388">
        <v>49</v>
      </c>
      <c r="K388">
        <v>53</v>
      </c>
      <c r="L388" s="101">
        <v>296</v>
      </c>
    </row>
    <row r="389" spans="1:12" customHeight="1">
      <c r="A389" s="89" t="s">
        <v>56</v>
      </c>
      <c r="B389" s="91" t="s">
        <v>72</v>
      </c>
      <c r="C389" t="str">
        <f>A389&amp;B389</f>
        <v>St Ivo Academy2031/2032</v>
      </c>
      <c r="D389">
        <v>198</v>
      </c>
      <c r="E389">
        <v>193</v>
      </c>
      <c r="F389">
        <v>184</v>
      </c>
      <c r="G389">
        <v>168</v>
      </c>
      <c r="H389">
        <v>194</v>
      </c>
      <c r="I389">
        <v>200</v>
      </c>
      <c r="J389">
        <v>44</v>
      </c>
      <c r="K389">
        <v>47</v>
      </c>
      <c r="L389" s="101">
        <v>296</v>
      </c>
    </row>
    <row r="390" spans="1:12" customHeight="1">
      <c r="A390" s="89" t="s">
        <v>56</v>
      </c>
      <c r="B390" s="91" t="s">
        <v>73</v>
      </c>
      <c r="C390" t="str">
        <f>A390&amp;B390</f>
        <v>St Ivo Academy2032/2033</v>
      </c>
      <c r="D390">
        <v>194</v>
      </c>
      <c r="E390">
        <v>179</v>
      </c>
      <c r="F390">
        <v>187</v>
      </c>
      <c r="G390">
        <v>177</v>
      </c>
      <c r="H390">
        <v>170</v>
      </c>
      <c r="I390">
        <v>192</v>
      </c>
      <c r="J390">
        <v>48</v>
      </c>
      <c r="K390">
        <v>43</v>
      </c>
      <c r="L390" s="101">
        <v>296</v>
      </c>
    </row>
    <row r="391" spans="1:12" customHeight="1">
      <c r="A391" s="89" t="s">
        <v>56</v>
      </c>
      <c r="B391" s="91" t="s">
        <v>74</v>
      </c>
      <c r="C391" t="str">
        <f>A391&amp;B391</f>
        <v>St Ivo Academy2033/2034</v>
      </c>
      <c r="D391">
        <v>197</v>
      </c>
      <c r="E391">
        <v>175</v>
      </c>
      <c r="F391">
        <v>173</v>
      </c>
      <c r="G391">
        <v>180</v>
      </c>
      <c r="H391">
        <v>179</v>
      </c>
      <c r="I391">
        <v>168</v>
      </c>
      <c r="J391">
        <v>46</v>
      </c>
      <c r="K391">
        <v>46</v>
      </c>
      <c r="L391" s="101">
        <v>296</v>
      </c>
    </row>
    <row r="392" spans="1:12" customHeight="1">
      <c r="A392" s="89" t="s">
        <v>56</v>
      </c>
      <c r="B392" s="91" t="s">
        <v>79</v>
      </c>
      <c r="C392" t="str">
        <f>A392&amp;B392</f>
        <v>St Ivo Academy2034/2035</v>
      </c>
      <c r="D392">
        <v>172</v>
      </c>
      <c r="E392">
        <v>178</v>
      </c>
      <c r="F392">
        <v>169</v>
      </c>
      <c r="G392">
        <v>166</v>
      </c>
      <c r="H392">
        <v>182</v>
      </c>
      <c r="I392">
        <v>177</v>
      </c>
      <c r="J392">
        <v>41</v>
      </c>
      <c r="K392">
        <v>44</v>
      </c>
      <c r="L392" s="101">
        <v>296</v>
      </c>
    </row>
    <row r="393" spans="1:12" customHeight="1" thickBot="1">
      <c r="A393" s="92" t="s">
        <v>56</v>
      </c>
      <c r="B393" s="93" t="s">
        <v>80</v>
      </c>
      <c r="C393" t="str">
        <f>A393&amp;B393</f>
        <v>St Ivo Academy2035/2036</v>
      </c>
      <c r="D393"/>
      <c r="E393">
        <v>155</v>
      </c>
      <c r="F393">
        <v>172</v>
      </c>
      <c r="G393">
        <v>162</v>
      </c>
      <c r="H393">
        <v>168</v>
      </c>
      <c r="I393">
        <v>180</v>
      </c>
      <c r="J393">
        <v>43</v>
      </c>
      <c r="K393">
        <v>40</v>
      </c>
      <c r="L393" s="104">
        <v>296</v>
      </c>
    </row>
    <row r="394" spans="1:12" customHeight="1">
      <c r="A394" s="85" t="s">
        <v>29</v>
      </c>
      <c r="B394" s="86" t="s">
        <v>58</v>
      </c>
      <c r="C394" t="str">
        <f>A394&amp;B394</f>
        <v>Ernulf Academy2022/2023</v>
      </c>
      <c r="D394">
        <v>157</v>
      </c>
      <c r="E394">
        <v>154</v>
      </c>
      <c r="F394">
        <v>137</v>
      </c>
      <c r="G394">
        <v>149</v>
      </c>
      <c r="H394">
        <v>151</v>
      </c>
      <c r="I394">
        <v>112</v>
      </c>
      <c r="J394">
        <v>0</v>
      </c>
      <c r="K394">
        <v>0</v>
      </c>
      <c r="L394" s="103">
        <v>232</v>
      </c>
    </row>
    <row r="395" spans="1:12" customHeight="1">
      <c r="A395" s="85" t="s">
        <v>29</v>
      </c>
      <c r="B395" s="86" t="s">
        <v>59</v>
      </c>
      <c r="C395" t="str">
        <f>A395&amp;B395</f>
        <v>Ernulf Academy2023/2024</v>
      </c>
      <c r="D395">
        <v>162</v>
      </c>
      <c r="E395">
        <v>173</v>
      </c>
      <c r="F395">
        <v>139</v>
      </c>
      <c r="G395">
        <v>142</v>
      </c>
      <c r="H395">
        <v>135</v>
      </c>
      <c r="I395">
        <v>144</v>
      </c>
      <c r="J395">
        <v>0</v>
      </c>
      <c r="K395">
        <v>0</v>
      </c>
      <c r="L395" s="98">
        <v>232</v>
      </c>
    </row>
    <row r="396" spans="1:12" customHeight="1" thickBot="1">
      <c r="A396" s="85" t="s">
        <v>29</v>
      </c>
      <c r="B396" s="86" t="s">
        <v>60</v>
      </c>
      <c r="C396" t="str">
        <f>A396&amp;B396</f>
        <v>Ernulf Academy2024/2025</v>
      </c>
      <c r="D396">
        <v>154</v>
      </c>
      <c r="E396">
        <v>159</v>
      </c>
      <c r="F396">
        <v>173</v>
      </c>
      <c r="G396">
        <v>140</v>
      </c>
      <c r="H396">
        <v>137</v>
      </c>
      <c r="I396">
        <v>134</v>
      </c>
      <c r="J396">
        <v>0</v>
      </c>
      <c r="K396">
        <v>0</v>
      </c>
      <c r="L396" s="99">
        <v>232</v>
      </c>
    </row>
    <row r="397" spans="1:12" customHeight="1">
      <c r="A397" s="87" t="s">
        <v>29</v>
      </c>
      <c r="B397" s="88" t="s">
        <v>61</v>
      </c>
      <c r="C397" t="str">
        <f>A397&amp;B397</f>
        <v>Ernulf Academy2025/2026</v>
      </c>
      <c r="D397">
        <v>150</v>
      </c>
      <c r="E397">
        <v>148</v>
      </c>
      <c r="F397">
        <v>154</v>
      </c>
      <c r="G397">
        <v>159</v>
      </c>
      <c r="H397">
        <v>128</v>
      </c>
      <c r="I397">
        <v>131</v>
      </c>
      <c r="J397">
        <v>0</v>
      </c>
      <c r="K397">
        <v>0</v>
      </c>
      <c r="L397" s="100">
        <v>232</v>
      </c>
    </row>
    <row r="398" spans="1:12" customHeight="1">
      <c r="A398" s="89" t="s">
        <v>29</v>
      </c>
      <c r="B398" s="90" t="s">
        <v>62</v>
      </c>
      <c r="C398" t="str">
        <f>A398&amp;B398</f>
        <v>Ernulf Academy2026/2027</v>
      </c>
      <c r="D398">
        <v>153</v>
      </c>
      <c r="E398">
        <v>145</v>
      </c>
      <c r="F398">
        <v>146</v>
      </c>
      <c r="G398">
        <v>151</v>
      </c>
      <c r="H398">
        <v>152</v>
      </c>
      <c r="I398">
        <v>126</v>
      </c>
      <c r="J398">
        <v>0</v>
      </c>
      <c r="K398">
        <v>0</v>
      </c>
      <c r="L398" s="101">
        <v>232</v>
      </c>
    </row>
    <row r="399" spans="1:12" customHeight="1">
      <c r="A399" s="89" t="s">
        <v>29</v>
      </c>
      <c r="B399" s="90" t="s">
        <v>63</v>
      </c>
      <c r="C399" t="str">
        <f>A399&amp;B399</f>
        <v>Ernulf Academy2027/2028</v>
      </c>
      <c r="D399">
        <v>155</v>
      </c>
      <c r="E399">
        <v>161</v>
      </c>
      <c r="F399">
        <v>143</v>
      </c>
      <c r="G399">
        <v>143</v>
      </c>
      <c r="H399">
        <v>144</v>
      </c>
      <c r="I399">
        <v>150</v>
      </c>
      <c r="J399">
        <v>0</v>
      </c>
      <c r="K399">
        <v>0</v>
      </c>
      <c r="L399" s="101">
        <v>232</v>
      </c>
    </row>
    <row r="400" spans="1:12" customHeight="1">
      <c r="A400" s="89" t="s">
        <v>29</v>
      </c>
      <c r="B400" s="90" t="s">
        <v>64</v>
      </c>
      <c r="C400" t="str">
        <f>A400&amp;B400</f>
        <v>Ernulf Academy2028/2029</v>
      </c>
      <c r="D400">
        <v>128</v>
      </c>
      <c r="E400">
        <v>166</v>
      </c>
      <c r="F400">
        <v>159</v>
      </c>
      <c r="G400">
        <v>140</v>
      </c>
      <c r="H400">
        <v>136</v>
      </c>
      <c r="I400">
        <v>142</v>
      </c>
      <c r="J400">
        <v>0</v>
      </c>
      <c r="K400">
        <v>0</v>
      </c>
      <c r="L400" s="101">
        <v>232</v>
      </c>
    </row>
    <row r="401" spans="1:12" customHeight="1">
      <c r="A401" s="89" t="s">
        <v>29</v>
      </c>
      <c r="B401" s="91" t="s">
        <v>70</v>
      </c>
      <c r="C401" t="str">
        <f>A401&amp;B401</f>
        <v>Ernulf Academy2029/2030</v>
      </c>
      <c r="D401">
        <v>144</v>
      </c>
      <c r="E401">
        <v>143</v>
      </c>
      <c r="F401">
        <v>164</v>
      </c>
      <c r="G401">
        <v>156</v>
      </c>
      <c r="H401">
        <v>133</v>
      </c>
      <c r="I401">
        <v>134</v>
      </c>
      <c r="J401">
        <v>0</v>
      </c>
      <c r="K401">
        <v>0</v>
      </c>
      <c r="L401" s="101">
        <v>232</v>
      </c>
    </row>
    <row r="402" spans="1:12" customHeight="1">
      <c r="A402" s="89" t="s">
        <v>29</v>
      </c>
      <c r="B402" s="91" t="s">
        <v>71</v>
      </c>
      <c r="C402" t="str">
        <f>A402&amp;B402</f>
        <v>Ernulf Academy2030/2031</v>
      </c>
      <c r="D402">
        <v>148</v>
      </c>
      <c r="E402">
        <v>163</v>
      </c>
      <c r="F402">
        <v>141</v>
      </c>
      <c r="G402">
        <v>161</v>
      </c>
      <c r="H402">
        <v>149</v>
      </c>
      <c r="I402">
        <v>131</v>
      </c>
      <c r="J402">
        <v>0</v>
      </c>
      <c r="K402">
        <v>0</v>
      </c>
      <c r="L402" s="101">
        <v>232</v>
      </c>
    </row>
    <row r="403" spans="1:12" customHeight="1">
      <c r="A403" s="89" t="s">
        <v>29</v>
      </c>
      <c r="B403" s="91" t="s">
        <v>72</v>
      </c>
      <c r="C403" t="str">
        <f>A403&amp;B403</f>
        <v>Ernulf Academy2031/2032</v>
      </c>
      <c r="D403">
        <v>116</v>
      </c>
      <c r="E403">
        <v>173</v>
      </c>
      <c r="F403">
        <v>161</v>
      </c>
      <c r="G403">
        <v>138</v>
      </c>
      <c r="H403">
        <v>154</v>
      </c>
      <c r="I403">
        <v>147</v>
      </c>
      <c r="J403">
        <v>0</v>
      </c>
      <c r="K403">
        <v>0</v>
      </c>
      <c r="L403" s="101">
        <v>232</v>
      </c>
    </row>
    <row r="404" spans="1:12" customHeight="1">
      <c r="A404" s="89" t="s">
        <v>29</v>
      </c>
      <c r="B404" s="91" t="s">
        <v>73</v>
      </c>
      <c r="C404" t="str">
        <f>A404&amp;B404</f>
        <v>Ernulf Academy2032/2033</v>
      </c>
      <c r="D404">
        <v>124</v>
      </c>
      <c r="E404">
        <v>147</v>
      </c>
      <c r="F404">
        <v>171</v>
      </c>
      <c r="G404">
        <v>158</v>
      </c>
      <c r="H404">
        <v>131</v>
      </c>
      <c r="I404">
        <v>152</v>
      </c>
      <c r="J404">
        <v>0</v>
      </c>
      <c r="K404">
        <v>0</v>
      </c>
      <c r="L404" s="101">
        <v>232</v>
      </c>
    </row>
    <row r="405" spans="1:12" customHeight="1">
      <c r="A405" s="89" t="s">
        <v>29</v>
      </c>
      <c r="B405" s="91" t="s">
        <v>74</v>
      </c>
      <c r="C405" t="str">
        <f>A405&amp;B405</f>
        <v>Ernulf Academy2033/2034</v>
      </c>
      <c r="D405">
        <v>111</v>
      </c>
      <c r="E405">
        <v>161</v>
      </c>
      <c r="F405">
        <v>145</v>
      </c>
      <c r="G405">
        <v>168</v>
      </c>
      <c r="H405">
        <v>151</v>
      </c>
      <c r="I405">
        <v>129</v>
      </c>
      <c r="J405">
        <v>0</v>
      </c>
      <c r="K405">
        <v>0</v>
      </c>
      <c r="L405" s="101">
        <v>232</v>
      </c>
    </row>
    <row r="406" spans="1:12" customHeight="1">
      <c r="A406" s="89" t="s">
        <v>29</v>
      </c>
      <c r="B406" s="91" t="s">
        <v>79</v>
      </c>
      <c r="C406" t="str">
        <f>A406&amp;B406</f>
        <v>Ernulf Academy2034/2035</v>
      </c>
      <c r="D406">
        <v>142</v>
      </c>
      <c r="E406">
        <v>156</v>
      </c>
      <c r="F406">
        <v>159</v>
      </c>
      <c r="G406">
        <v>142</v>
      </c>
      <c r="H406">
        <v>161</v>
      </c>
      <c r="I406">
        <v>149</v>
      </c>
      <c r="J406">
        <v>0</v>
      </c>
      <c r="K406">
        <v>0</v>
      </c>
      <c r="L406" s="101">
        <v>232</v>
      </c>
    </row>
    <row r="407" spans="1:12" customHeight="1" thickBot="1">
      <c r="A407" s="92" t="s">
        <v>29</v>
      </c>
      <c r="B407" s="93" t="s">
        <v>80</v>
      </c>
      <c r="C407" t="str">
        <f>A407&amp;B407</f>
        <v>Ernulf Academy2035/2036</v>
      </c>
      <c r="D407"/>
      <c r="E407">
        <v>198</v>
      </c>
      <c r="F407">
        <v>154</v>
      </c>
      <c r="G407">
        <v>156</v>
      </c>
      <c r="H407">
        <v>135</v>
      </c>
      <c r="I407">
        <v>159</v>
      </c>
      <c r="J407">
        <v>0</v>
      </c>
      <c r="K407">
        <v>0</v>
      </c>
      <c r="L407" s="104">
        <v>232</v>
      </c>
    </row>
    <row r="408" spans="1:12" customHeight="1">
      <c r="A408" s="85" t="s">
        <v>30</v>
      </c>
      <c r="B408" s="86" t="s">
        <v>58</v>
      </c>
      <c r="C408" t="str">
        <f>A408&amp;B408</f>
        <v>Longsands Academy2022/2023</v>
      </c>
      <c r="D408">
        <v>396</v>
      </c>
      <c r="E408">
        <v>283</v>
      </c>
      <c r="F408">
        <v>292</v>
      </c>
      <c r="G408">
        <v>287</v>
      </c>
      <c r="H408">
        <v>284</v>
      </c>
      <c r="I408">
        <v>272</v>
      </c>
      <c r="J408">
        <v>102</v>
      </c>
      <c r="K408">
        <v>168</v>
      </c>
      <c r="L408" s="103">
        <v>290</v>
      </c>
    </row>
    <row r="409" spans="1:12" customHeight="1">
      <c r="A409" s="85" t="s">
        <v>30</v>
      </c>
      <c r="B409" s="86" t="s">
        <v>59</v>
      </c>
      <c r="C409" t="str">
        <f>A409&amp;B409</f>
        <v>Longsands Academy2023/2024</v>
      </c>
      <c r="D409">
        <v>352</v>
      </c>
      <c r="E409">
        <v>297</v>
      </c>
      <c r="F409">
        <v>283</v>
      </c>
      <c r="G409">
        <v>284</v>
      </c>
      <c r="H409">
        <v>283</v>
      </c>
      <c r="I409">
        <v>286</v>
      </c>
      <c r="J409">
        <v>125</v>
      </c>
      <c r="K409">
        <v>95</v>
      </c>
      <c r="L409" s="98">
        <v>290</v>
      </c>
    </row>
    <row r="410" spans="1:12" customHeight="1" thickBot="1">
      <c r="A410" s="85" t="s">
        <v>30</v>
      </c>
      <c r="B410" s="86" t="s">
        <v>60</v>
      </c>
      <c r="C410" t="str">
        <f>A410&amp;B410</f>
        <v>Longsands Academy2024/2025</v>
      </c>
      <c r="D410">
        <v>360</v>
      </c>
      <c r="E410">
        <v>260</v>
      </c>
      <c r="F410">
        <v>288</v>
      </c>
      <c r="G410">
        <v>265</v>
      </c>
      <c r="H410">
        <v>267</v>
      </c>
      <c r="I410">
        <v>278</v>
      </c>
      <c r="J410">
        <v>77</v>
      </c>
      <c r="K410">
        <v>119</v>
      </c>
      <c r="L410" s="99">
        <v>290</v>
      </c>
    </row>
    <row r="411" spans="1:12" customHeight="1">
      <c r="A411" s="87" t="s">
        <v>30</v>
      </c>
      <c r="B411" s="88" t="s">
        <v>61</v>
      </c>
      <c r="C411" t="str">
        <f>A411&amp;B411</f>
        <v>Longsands Academy2025/2026</v>
      </c>
      <c r="D411">
        <v>370</v>
      </c>
      <c r="E411">
        <v>240</v>
      </c>
      <c r="F411">
        <v>252</v>
      </c>
      <c r="G411">
        <v>279</v>
      </c>
      <c r="H411">
        <v>255</v>
      </c>
      <c r="I411">
        <v>269</v>
      </c>
      <c r="J411">
        <v>40</v>
      </c>
      <c r="K411">
        <v>77</v>
      </c>
      <c r="L411" s="100">
        <v>290</v>
      </c>
    </row>
    <row r="412" spans="1:12" customHeight="1">
      <c r="A412" s="89" t="s">
        <v>30</v>
      </c>
      <c r="B412" s="90" t="s">
        <v>62</v>
      </c>
      <c r="C412" t="str">
        <f>A412&amp;B412</f>
        <v>Longsands Academy2026/2027</v>
      </c>
      <c r="D412">
        <v>371</v>
      </c>
      <c r="E412">
        <v>280</v>
      </c>
      <c r="F412">
        <v>233</v>
      </c>
      <c r="G412">
        <v>240</v>
      </c>
      <c r="H412">
        <v>268</v>
      </c>
      <c r="I412">
        <v>255</v>
      </c>
      <c r="J412">
        <v>64</v>
      </c>
      <c r="K412">
        <v>39</v>
      </c>
      <c r="L412" s="101">
        <v>290</v>
      </c>
    </row>
    <row r="413" spans="1:12" customHeight="1">
      <c r="A413" s="89" t="s">
        <v>30</v>
      </c>
      <c r="B413" s="90" t="s">
        <v>63</v>
      </c>
      <c r="C413" t="str">
        <f>A413&amp;B413</f>
        <v>Longsands Academy2027/2028</v>
      </c>
      <c r="D413">
        <v>316</v>
      </c>
      <c r="E413">
        <v>261</v>
      </c>
      <c r="F413">
        <v>273</v>
      </c>
      <c r="G413">
        <v>221</v>
      </c>
      <c r="H413">
        <v>229</v>
      </c>
      <c r="I413">
        <v>268</v>
      </c>
      <c r="J413">
        <v>61</v>
      </c>
      <c r="K413">
        <v>62</v>
      </c>
      <c r="L413" s="101">
        <v>290</v>
      </c>
    </row>
    <row r="414" spans="1:12" customHeight="1">
      <c r="A414" s="89" t="s">
        <v>30</v>
      </c>
      <c r="B414" s="90" t="s">
        <v>64</v>
      </c>
      <c r="C414" t="str">
        <f>A414&amp;B414</f>
        <v>Longsands Academy2028/2029</v>
      </c>
      <c r="D414">
        <v>334</v>
      </c>
      <c r="E414">
        <v>223</v>
      </c>
      <c r="F414">
        <v>254</v>
      </c>
      <c r="G414">
        <v>261</v>
      </c>
      <c r="H414">
        <v>210</v>
      </c>
      <c r="I414">
        <v>229</v>
      </c>
      <c r="J414">
        <v>64</v>
      </c>
      <c r="K414">
        <v>59</v>
      </c>
      <c r="L414" s="101">
        <v>290</v>
      </c>
    </row>
    <row r="415" spans="1:12" customHeight="1">
      <c r="A415" s="89" t="s">
        <v>30</v>
      </c>
      <c r="B415" s="91" t="s">
        <v>70</v>
      </c>
      <c r="C415" t="str">
        <f>A415&amp;B415</f>
        <v>Longsands Academy2029/2030</v>
      </c>
      <c r="D415">
        <v>301</v>
      </c>
      <c r="E415">
        <v>235</v>
      </c>
      <c r="F415">
        <v>216</v>
      </c>
      <c r="G415">
        <v>242</v>
      </c>
      <c r="H415">
        <v>250</v>
      </c>
      <c r="I415">
        <v>210</v>
      </c>
      <c r="J415">
        <v>55</v>
      </c>
      <c r="K415">
        <v>62</v>
      </c>
      <c r="L415" s="101">
        <v>290</v>
      </c>
    </row>
    <row r="416" spans="1:12" customHeight="1">
      <c r="A416" s="89" t="s">
        <v>30</v>
      </c>
      <c r="B416" s="91" t="s">
        <v>71</v>
      </c>
      <c r="C416" t="str">
        <f>A416&amp;B416</f>
        <v>Longsands Academy2030/2031</v>
      </c>
      <c r="D416">
        <v>320</v>
      </c>
      <c r="E416">
        <v>212</v>
      </c>
      <c r="F416">
        <v>228</v>
      </c>
      <c r="G416">
        <v>204</v>
      </c>
      <c r="H416">
        <v>231</v>
      </c>
      <c r="I416">
        <v>250</v>
      </c>
      <c r="J416">
        <v>50</v>
      </c>
      <c r="K416">
        <v>53</v>
      </c>
      <c r="L416" s="101">
        <v>290</v>
      </c>
    </row>
    <row r="417" spans="1:12" customHeight="1">
      <c r="A417" s="89" t="s">
        <v>30</v>
      </c>
      <c r="B417" s="91" t="s">
        <v>72</v>
      </c>
      <c r="C417" t="str">
        <f>A417&amp;B417</f>
        <v>Longsands Academy2031/2032</v>
      </c>
      <c r="D417">
        <v>326</v>
      </c>
      <c r="E417">
        <v>225</v>
      </c>
      <c r="F417">
        <v>205</v>
      </c>
      <c r="G417">
        <v>216</v>
      </c>
      <c r="H417">
        <v>193</v>
      </c>
      <c r="I417">
        <v>231</v>
      </c>
      <c r="J417">
        <v>60</v>
      </c>
      <c r="K417">
        <v>49</v>
      </c>
      <c r="L417" s="101">
        <v>290</v>
      </c>
    </row>
    <row r="418" spans="1:12" customHeight="1">
      <c r="A418" s="89" t="s">
        <v>30</v>
      </c>
      <c r="B418" s="91" t="s">
        <v>73</v>
      </c>
      <c r="C418" t="str">
        <f>A418&amp;B418</f>
        <v>Longsands Academy2032/2033</v>
      </c>
      <c r="D418">
        <v>341</v>
      </c>
      <c r="E418">
        <v>230</v>
      </c>
      <c r="F418">
        <v>218</v>
      </c>
      <c r="G418">
        <v>193</v>
      </c>
      <c r="H418">
        <v>205</v>
      </c>
      <c r="I418">
        <v>193</v>
      </c>
      <c r="J418">
        <v>55</v>
      </c>
      <c r="K418">
        <v>58</v>
      </c>
      <c r="L418" s="101">
        <v>290</v>
      </c>
    </row>
    <row r="419" spans="1:12" customHeight="1">
      <c r="A419" s="89" t="s">
        <v>30</v>
      </c>
      <c r="B419" s="91" t="s">
        <v>74</v>
      </c>
      <c r="C419" t="str">
        <f>A419&amp;B419</f>
        <v>Longsands Academy2033/2034</v>
      </c>
      <c r="D419">
        <v>302</v>
      </c>
      <c r="E419">
        <v>240</v>
      </c>
      <c r="F419">
        <v>223</v>
      </c>
      <c r="G419">
        <v>206</v>
      </c>
      <c r="H419">
        <v>182</v>
      </c>
      <c r="I419">
        <v>205</v>
      </c>
      <c r="J419">
        <v>46</v>
      </c>
      <c r="K419">
        <v>53</v>
      </c>
      <c r="L419" s="101">
        <v>290</v>
      </c>
    </row>
    <row r="420" spans="1:12" customHeight="1">
      <c r="A420" s="89" t="s">
        <v>30</v>
      </c>
      <c r="B420" s="91" t="s">
        <v>79</v>
      </c>
      <c r="C420" t="str">
        <f>A420&amp;B420</f>
        <v>Longsands Academy2034/2035</v>
      </c>
      <c r="D420">
        <v>266</v>
      </c>
      <c r="E420">
        <v>213</v>
      </c>
      <c r="F420">
        <v>233</v>
      </c>
      <c r="G420">
        <v>211</v>
      </c>
      <c r="H420">
        <v>195</v>
      </c>
      <c r="I420">
        <v>182</v>
      </c>
      <c r="J420">
        <v>49</v>
      </c>
      <c r="K420">
        <v>45</v>
      </c>
      <c r="L420" s="101">
        <v>290</v>
      </c>
    </row>
    <row r="421" spans="1:12" customHeight="1" thickBot="1">
      <c r="A421" s="92" t="s">
        <v>30</v>
      </c>
      <c r="B421" s="93" t="s">
        <v>80</v>
      </c>
      <c r="C421" t="str">
        <f>A421&amp;B421</f>
        <v>Longsands Academy2035/2036</v>
      </c>
      <c r="D421"/>
      <c r="E421">
        <v>187</v>
      </c>
      <c r="F421">
        <v>206</v>
      </c>
      <c r="G421">
        <v>221</v>
      </c>
      <c r="H421">
        <v>200</v>
      </c>
      <c r="I421">
        <v>195</v>
      </c>
      <c r="J421">
        <v>43</v>
      </c>
      <c r="K421">
        <v>48</v>
      </c>
      <c r="L421" s="104">
        <v>290</v>
      </c>
    </row>
    <row r="422" spans="1:12" customHeight="1">
      <c r="A422" s="85" t="s">
        <v>75</v>
      </c>
      <c r="B422" s="86" t="s">
        <v>58</v>
      </c>
      <c r="C422" t="str">
        <f>A422&amp;B422</f>
        <v>Northstowe Learning Community2022/2023</v>
      </c>
      <c r="D422">
        <v>103</v>
      </c>
      <c r="E422">
        <v>136</v>
      </c>
      <c r="F422">
        <v>126</v>
      </c>
      <c r="G422">
        <v>113</v>
      </c>
      <c r="H422">
        <v>96</v>
      </c>
      <c r="I422">
        <v>0</v>
      </c>
      <c r="J422">
        <v>0</v>
      </c>
      <c r="K422">
        <v>0</v>
      </c>
      <c r="L422" s="103">
        <v>120</v>
      </c>
    </row>
    <row r="423" spans="1:12" customHeight="1">
      <c r="A423" s="85" t="s">
        <v>75</v>
      </c>
      <c r="B423" s="86" t="s">
        <v>59</v>
      </c>
      <c r="C423" t="str">
        <f>A423&amp;B423</f>
        <v>Northstowe Learning Community2023/2024</v>
      </c>
      <c r="D423">
        <v>101</v>
      </c>
      <c r="E423">
        <v>151</v>
      </c>
      <c r="F423">
        <v>137</v>
      </c>
      <c r="G423">
        <v>128</v>
      </c>
      <c r="H423">
        <v>114</v>
      </c>
      <c r="I423">
        <v>92</v>
      </c>
      <c r="J423">
        <v>0</v>
      </c>
      <c r="K423">
        <v>0</v>
      </c>
      <c r="L423" s="98">
        <v>120</v>
      </c>
    </row>
    <row r="424" spans="1:12" customHeight="1" thickBot="1">
      <c r="A424" s="85" t="s">
        <v>75</v>
      </c>
      <c r="B424" s="86" t="s">
        <v>60</v>
      </c>
      <c r="C424" t="str">
        <f>A424&amp;B424</f>
        <v>Northstowe Learning Community2024/2025</v>
      </c>
      <c r="D424">
        <v>107</v>
      </c>
      <c r="E424">
        <v>162</v>
      </c>
      <c r="F424">
        <v>156</v>
      </c>
      <c r="G424">
        <v>143</v>
      </c>
      <c r="H424">
        <v>129</v>
      </c>
      <c r="I424">
        <v>113</v>
      </c>
      <c r="J424">
        <v>47</v>
      </c>
      <c r="K424">
        <v>0</v>
      </c>
      <c r="L424" s="99">
        <v>120</v>
      </c>
    </row>
    <row r="425" spans="1:12" customHeight="1">
      <c r="A425" s="87" t="s">
        <v>75</v>
      </c>
      <c r="B425" s="88" t="s">
        <v>61</v>
      </c>
      <c r="C425" t="str">
        <f>A425&amp;B425</f>
        <v>Northstowe Learning Community2025/2026</v>
      </c>
      <c r="D425">
        <v>117</v>
      </c>
      <c r="E425">
        <v>166</v>
      </c>
      <c r="F425">
        <v>162</v>
      </c>
      <c r="G425">
        <v>154</v>
      </c>
      <c r="H425">
        <v>141</v>
      </c>
      <c r="I425">
        <v>131</v>
      </c>
      <c r="J425">
        <v>69</v>
      </c>
      <c r="K425">
        <v>44</v>
      </c>
      <c r="L425" s="100">
        <v>120</v>
      </c>
    </row>
    <row r="426" spans="1:12" customHeight="1">
      <c r="A426" s="89" t="s">
        <v>75</v>
      </c>
      <c r="B426" s="90" t="s">
        <v>62</v>
      </c>
      <c r="C426" t="str">
        <f>A426&amp;B426</f>
        <v>Northstowe Learning Community2026/2027</v>
      </c>
      <c r="D426">
        <v>128</v>
      </c>
      <c r="E426">
        <v>201</v>
      </c>
      <c r="F426">
        <v>168</v>
      </c>
      <c r="G426">
        <v>164</v>
      </c>
      <c r="H426">
        <v>156</v>
      </c>
      <c r="I426">
        <v>142</v>
      </c>
      <c r="J426">
        <v>76</v>
      </c>
      <c r="K426">
        <v>46</v>
      </c>
      <c r="L426" s="101">
        <v>120</v>
      </c>
    </row>
    <row r="427" spans="1:12" customHeight="1">
      <c r="A427" s="89" t="s">
        <v>75</v>
      </c>
      <c r="B427" s="90" t="s">
        <v>63</v>
      </c>
      <c r="C427" t="str">
        <f>A427&amp;B427</f>
        <v>Northstowe Learning Community2027/2028</v>
      </c>
      <c r="D427">
        <v>120</v>
      </c>
      <c r="E427">
        <v>203</v>
      </c>
      <c r="F427">
        <v>204</v>
      </c>
      <c r="G427">
        <v>171</v>
      </c>
      <c r="H427">
        <v>167</v>
      </c>
      <c r="I427">
        <v>158</v>
      </c>
      <c r="J427">
        <v>78</v>
      </c>
      <c r="K427">
        <v>48</v>
      </c>
      <c r="L427" s="101">
        <v>120</v>
      </c>
    </row>
    <row r="428" spans="1:12" customHeight="1">
      <c r="A428" s="89" t="s">
        <v>75</v>
      </c>
      <c r="B428" s="90" t="s">
        <v>64</v>
      </c>
      <c r="C428" t="str">
        <f>A428&amp;B428</f>
        <v>Northstowe Learning Community2028/2029</v>
      </c>
      <c r="D428">
        <v>142</v>
      </c>
      <c r="E428">
        <v>200</v>
      </c>
      <c r="F428">
        <v>213</v>
      </c>
      <c r="G428">
        <v>214</v>
      </c>
      <c r="H428">
        <v>181</v>
      </c>
      <c r="I428">
        <v>172</v>
      </c>
      <c r="J428">
        <v>84</v>
      </c>
      <c r="K428">
        <v>53</v>
      </c>
      <c r="L428" s="101">
        <v>120</v>
      </c>
    </row>
    <row r="429" spans="1:12" customHeight="1">
      <c r="A429" s="89" t="s">
        <v>75</v>
      </c>
      <c r="B429" s="91" t="s">
        <v>70</v>
      </c>
      <c r="C429" t="str">
        <f>A429&amp;B429</f>
        <v>Northstowe Learning Community2029/2030</v>
      </c>
      <c r="D429">
        <v>121</v>
      </c>
      <c r="E429">
        <v>244</v>
      </c>
      <c r="F429">
        <v>215</v>
      </c>
      <c r="G429">
        <v>228</v>
      </c>
      <c r="H429">
        <v>229</v>
      </c>
      <c r="I429">
        <v>188</v>
      </c>
      <c r="J429">
        <v>92</v>
      </c>
      <c r="K429">
        <v>61</v>
      </c>
      <c r="L429" s="101">
        <v>120</v>
      </c>
    </row>
    <row r="430" spans="1:12" customHeight="1">
      <c r="A430" s="89" t="s">
        <v>75</v>
      </c>
      <c r="B430" s="91" t="s">
        <v>71</v>
      </c>
      <c r="C430" t="str">
        <f>A430&amp;B430</f>
        <v>Northstowe Learning Community2030/2031</v>
      </c>
      <c r="D430">
        <v>130</v>
      </c>
      <c r="E430">
        <v>220</v>
      </c>
      <c r="F430">
        <v>261</v>
      </c>
      <c r="G430">
        <v>232</v>
      </c>
      <c r="H430">
        <v>245</v>
      </c>
      <c r="I430">
        <v>237</v>
      </c>
      <c r="J430">
        <v>105</v>
      </c>
      <c r="K430">
        <v>70</v>
      </c>
      <c r="L430" s="101">
        <v>120</v>
      </c>
    </row>
    <row r="431" spans="1:12" customHeight="1">
      <c r="A431" s="89" t="s">
        <v>75</v>
      </c>
      <c r="B431" s="91" t="s">
        <v>72</v>
      </c>
      <c r="C431" t="str">
        <f>A431&amp;B431</f>
        <v>Northstowe Learning Community2031/2032</v>
      </c>
      <c r="D431">
        <v>103</v>
      </c>
      <c r="E431">
        <v>243</v>
      </c>
      <c r="F431">
        <v>236</v>
      </c>
      <c r="G431">
        <v>277</v>
      </c>
      <c r="H431">
        <v>248</v>
      </c>
      <c r="I431">
        <v>253</v>
      </c>
      <c r="J431">
        <v>121</v>
      </c>
      <c r="K431">
        <v>83</v>
      </c>
      <c r="L431" s="101">
        <v>120</v>
      </c>
    </row>
    <row r="432" spans="1:12" customHeight="1">
      <c r="A432" s="89" t="s">
        <v>75</v>
      </c>
      <c r="B432" s="91" t="s">
        <v>73</v>
      </c>
      <c r="C432" t="str">
        <f>A432&amp;B432</f>
        <v>Northstowe Learning Community2032/2033</v>
      </c>
      <c r="D432">
        <v>107</v>
      </c>
      <c r="E432">
        <v>200</v>
      </c>
      <c r="F432">
        <v>252</v>
      </c>
      <c r="G432">
        <v>245</v>
      </c>
      <c r="H432">
        <v>286</v>
      </c>
      <c r="I432">
        <v>253</v>
      </c>
      <c r="J432">
        <v>134</v>
      </c>
      <c r="K432">
        <v>96</v>
      </c>
      <c r="L432" s="101">
        <v>120</v>
      </c>
    </row>
    <row r="433" spans="1:12" customHeight="1">
      <c r="A433" s="89" t="s">
        <v>75</v>
      </c>
      <c r="B433" s="91" t="s">
        <v>74</v>
      </c>
      <c r="C433" t="str">
        <f>A433&amp;B433</f>
        <v>Northstowe Learning Community2033/2034</v>
      </c>
      <c r="D433">
        <v>125</v>
      </c>
      <c r="E433">
        <v>209</v>
      </c>
      <c r="F433">
        <v>209</v>
      </c>
      <c r="G433">
        <v>261</v>
      </c>
      <c r="H433">
        <v>254</v>
      </c>
      <c r="I433">
        <v>291</v>
      </c>
      <c r="J433">
        <v>146</v>
      </c>
      <c r="K433">
        <v>109</v>
      </c>
      <c r="L433" s="101">
        <v>120</v>
      </c>
    </row>
    <row r="434" spans="1:12" customHeight="1">
      <c r="A434" s="89" t="s">
        <v>75</v>
      </c>
      <c r="B434" s="91" t="s">
        <v>79</v>
      </c>
      <c r="C434" t="str">
        <f>A434&amp;B434</f>
        <v>Northstowe Learning Community2034/2035</v>
      </c>
      <c r="D434">
        <v>125</v>
      </c>
      <c r="E434">
        <v>241</v>
      </c>
      <c r="F434">
        <v>218</v>
      </c>
      <c r="G434">
        <v>218</v>
      </c>
      <c r="H434">
        <v>270</v>
      </c>
      <c r="I434">
        <v>259</v>
      </c>
      <c r="J434">
        <v>150</v>
      </c>
      <c r="K434">
        <v>121</v>
      </c>
      <c r="L434" s="101">
        <v>120</v>
      </c>
    </row>
    <row r="435" spans="1:12" customHeight="1" thickBot="1">
      <c r="A435" s="92" t="s">
        <v>75</v>
      </c>
      <c r="B435" s="93" t="s">
        <v>80</v>
      </c>
      <c r="C435" t="str">
        <f>A435&amp;B435</f>
        <v>Northstowe Learning Community2035/2036</v>
      </c>
      <c r="D435"/>
      <c r="E435">
        <v>245</v>
      </c>
      <c r="F435">
        <v>250</v>
      </c>
      <c r="G435">
        <v>227</v>
      </c>
      <c r="H435">
        <v>227</v>
      </c>
      <c r="I435">
        <v>275</v>
      </c>
      <c r="J435">
        <v>151</v>
      </c>
      <c r="K435">
        <v>125</v>
      </c>
      <c r="L435" s="104">
        <v>120</v>
      </c>
    </row>
    <row r="436" spans="1:12" customHeight="1">
      <c r="A436" s="85" t="s">
        <v>39</v>
      </c>
      <c r="B436" s="86" t="s">
        <v>58</v>
      </c>
      <c r="C436" t="str">
        <f>A436&amp;B436</f>
        <v>Swavesey Village College2022/2023</v>
      </c>
      <c r="D436">
        <v>256</v>
      </c>
      <c r="E436">
        <v>243</v>
      </c>
      <c r="F436">
        <v>248</v>
      </c>
      <c r="G436">
        <v>242</v>
      </c>
      <c r="H436">
        <v>249</v>
      </c>
      <c r="I436">
        <v>263</v>
      </c>
      <c r="J436">
        <v>0</v>
      </c>
      <c r="K436">
        <v>0</v>
      </c>
      <c r="L436" s="103">
        <v>270</v>
      </c>
    </row>
    <row r="437" spans="1:12" customHeight="1">
      <c r="A437" s="85" t="s">
        <v>39</v>
      </c>
      <c r="B437" s="86" t="s">
        <v>59</v>
      </c>
      <c r="C437" t="str">
        <f>A437&amp;B437</f>
        <v>Swavesey Village College2023/2024</v>
      </c>
      <c r="D437">
        <v>255</v>
      </c>
      <c r="E437">
        <v>263</v>
      </c>
      <c r="F437">
        <v>249</v>
      </c>
      <c r="G437">
        <v>249</v>
      </c>
      <c r="H437">
        <v>243</v>
      </c>
      <c r="I437">
        <v>249</v>
      </c>
      <c r="J437">
        <v>0</v>
      </c>
      <c r="K437">
        <v>0</v>
      </c>
      <c r="L437" s="98">
        <v>270</v>
      </c>
    </row>
    <row r="438" spans="1:12" customHeight="1" thickBot="1">
      <c r="A438" s="85" t="s">
        <v>39</v>
      </c>
      <c r="B438" s="86" t="s">
        <v>60</v>
      </c>
      <c r="C438" t="str">
        <f>A438&amp;B438</f>
        <v>Swavesey Village College2024/2025</v>
      </c>
      <c r="D438">
        <v>242</v>
      </c>
      <c r="E438">
        <v>251</v>
      </c>
      <c r="F438">
        <v>259</v>
      </c>
      <c r="G438">
        <v>246</v>
      </c>
      <c r="H438">
        <v>245</v>
      </c>
      <c r="I438">
        <v>245</v>
      </c>
      <c r="J438">
        <v>0</v>
      </c>
      <c r="K438">
        <v>0</v>
      </c>
      <c r="L438" s="99">
        <v>270</v>
      </c>
    </row>
    <row r="439" spans="1:12" customHeight="1">
      <c r="A439" s="87" t="s">
        <v>39</v>
      </c>
      <c r="B439" s="88" t="s">
        <v>61</v>
      </c>
      <c r="C439" t="str">
        <f>A439&amp;B439</f>
        <v>Swavesey Village College2025/2026</v>
      </c>
      <c r="D439">
        <v>234</v>
      </c>
      <c r="E439">
        <v>261</v>
      </c>
      <c r="F439">
        <v>256</v>
      </c>
      <c r="G439">
        <v>253</v>
      </c>
      <c r="H439">
        <v>243</v>
      </c>
      <c r="I439">
        <v>241</v>
      </c>
      <c r="J439">
        <v>0</v>
      </c>
      <c r="K439">
        <v>0</v>
      </c>
      <c r="L439" s="100">
        <v>270</v>
      </c>
    </row>
    <row r="440" spans="1:12" customHeight="1">
      <c r="A440" s="89" t="s">
        <v>39</v>
      </c>
      <c r="B440" s="90" t="s">
        <v>62</v>
      </c>
      <c r="C440" t="str">
        <f>A440&amp;B440</f>
        <v>Swavesey Village College2026/2027</v>
      </c>
      <c r="D440">
        <v>253</v>
      </c>
      <c r="E440">
        <v>268</v>
      </c>
      <c r="F440">
        <v>263</v>
      </c>
      <c r="G440">
        <v>252</v>
      </c>
      <c r="H440">
        <v>250</v>
      </c>
      <c r="I440">
        <v>242</v>
      </c>
      <c r="J440">
        <v>0</v>
      </c>
      <c r="K440">
        <v>0</v>
      </c>
      <c r="L440" s="101">
        <v>270</v>
      </c>
    </row>
    <row r="441" spans="1:12" customHeight="1">
      <c r="A441" s="89" t="s">
        <v>39</v>
      </c>
      <c r="B441" s="90" t="s">
        <v>63</v>
      </c>
      <c r="C441" t="str">
        <f>A441&amp;B441</f>
        <v>Swavesey Village College2027/2028</v>
      </c>
      <c r="D441">
        <v>208</v>
      </c>
      <c r="E441">
        <v>263</v>
      </c>
      <c r="F441">
        <v>270</v>
      </c>
      <c r="G441">
        <v>259</v>
      </c>
      <c r="H441">
        <v>249</v>
      </c>
      <c r="I441">
        <v>249</v>
      </c>
      <c r="J441">
        <v>0</v>
      </c>
      <c r="K441">
        <v>0</v>
      </c>
      <c r="L441" s="101">
        <v>270</v>
      </c>
    </row>
    <row r="442" spans="1:12" customHeight="1">
      <c r="A442" s="89" t="s">
        <v>39</v>
      </c>
      <c r="B442" s="90" t="s">
        <v>64</v>
      </c>
      <c r="C442" t="str">
        <f>A442&amp;B442</f>
        <v>Swavesey Village College2028/2029</v>
      </c>
      <c r="D442">
        <v>212</v>
      </c>
      <c r="E442">
        <v>216</v>
      </c>
      <c r="F442">
        <v>265</v>
      </c>
      <c r="G442">
        <v>266</v>
      </c>
      <c r="H442">
        <v>256</v>
      </c>
      <c r="I442">
        <v>248</v>
      </c>
      <c r="J442">
        <v>0</v>
      </c>
      <c r="K442">
        <v>0</v>
      </c>
      <c r="L442" s="101">
        <v>270</v>
      </c>
    </row>
    <row r="443" spans="1:12" customHeight="1">
      <c r="A443" s="89" t="s">
        <v>39</v>
      </c>
      <c r="B443" s="91" t="s">
        <v>70</v>
      </c>
      <c r="C443" t="str">
        <f>A443&amp;B443</f>
        <v>Swavesey Village College2029/2030</v>
      </c>
      <c r="D443">
        <v>174</v>
      </c>
      <c r="E443">
        <v>220</v>
      </c>
      <c r="F443">
        <v>218</v>
      </c>
      <c r="G443">
        <v>261</v>
      </c>
      <c r="H443">
        <v>263</v>
      </c>
      <c r="I443">
        <v>255</v>
      </c>
      <c r="J443">
        <v>0</v>
      </c>
      <c r="K443">
        <v>0</v>
      </c>
      <c r="L443" s="101">
        <v>270</v>
      </c>
    </row>
    <row r="444" spans="1:12" customHeight="1">
      <c r="A444" s="89" t="s">
        <v>39</v>
      </c>
      <c r="B444" s="91" t="s">
        <v>71</v>
      </c>
      <c r="C444" t="str">
        <f>A444&amp;B444</f>
        <v>Swavesey Village College2030/2031</v>
      </c>
      <c r="D444">
        <v>180</v>
      </c>
      <c r="E444">
        <v>181</v>
      </c>
      <c r="F444">
        <v>222</v>
      </c>
      <c r="G444">
        <v>214</v>
      </c>
      <c r="H444">
        <v>258</v>
      </c>
      <c r="I444">
        <v>262</v>
      </c>
      <c r="J444">
        <v>0</v>
      </c>
      <c r="K444">
        <v>0</v>
      </c>
      <c r="L444" s="101">
        <v>270</v>
      </c>
    </row>
    <row r="445" spans="1:12" customHeight="1">
      <c r="A445" s="89" t="s">
        <v>39</v>
      </c>
      <c r="B445" s="91" t="s">
        <v>72</v>
      </c>
      <c r="C445" t="str">
        <f>A445&amp;B445</f>
        <v>Swavesey Village College2031/2032</v>
      </c>
      <c r="D445">
        <v>191</v>
      </c>
      <c r="E445">
        <v>187</v>
      </c>
      <c r="F445">
        <v>183</v>
      </c>
      <c r="G445">
        <v>218</v>
      </c>
      <c r="H445">
        <v>211</v>
      </c>
      <c r="I445">
        <v>257</v>
      </c>
      <c r="J445">
        <v>0</v>
      </c>
      <c r="K445">
        <v>0</v>
      </c>
      <c r="L445" s="101">
        <v>270</v>
      </c>
    </row>
    <row r="446" spans="1:12" customHeight="1">
      <c r="A446" s="89" t="s">
        <v>39</v>
      </c>
      <c r="B446" s="91" t="s">
        <v>73</v>
      </c>
      <c r="C446" t="str">
        <f>A446&amp;B446</f>
        <v>Swavesey Village College2032/2033</v>
      </c>
      <c r="D446">
        <v>161</v>
      </c>
      <c r="E446">
        <v>198</v>
      </c>
      <c r="F446">
        <v>189</v>
      </c>
      <c r="G446">
        <v>179</v>
      </c>
      <c r="H446">
        <v>215</v>
      </c>
      <c r="I446">
        <v>210</v>
      </c>
      <c r="J446">
        <v>0</v>
      </c>
      <c r="K446">
        <v>0</v>
      </c>
      <c r="L446" s="101">
        <v>270</v>
      </c>
    </row>
    <row r="447" spans="1:12" customHeight="1">
      <c r="A447" s="89" t="s">
        <v>39</v>
      </c>
      <c r="B447" s="91" t="s">
        <v>74</v>
      </c>
      <c r="C447" t="str">
        <f>A447&amp;B447</f>
        <v>Swavesey Village College2033/2034</v>
      </c>
      <c r="D447">
        <v>160</v>
      </c>
      <c r="E447">
        <v>167</v>
      </c>
      <c r="F447">
        <v>200</v>
      </c>
      <c r="G447">
        <v>185</v>
      </c>
      <c r="H447">
        <v>176</v>
      </c>
      <c r="I447">
        <v>214</v>
      </c>
      <c r="J447">
        <v>0</v>
      </c>
      <c r="K447">
        <v>0</v>
      </c>
      <c r="L447" s="101">
        <v>270</v>
      </c>
    </row>
    <row r="448" spans="1:12" customHeight="1">
      <c r="A448" s="89" t="s">
        <v>39</v>
      </c>
      <c r="B448" s="91" t="s">
        <v>79</v>
      </c>
      <c r="C448" t="str">
        <f>A448&amp;B448</f>
        <v>Swavesey Village College2034/2035</v>
      </c>
      <c r="D448">
        <v>178</v>
      </c>
      <c r="E448">
        <v>166</v>
      </c>
      <c r="F448">
        <v>169</v>
      </c>
      <c r="G448">
        <v>196</v>
      </c>
      <c r="H448">
        <v>182</v>
      </c>
      <c r="I448">
        <v>175</v>
      </c>
      <c r="J448">
        <v>0</v>
      </c>
      <c r="K448">
        <v>0</v>
      </c>
      <c r="L448" s="101">
        <v>270</v>
      </c>
    </row>
    <row r="449" spans="1:12" customHeight="1" thickBot="1">
      <c r="A449" s="92" t="s">
        <v>39</v>
      </c>
      <c r="B449" s="93" t="s">
        <v>80</v>
      </c>
      <c r="C449" t="str">
        <f>A449&amp;B449</f>
        <v>Swavesey Village College2035/2036</v>
      </c>
      <c r="D449"/>
      <c r="E449">
        <v>185</v>
      </c>
      <c r="F449">
        <v>168</v>
      </c>
      <c r="G449">
        <v>165</v>
      </c>
      <c r="H449">
        <v>193</v>
      </c>
      <c r="I449">
        <v>181</v>
      </c>
      <c r="J449">
        <v>0</v>
      </c>
      <c r="K449">
        <v>0</v>
      </c>
      <c r="L449" s="104">
        <v>270</v>
      </c>
    </row>
    <row r="450" spans="1:12" customHeight="1">
      <c r="A450" s="85" t="s">
        <v>25</v>
      </c>
      <c r="B450" s="86" t="s">
        <v>58</v>
      </c>
      <c r="C450" t="str">
        <f>A450&amp;B450</f>
        <v>Sir Harry Smith Community College2022/2023</v>
      </c>
      <c r="D450">
        <v>220</v>
      </c>
      <c r="E450">
        <v>192</v>
      </c>
      <c r="F450">
        <v>212</v>
      </c>
      <c r="G450">
        <v>212</v>
      </c>
      <c r="H450">
        <v>181</v>
      </c>
      <c r="I450">
        <v>175</v>
      </c>
      <c r="J450">
        <v>61</v>
      </c>
      <c r="K450">
        <v>78</v>
      </c>
      <c r="L450" s="103">
        <v>180</v>
      </c>
    </row>
    <row r="451" spans="1:12" customHeight="1">
      <c r="A451" s="85" t="s">
        <v>25</v>
      </c>
      <c r="B451" s="86" t="s">
        <v>59</v>
      </c>
      <c r="C451" t="str">
        <f>A451&amp;B451</f>
        <v>Sir Harry Smith Community College2023/2024</v>
      </c>
      <c r="D451">
        <v>200</v>
      </c>
      <c r="E451">
        <v>218</v>
      </c>
      <c r="F451">
        <v>185</v>
      </c>
      <c r="G451">
        <v>200</v>
      </c>
      <c r="H451">
        <v>208</v>
      </c>
      <c r="I451">
        <v>176</v>
      </c>
      <c r="J451">
        <v>57</v>
      </c>
      <c r="K451">
        <v>50</v>
      </c>
      <c r="L451" s="98">
        <v>180</v>
      </c>
    </row>
    <row r="452" spans="1:12" customHeight="1" thickBot="1">
      <c r="A452" s="85" t="s">
        <v>25</v>
      </c>
      <c r="B452" s="86" t="s">
        <v>60</v>
      </c>
      <c r="C452" t="str">
        <f>A452&amp;B452</f>
        <v>Sir Harry Smith Community College2024/2025</v>
      </c>
      <c r="D452">
        <v>212</v>
      </c>
      <c r="E452">
        <v>226</v>
      </c>
      <c r="F452">
        <v>213</v>
      </c>
      <c r="G452">
        <v>174</v>
      </c>
      <c r="H452">
        <v>191</v>
      </c>
      <c r="I452">
        <v>200</v>
      </c>
      <c r="J452">
        <v>44</v>
      </c>
      <c r="K452">
        <v>56</v>
      </c>
      <c r="L452" s="99">
        <v>180</v>
      </c>
    </row>
    <row r="453" spans="1:12" customHeight="1">
      <c r="A453" s="87" t="s">
        <v>25</v>
      </c>
      <c r="B453" s="88" t="s">
        <v>61</v>
      </c>
      <c r="C453" t="str">
        <f>A453&amp;B453</f>
        <v>Sir Harry Smith Community College2025/2026</v>
      </c>
      <c r="D453">
        <v>223</v>
      </c>
      <c r="E453">
        <v>201</v>
      </c>
      <c r="F453">
        <v>218</v>
      </c>
      <c r="G453">
        <v>212</v>
      </c>
      <c r="H453">
        <v>176</v>
      </c>
      <c r="I453">
        <v>186</v>
      </c>
      <c r="J453">
        <v>47</v>
      </c>
      <c r="K453">
        <v>44</v>
      </c>
      <c r="L453" s="100">
        <v>180</v>
      </c>
    </row>
    <row r="454" spans="1:12" customHeight="1">
      <c r="A454" s="89" t="s">
        <v>25</v>
      </c>
      <c r="B454" s="90" t="s">
        <v>62</v>
      </c>
      <c r="C454" t="str">
        <f>A454&amp;B454</f>
        <v>Sir Harry Smith Community College2026/2027</v>
      </c>
      <c r="D454">
        <v>232</v>
      </c>
      <c r="E454">
        <v>229</v>
      </c>
      <c r="F454">
        <v>194</v>
      </c>
      <c r="G454">
        <v>212</v>
      </c>
      <c r="H454">
        <v>209</v>
      </c>
      <c r="I454">
        <v>170</v>
      </c>
      <c r="J454">
        <v>47</v>
      </c>
      <c r="K454">
        <v>45</v>
      </c>
      <c r="L454" s="101">
        <v>240</v>
      </c>
    </row>
    <row r="455" spans="1:12" customHeight="1">
      <c r="A455" s="89" t="s">
        <v>25</v>
      </c>
      <c r="B455" s="90" t="s">
        <v>63</v>
      </c>
      <c r="C455" t="str">
        <f>A455&amp;B455</f>
        <v>Sir Harry Smith Community College2027/2028</v>
      </c>
      <c r="D455">
        <v>226</v>
      </c>
      <c r="E455">
        <v>236</v>
      </c>
      <c r="F455">
        <v>222</v>
      </c>
      <c r="G455">
        <v>188</v>
      </c>
      <c r="H455">
        <v>209</v>
      </c>
      <c r="I455">
        <v>203</v>
      </c>
      <c r="J455">
        <v>43</v>
      </c>
      <c r="K455">
        <v>45</v>
      </c>
      <c r="L455" s="101">
        <v>240</v>
      </c>
    </row>
    <row r="456" spans="1:12" customHeight="1">
      <c r="A456" s="89" t="s">
        <v>25</v>
      </c>
      <c r="B456" s="90" t="s">
        <v>64</v>
      </c>
      <c r="C456" t="str">
        <f>A456&amp;B456</f>
        <v>Sir Harry Smith Community College2028/2029</v>
      </c>
      <c r="D456">
        <v>226</v>
      </c>
      <c r="E456">
        <v>231</v>
      </c>
      <c r="F456">
        <v>230</v>
      </c>
      <c r="G456">
        <v>217</v>
      </c>
      <c r="H456">
        <v>186</v>
      </c>
      <c r="I456">
        <v>204</v>
      </c>
      <c r="J456">
        <v>53</v>
      </c>
      <c r="K456">
        <v>42</v>
      </c>
      <c r="L456" s="101">
        <v>240</v>
      </c>
    </row>
    <row r="457" spans="1:12" customHeight="1">
      <c r="A457" s="89" t="s">
        <v>25</v>
      </c>
      <c r="B457" s="91" t="s">
        <v>70</v>
      </c>
      <c r="C457" t="str">
        <f>A457&amp;B457</f>
        <v>Sir Harry Smith Community College2029/2030</v>
      </c>
      <c r="D457">
        <v>218</v>
      </c>
      <c r="E457">
        <v>232</v>
      </c>
      <c r="F457">
        <v>225</v>
      </c>
      <c r="G457">
        <v>225</v>
      </c>
      <c r="H457">
        <v>215</v>
      </c>
      <c r="I457">
        <v>181</v>
      </c>
      <c r="J457">
        <v>54</v>
      </c>
      <c r="K457">
        <v>52</v>
      </c>
      <c r="L457" s="101">
        <v>240</v>
      </c>
    </row>
    <row r="458" spans="1:12" customHeight="1">
      <c r="A458" s="89" t="s">
        <v>25</v>
      </c>
      <c r="B458" s="91" t="s">
        <v>71</v>
      </c>
      <c r="C458" t="str">
        <f>A458&amp;B458</f>
        <v>Sir Harry Smith Community College2030/2031</v>
      </c>
      <c r="D458">
        <v>218</v>
      </c>
      <c r="E458">
        <v>223</v>
      </c>
      <c r="F458">
        <v>225</v>
      </c>
      <c r="G458">
        <v>219</v>
      </c>
      <c r="H458">
        <v>222</v>
      </c>
      <c r="I458">
        <v>209</v>
      </c>
      <c r="J458">
        <v>48</v>
      </c>
      <c r="K458">
        <v>52</v>
      </c>
      <c r="L458" s="101">
        <v>240</v>
      </c>
    </row>
    <row r="459" spans="1:12" customHeight="1">
      <c r="A459" s="89" t="s">
        <v>25</v>
      </c>
      <c r="B459" s="91" t="s">
        <v>72</v>
      </c>
      <c r="C459" t="str">
        <f>A459&amp;B459</f>
        <v>Sir Harry Smith Community College2031/2032</v>
      </c>
      <c r="D459">
        <v>229</v>
      </c>
      <c r="E459">
        <v>223</v>
      </c>
      <c r="F459">
        <v>216</v>
      </c>
      <c r="G459">
        <v>219</v>
      </c>
      <c r="H459">
        <v>216</v>
      </c>
      <c r="I459">
        <v>216</v>
      </c>
      <c r="J459">
        <v>55</v>
      </c>
      <c r="K459">
        <v>46</v>
      </c>
      <c r="L459" s="101">
        <v>240</v>
      </c>
    </row>
    <row r="460" spans="1:12" customHeight="1">
      <c r="A460" s="89" t="s">
        <v>25</v>
      </c>
      <c r="B460" s="91" t="s">
        <v>73</v>
      </c>
      <c r="C460" t="str">
        <f>A460&amp;B460</f>
        <v>Sir Harry Smith Community College2032/2033</v>
      </c>
      <c r="D460">
        <v>263</v>
      </c>
      <c r="E460">
        <v>235</v>
      </c>
      <c r="F460">
        <v>216</v>
      </c>
      <c r="G460">
        <v>210</v>
      </c>
      <c r="H460">
        <v>216</v>
      </c>
      <c r="I460">
        <v>210</v>
      </c>
      <c r="J460">
        <v>57</v>
      </c>
      <c r="K460">
        <v>53</v>
      </c>
      <c r="L460" s="101">
        <v>240</v>
      </c>
    </row>
    <row r="461" spans="1:12" customHeight="1">
      <c r="A461" s="89" t="s">
        <v>25</v>
      </c>
      <c r="B461" s="91" t="s">
        <v>74</v>
      </c>
      <c r="C461" t="str">
        <f>A461&amp;B461</f>
        <v>Sir Harry Smith Community College2033/2034</v>
      </c>
      <c r="D461">
        <v>267</v>
      </c>
      <c r="E461">
        <v>270</v>
      </c>
      <c r="F461">
        <v>228</v>
      </c>
      <c r="G461">
        <v>210</v>
      </c>
      <c r="H461">
        <v>207</v>
      </c>
      <c r="I461">
        <v>210</v>
      </c>
      <c r="J461">
        <v>55</v>
      </c>
      <c r="K461">
        <v>55</v>
      </c>
      <c r="L461" s="101">
        <v>240</v>
      </c>
    </row>
    <row r="462" spans="1:12" customHeight="1">
      <c r="A462" s="89" t="s">
        <v>25</v>
      </c>
      <c r="B462" s="91" t="s">
        <v>79</v>
      </c>
      <c r="C462" t="str">
        <f>A462&amp;B462</f>
        <v>Sir Harry Smith Community College2034/2035</v>
      </c>
      <c r="D462">
        <v>261</v>
      </c>
      <c r="E462">
        <v>275</v>
      </c>
      <c r="F462">
        <v>263</v>
      </c>
      <c r="G462">
        <v>222</v>
      </c>
      <c r="H462">
        <v>207</v>
      </c>
      <c r="I462">
        <v>201</v>
      </c>
      <c r="J462">
        <v>55</v>
      </c>
      <c r="K462">
        <v>53</v>
      </c>
      <c r="L462" s="101">
        <v>240</v>
      </c>
    </row>
    <row r="463" spans="1:12" customHeight="1" thickBot="1">
      <c r="A463" s="92" t="s">
        <v>25</v>
      </c>
      <c r="B463" s="93" t="s">
        <v>80</v>
      </c>
      <c r="C463" t="str">
        <f>A463&amp;B463</f>
        <v>Sir Harry Smith Community College2035/2036</v>
      </c>
      <c r="D463"/>
      <c r="E463">
        <v>269</v>
      </c>
      <c r="F463">
        <v>268</v>
      </c>
      <c r="G463">
        <v>257</v>
      </c>
      <c r="H463">
        <v>219</v>
      </c>
      <c r="I463">
        <v>201</v>
      </c>
      <c r="J463">
        <v>53</v>
      </c>
      <c r="K463">
        <v>53</v>
      </c>
      <c r="L463" s="104">
        <v>240</v>
      </c>
    </row>
    <row r="464" spans="1:12" customHeight="1">
      <c r="A464" s="85" t="s">
        <v>26</v>
      </c>
      <c r="B464" s="86" t="s">
        <v>58</v>
      </c>
      <c r="C464" t="str">
        <f>A464&amp;B464</f>
        <v>Thomas Clarkson Academy2022/2023</v>
      </c>
      <c r="D464">
        <v>466</v>
      </c>
      <c r="E464">
        <v>278</v>
      </c>
      <c r="F464">
        <v>272</v>
      </c>
      <c r="G464">
        <v>272</v>
      </c>
      <c r="H464">
        <v>239</v>
      </c>
      <c r="I464">
        <v>229</v>
      </c>
      <c r="J464">
        <v>49</v>
      </c>
      <c r="K464">
        <v>45</v>
      </c>
      <c r="L464" s="103">
        <v>240</v>
      </c>
    </row>
    <row r="465" spans="1:12" customHeight="1">
      <c r="A465" s="85" t="s">
        <v>26</v>
      </c>
      <c r="B465" s="86" t="s">
        <v>59</v>
      </c>
      <c r="C465" t="str">
        <f>A465&amp;B465</f>
        <v>Thomas Clarkson Academy2023/2024</v>
      </c>
      <c r="D465">
        <v>465</v>
      </c>
      <c r="E465">
        <v>271</v>
      </c>
      <c r="F465">
        <v>268</v>
      </c>
      <c r="G465">
        <v>255</v>
      </c>
      <c r="H465">
        <v>266</v>
      </c>
      <c r="I465">
        <v>234</v>
      </c>
      <c r="J465">
        <v>53</v>
      </c>
      <c r="K465">
        <v>46</v>
      </c>
      <c r="L465" s="98">
        <v>240</v>
      </c>
    </row>
    <row r="466" spans="1:12" customHeight="1" thickBot="1">
      <c r="A466" s="85" t="s">
        <v>26</v>
      </c>
      <c r="B466" s="86" t="s">
        <v>60</v>
      </c>
      <c r="C466" t="str">
        <f>A466&amp;B466</f>
        <v>Thomas Clarkson Academy2024/2025</v>
      </c>
      <c r="D466">
        <v>481</v>
      </c>
      <c r="E466">
        <v>228</v>
      </c>
      <c r="F466">
        <v>271</v>
      </c>
      <c r="G466">
        <v>255</v>
      </c>
      <c r="H466">
        <v>249</v>
      </c>
      <c r="I466">
        <v>253</v>
      </c>
      <c r="J466">
        <v>42</v>
      </c>
      <c r="K466">
        <v>51</v>
      </c>
      <c r="L466" s="99">
        <v>240</v>
      </c>
    </row>
    <row r="467" spans="1:12" customHeight="1">
      <c r="A467" s="87" t="s">
        <v>26</v>
      </c>
      <c r="B467" s="88" t="s">
        <v>61</v>
      </c>
      <c r="C467" t="str">
        <f>A467&amp;B467</f>
        <v>Thomas Clarkson Academy2025/2026</v>
      </c>
      <c r="D467">
        <v>450</v>
      </c>
      <c r="E467">
        <v>239</v>
      </c>
      <c r="F467">
        <v>237</v>
      </c>
      <c r="G467">
        <v>254</v>
      </c>
      <c r="H467">
        <v>239</v>
      </c>
      <c r="I467">
        <v>238</v>
      </c>
      <c r="J467">
        <v>47</v>
      </c>
      <c r="K467">
        <v>41</v>
      </c>
      <c r="L467" s="100">
        <v>240</v>
      </c>
    </row>
    <row r="468" spans="1:12" customHeight="1">
      <c r="A468" s="89" t="s">
        <v>26</v>
      </c>
      <c r="B468" s="90" t="s">
        <v>62</v>
      </c>
      <c r="C468" t="str">
        <f>A468&amp;B468</f>
        <v>Thomas Clarkson Academy2026/2027</v>
      </c>
      <c r="D468">
        <v>458</v>
      </c>
      <c r="E468">
        <v>238</v>
      </c>
      <c r="F468">
        <v>243</v>
      </c>
      <c r="G468">
        <v>222</v>
      </c>
      <c r="H468">
        <v>244</v>
      </c>
      <c r="I468">
        <v>229</v>
      </c>
      <c r="J468">
        <v>47</v>
      </c>
      <c r="K468">
        <v>46</v>
      </c>
      <c r="L468" s="101">
        <v>240</v>
      </c>
    </row>
    <row r="469" spans="1:12" customHeight="1">
      <c r="A469" s="89" t="s">
        <v>26</v>
      </c>
      <c r="B469" s="90" t="s">
        <v>63</v>
      </c>
      <c r="C469" t="str">
        <f>A469&amp;B469</f>
        <v>Thomas Clarkson Academy2027/2028</v>
      </c>
      <c r="D469">
        <v>438</v>
      </c>
      <c r="E469">
        <v>237</v>
      </c>
      <c r="F469">
        <v>244</v>
      </c>
      <c r="G469">
        <v>230</v>
      </c>
      <c r="H469">
        <v>214</v>
      </c>
      <c r="I469">
        <v>236</v>
      </c>
      <c r="J469">
        <v>48</v>
      </c>
      <c r="K469">
        <v>48</v>
      </c>
      <c r="L469" s="101">
        <v>240</v>
      </c>
    </row>
    <row r="470" spans="1:12" customHeight="1">
      <c r="A470" s="89" t="s">
        <v>26</v>
      </c>
      <c r="B470" s="90" t="s">
        <v>64</v>
      </c>
      <c r="C470" t="str">
        <f>A470&amp;B470</f>
        <v>Thomas Clarkson Academy2028/2029</v>
      </c>
      <c r="D470">
        <v>432</v>
      </c>
      <c r="E470">
        <v>230</v>
      </c>
      <c r="F470">
        <v>243</v>
      </c>
      <c r="G470">
        <v>231</v>
      </c>
      <c r="H470">
        <v>222</v>
      </c>
      <c r="I470">
        <v>206</v>
      </c>
      <c r="J470">
        <v>51</v>
      </c>
      <c r="K470">
        <v>49</v>
      </c>
      <c r="L470" s="101">
        <v>240</v>
      </c>
    </row>
    <row r="471" spans="1:12" customHeight="1">
      <c r="A471" s="89" t="s">
        <v>26</v>
      </c>
      <c r="B471" s="91" t="s">
        <v>70</v>
      </c>
      <c r="C471" t="str">
        <f>A471&amp;B471</f>
        <v>Thomas Clarkson Academy2029/2030</v>
      </c>
      <c r="D471">
        <v>406</v>
      </c>
      <c r="E471">
        <v>229</v>
      </c>
      <c r="F471">
        <v>235</v>
      </c>
      <c r="G471">
        <v>229</v>
      </c>
      <c r="H471">
        <v>222</v>
      </c>
      <c r="I471">
        <v>213</v>
      </c>
      <c r="J471">
        <v>47</v>
      </c>
      <c r="K471">
        <v>51</v>
      </c>
      <c r="L471" s="101">
        <v>240</v>
      </c>
    </row>
    <row r="472" spans="1:12" customHeight="1">
      <c r="A472" s="89" t="s">
        <v>26</v>
      </c>
      <c r="B472" s="91" t="s">
        <v>71</v>
      </c>
      <c r="C472" t="str">
        <f>A472&amp;B472</f>
        <v>Thomas Clarkson Academy2030/2031</v>
      </c>
      <c r="D472">
        <v>400</v>
      </c>
      <c r="E472">
        <v>217</v>
      </c>
      <c r="F472">
        <v>232</v>
      </c>
      <c r="G472">
        <v>219</v>
      </c>
      <c r="H472">
        <v>218</v>
      </c>
      <c r="I472">
        <v>211</v>
      </c>
      <c r="J472">
        <v>48</v>
      </c>
      <c r="K472">
        <v>46</v>
      </c>
      <c r="L472" s="101">
        <v>240</v>
      </c>
    </row>
    <row r="473" spans="1:12" customHeight="1">
      <c r="A473" s="89" t="s">
        <v>26</v>
      </c>
      <c r="B473" s="91" t="s">
        <v>72</v>
      </c>
      <c r="C473" t="str">
        <f>A473&amp;B473</f>
        <v>Thomas Clarkson Academy2031/2032</v>
      </c>
      <c r="D473">
        <v>388</v>
      </c>
      <c r="E473">
        <v>217</v>
      </c>
      <c r="F473">
        <v>220</v>
      </c>
      <c r="G473">
        <v>216</v>
      </c>
      <c r="H473">
        <v>208</v>
      </c>
      <c r="I473">
        <v>207</v>
      </c>
      <c r="J473">
        <v>48</v>
      </c>
      <c r="K473">
        <v>47</v>
      </c>
      <c r="L473" s="101">
        <v>240</v>
      </c>
    </row>
    <row r="474" spans="1:12" customHeight="1">
      <c r="A474" s="89" t="s">
        <v>26</v>
      </c>
      <c r="B474" s="91" t="s">
        <v>73</v>
      </c>
      <c r="C474" t="str">
        <f>A474&amp;B474</f>
        <v>Thomas Clarkson Academy2032/2033</v>
      </c>
      <c r="D474">
        <v>367</v>
      </c>
      <c r="E474">
        <v>213</v>
      </c>
      <c r="F474">
        <v>220</v>
      </c>
      <c r="G474">
        <v>204</v>
      </c>
      <c r="H474">
        <v>205</v>
      </c>
      <c r="I474">
        <v>197</v>
      </c>
      <c r="J474">
        <v>47</v>
      </c>
      <c r="K474">
        <v>47</v>
      </c>
      <c r="L474" s="101">
        <v>240</v>
      </c>
    </row>
    <row r="475" spans="1:12" customHeight="1">
      <c r="A475" s="89" t="s">
        <v>26</v>
      </c>
      <c r="B475" s="91" t="s">
        <v>74</v>
      </c>
      <c r="C475" t="str">
        <f>A475&amp;B475</f>
        <v>Thomas Clarkson Academy2033/2034</v>
      </c>
      <c r="D475">
        <v>354</v>
      </c>
      <c r="E475">
        <v>205</v>
      </c>
      <c r="F475">
        <v>216</v>
      </c>
      <c r="G475">
        <v>204</v>
      </c>
      <c r="H475">
        <v>193</v>
      </c>
      <c r="I475">
        <v>194</v>
      </c>
      <c r="J475">
        <v>45</v>
      </c>
      <c r="K475">
        <v>46</v>
      </c>
      <c r="L475" s="101">
        <v>240</v>
      </c>
    </row>
    <row r="476" spans="1:12" customHeight="1">
      <c r="A476" s="89" t="s">
        <v>26</v>
      </c>
      <c r="B476" s="91" t="s">
        <v>79</v>
      </c>
      <c r="C476" t="str">
        <f>A476&amp;B476</f>
        <v>Thomas Clarkson Academy2034/2035</v>
      </c>
      <c r="D476">
        <v>329</v>
      </c>
      <c r="E476">
        <v>199</v>
      </c>
      <c r="F476">
        <v>208</v>
      </c>
      <c r="G476">
        <v>200</v>
      </c>
      <c r="H476">
        <v>193</v>
      </c>
      <c r="I476">
        <v>182</v>
      </c>
      <c r="J476">
        <v>44</v>
      </c>
      <c r="K476">
        <v>44</v>
      </c>
      <c r="L476" s="101">
        <v>240</v>
      </c>
    </row>
    <row r="477" spans="1:12" customHeight="1" thickBot="1">
      <c r="A477" s="92" t="s">
        <v>26</v>
      </c>
      <c r="B477" s="93" t="s">
        <v>80</v>
      </c>
      <c r="C477" t="str">
        <f>A477&amp;B477</f>
        <v>Thomas Clarkson Academy2035/2036</v>
      </c>
      <c r="D477"/>
      <c r="E477">
        <v>189</v>
      </c>
      <c r="F477">
        <v>202</v>
      </c>
      <c r="G477">
        <v>192</v>
      </c>
      <c r="H477">
        <v>189</v>
      </c>
      <c r="I477">
        <v>182</v>
      </c>
      <c r="J477">
        <v>43</v>
      </c>
      <c r="K477">
        <v>43</v>
      </c>
      <c r="L477" s="104">
        <v>240</v>
      </c>
    </row>
    <row r="478" spans="1:12" customHeight="1">
      <c r="A478" s="85" t="s">
        <v>78</v>
      </c>
      <c r="B478" s="86" t="s">
        <v>58</v>
      </c>
      <c r="C478" t="str">
        <f>A478&amp;B478</f>
        <v>The Wisbech Academy2022/2023</v>
      </c>
      <c r="D478">
        <v>0</v>
      </c>
      <c r="E478">
        <v>0</v>
      </c>
      <c r="F478">
        <v>0</v>
      </c>
      <c r="G478">
        <v>0</v>
      </c>
      <c r="H478">
        <v>0</v>
      </c>
      <c r="I478">
        <v>0</v>
      </c>
      <c r="J478">
        <v>0</v>
      </c>
      <c r="K478">
        <v>0</v>
      </c>
      <c r="L478" s="103">
        <v>120</v>
      </c>
    </row>
    <row r="479" spans="1:12" customHeight="1">
      <c r="A479" s="85" t="s">
        <v>78</v>
      </c>
      <c r="B479" s="86" t="s">
        <v>59</v>
      </c>
      <c r="C479" t="str">
        <f>A479&amp;B479</f>
        <v>The Wisbech Academy2023/2024</v>
      </c>
      <c r="D479">
        <v>0</v>
      </c>
      <c r="E479">
        <v>0</v>
      </c>
      <c r="F479">
        <v>0</v>
      </c>
      <c r="G479">
        <v>0</v>
      </c>
      <c r="H479">
        <v>0</v>
      </c>
      <c r="I479">
        <v>0</v>
      </c>
      <c r="J479">
        <v>0</v>
      </c>
      <c r="K479">
        <v>0</v>
      </c>
      <c r="L479" s="98">
        <v>120</v>
      </c>
    </row>
    <row r="480" spans="1:12" customHeight="1" thickBot="1">
      <c r="A480" s="85" t="s">
        <v>78</v>
      </c>
      <c r="B480" s="86" t="s">
        <v>60</v>
      </c>
      <c r="C480" t="str">
        <f>A480&amp;B480</f>
        <v>The Wisbech Academy2024/2025</v>
      </c>
      <c r="D480">
        <v>0</v>
      </c>
      <c r="E480">
        <v>102</v>
      </c>
      <c r="F480">
        <v>0</v>
      </c>
      <c r="G480">
        <v>0</v>
      </c>
      <c r="H480">
        <v>0</v>
      </c>
      <c r="I480">
        <v>0</v>
      </c>
      <c r="J480">
        <v>0</v>
      </c>
      <c r="K480">
        <v>0</v>
      </c>
      <c r="L480" s="99">
        <v>120</v>
      </c>
    </row>
    <row r="481" spans="1:12" customHeight="1">
      <c r="A481" s="87" t="s">
        <v>78</v>
      </c>
      <c r="B481" s="88" t="s">
        <v>61</v>
      </c>
      <c r="C481" t="str">
        <f>A481&amp;B481</f>
        <v>The Wisbech Academy2025/2026</v>
      </c>
      <c r="D481">
        <v>0</v>
      </c>
      <c r="E481">
        <v>107</v>
      </c>
      <c r="F481">
        <v>98</v>
      </c>
      <c r="G481">
        <v>0</v>
      </c>
      <c r="H481">
        <v>0</v>
      </c>
      <c r="I481">
        <v>0</v>
      </c>
      <c r="J481">
        <v>0</v>
      </c>
      <c r="K481">
        <v>0</v>
      </c>
      <c r="L481" s="100">
        <v>120</v>
      </c>
    </row>
    <row r="482" spans="1:12" customHeight="1">
      <c r="A482" s="89" t="s">
        <v>78</v>
      </c>
      <c r="B482" s="90" t="s">
        <v>62</v>
      </c>
      <c r="C482" t="str">
        <f>A482&amp;B482</f>
        <v>The Wisbech Academy2026/2027</v>
      </c>
      <c r="D482">
        <v>0</v>
      </c>
      <c r="E482">
        <v>118</v>
      </c>
      <c r="F482">
        <v>105</v>
      </c>
      <c r="G482">
        <v>98</v>
      </c>
      <c r="H482">
        <v>0</v>
      </c>
      <c r="I482">
        <v>0</v>
      </c>
      <c r="J482">
        <v>0</v>
      </c>
      <c r="K482">
        <v>0</v>
      </c>
      <c r="L482" s="101">
        <v>120</v>
      </c>
    </row>
    <row r="483" spans="1:12" customHeight="1">
      <c r="A483" s="89" t="s">
        <v>78</v>
      </c>
      <c r="B483" s="90" t="s">
        <v>63</v>
      </c>
      <c r="C483" t="str">
        <f>A483&amp;B483</f>
        <v>The Wisbech Academy2027/2028</v>
      </c>
      <c r="D483">
        <v>0</v>
      </c>
      <c r="E483">
        <v>109</v>
      </c>
      <c r="F483">
        <v>116</v>
      </c>
      <c r="G483">
        <v>105</v>
      </c>
      <c r="H483">
        <v>98</v>
      </c>
      <c r="I483">
        <v>0</v>
      </c>
      <c r="J483">
        <v>0</v>
      </c>
      <c r="K483">
        <v>0</v>
      </c>
      <c r="L483" s="101">
        <v>120</v>
      </c>
    </row>
    <row r="484" spans="1:12" customHeight="1">
      <c r="A484" s="89" t="s">
        <v>78</v>
      </c>
      <c r="B484" s="90" t="s">
        <v>64</v>
      </c>
      <c r="C484" t="str">
        <f>A484&amp;B484</f>
        <v>The Wisbech Academy2028/2029</v>
      </c>
      <c r="D484">
        <v>0</v>
      </c>
      <c r="E484">
        <v>109</v>
      </c>
      <c r="F484">
        <v>107</v>
      </c>
      <c r="G484">
        <v>116</v>
      </c>
      <c r="H484">
        <v>105</v>
      </c>
      <c r="I484">
        <v>98</v>
      </c>
      <c r="J484">
        <v>0</v>
      </c>
      <c r="K484">
        <v>0</v>
      </c>
      <c r="L484" s="101">
        <v>120</v>
      </c>
    </row>
    <row r="485" spans="1:12" customHeight="1">
      <c r="A485" s="89" t="s">
        <v>78</v>
      </c>
      <c r="B485" s="91" t="s">
        <v>70</v>
      </c>
      <c r="C485" t="str">
        <f>A485&amp;B485</f>
        <v>The Wisbech Academy2029/2030</v>
      </c>
      <c r="D485">
        <v>0</v>
      </c>
      <c r="E485">
        <v>109</v>
      </c>
      <c r="F485">
        <v>107</v>
      </c>
      <c r="G485">
        <v>107</v>
      </c>
      <c r="H485">
        <v>116</v>
      </c>
      <c r="I485">
        <v>105</v>
      </c>
      <c r="J485">
        <v>0</v>
      </c>
      <c r="K485">
        <v>0</v>
      </c>
      <c r="L485" s="101">
        <v>120</v>
      </c>
    </row>
    <row r="486" spans="1:12" customHeight="1">
      <c r="A486" s="89" t="s">
        <v>78</v>
      </c>
      <c r="B486" s="91" t="s">
        <v>71</v>
      </c>
      <c r="C486" t="str">
        <f>A486&amp;B486</f>
        <v>The Wisbech Academy2030/2031</v>
      </c>
      <c r="D486">
        <v>0</v>
      </c>
      <c r="E486">
        <v>109</v>
      </c>
      <c r="F486">
        <v>107</v>
      </c>
      <c r="G486">
        <v>107</v>
      </c>
      <c r="H486">
        <v>107</v>
      </c>
      <c r="I486">
        <v>116</v>
      </c>
      <c r="J486">
        <v>0</v>
      </c>
      <c r="K486">
        <v>0</v>
      </c>
      <c r="L486" s="101">
        <v>120</v>
      </c>
    </row>
    <row r="487" spans="1:12" customHeight="1">
      <c r="A487" s="89" t="s">
        <v>78</v>
      </c>
      <c r="B487" s="91" t="s">
        <v>72</v>
      </c>
      <c r="C487" t="str">
        <f>A487&amp;B487</f>
        <v>The Wisbech Academy2031/2032</v>
      </c>
      <c r="D487">
        <v>0</v>
      </c>
      <c r="E487">
        <v>109</v>
      </c>
      <c r="F487">
        <v>107</v>
      </c>
      <c r="G487">
        <v>107</v>
      </c>
      <c r="H487">
        <v>107</v>
      </c>
      <c r="I487">
        <v>107</v>
      </c>
      <c r="J487">
        <v>0</v>
      </c>
      <c r="K487">
        <v>0</v>
      </c>
      <c r="L487" s="101">
        <v>120</v>
      </c>
    </row>
    <row r="488" spans="1:12" customHeight="1">
      <c r="A488" s="89" t="s">
        <v>78</v>
      </c>
      <c r="B488" s="91" t="s">
        <v>73</v>
      </c>
      <c r="C488" t="str">
        <f>A488&amp;B488</f>
        <v>The Wisbech Academy2032/2033</v>
      </c>
      <c r="D488">
        <v>0</v>
      </c>
      <c r="E488">
        <v>109</v>
      </c>
      <c r="F488">
        <v>107</v>
      </c>
      <c r="G488">
        <v>107</v>
      </c>
      <c r="H488">
        <v>107</v>
      </c>
      <c r="I488">
        <v>107</v>
      </c>
      <c r="J488">
        <v>0</v>
      </c>
      <c r="K488">
        <v>0</v>
      </c>
      <c r="L488" s="101">
        <v>120</v>
      </c>
    </row>
    <row r="489" spans="1:12" customHeight="1">
      <c r="A489" s="89" t="s">
        <v>78</v>
      </c>
      <c r="B489" s="91" t="s">
        <v>74</v>
      </c>
      <c r="C489" t="str">
        <f>A489&amp;B489</f>
        <v>The Wisbech Academy2033/2034</v>
      </c>
      <c r="D489">
        <v>0</v>
      </c>
      <c r="E489">
        <v>109</v>
      </c>
      <c r="F489">
        <v>107</v>
      </c>
      <c r="G489">
        <v>107</v>
      </c>
      <c r="H489">
        <v>107</v>
      </c>
      <c r="I489">
        <v>107</v>
      </c>
      <c r="J489">
        <v>0</v>
      </c>
      <c r="K489">
        <v>0</v>
      </c>
      <c r="L489" s="101">
        <v>120</v>
      </c>
    </row>
    <row r="490" spans="1:12" customHeight="1">
      <c r="A490" s="89" t="s">
        <v>78</v>
      </c>
      <c r="B490" s="91" t="s">
        <v>79</v>
      </c>
      <c r="C490" t="str">
        <f>A490&amp;B490</f>
        <v>The Wisbech Academy2034/2035</v>
      </c>
      <c r="D490">
        <v>0</v>
      </c>
      <c r="E490">
        <v>109</v>
      </c>
      <c r="F490">
        <v>107</v>
      </c>
      <c r="G490">
        <v>107</v>
      </c>
      <c r="H490">
        <v>107</v>
      </c>
      <c r="I490">
        <v>107</v>
      </c>
      <c r="J490">
        <v>0</v>
      </c>
      <c r="K490">
        <v>0</v>
      </c>
      <c r="L490" s="101">
        <v>120</v>
      </c>
    </row>
    <row r="491" spans="1:12" customHeight="1" thickBot="1">
      <c r="A491" s="92" t="s">
        <v>78</v>
      </c>
      <c r="B491" s="93" t="s">
        <v>80</v>
      </c>
      <c r="C491" t="str">
        <f>A491&amp;B491</f>
        <v>The Wisbech Academy2035/2036</v>
      </c>
      <c r="D491"/>
      <c r="E491">
        <v>109</v>
      </c>
      <c r="F491">
        <v>107</v>
      </c>
      <c r="G491">
        <v>107</v>
      </c>
      <c r="H491">
        <v>107</v>
      </c>
      <c r="I491">
        <v>107</v>
      </c>
      <c r="J491">
        <v>0</v>
      </c>
      <c r="K491">
        <v>0</v>
      </c>
      <c r="L491" s="104">
        <v>120</v>
      </c>
    </row>
    <row r="492" spans="1:12" customHeight="1">
      <c r="A492" s="85" t="s">
        <v>23</v>
      </c>
      <c r="B492" s="86" t="s">
        <v>58</v>
      </c>
      <c r="C492" t="str">
        <f>A492&amp;B492</f>
        <v>Witchford Village College2022/2023</v>
      </c>
      <c r="D492">
        <v>191</v>
      </c>
      <c r="E492">
        <v>150</v>
      </c>
      <c r="F492">
        <v>137</v>
      </c>
      <c r="G492">
        <v>122</v>
      </c>
      <c r="H492">
        <v>149</v>
      </c>
      <c r="I492">
        <v>124</v>
      </c>
      <c r="J492">
        <v>0</v>
      </c>
      <c r="K492">
        <v>0</v>
      </c>
      <c r="L492" s="103">
        <v>180</v>
      </c>
    </row>
    <row r="493" spans="1:12" customHeight="1">
      <c r="A493" s="85" t="s">
        <v>23</v>
      </c>
      <c r="B493" s="86" t="s">
        <v>59</v>
      </c>
      <c r="C493" t="str">
        <f>A493&amp;B493</f>
        <v>Witchford Village College2023/2024</v>
      </c>
      <c r="D493">
        <v>184</v>
      </c>
      <c r="E493">
        <v>182</v>
      </c>
      <c r="F493">
        <v>161</v>
      </c>
      <c r="G493">
        <v>138</v>
      </c>
      <c r="H493">
        <v>121</v>
      </c>
      <c r="I493">
        <v>147</v>
      </c>
      <c r="J493">
        <v>0</v>
      </c>
      <c r="K493">
        <v>0</v>
      </c>
      <c r="L493" s="98">
        <v>180</v>
      </c>
    </row>
    <row r="494" spans="1:12" customHeight="1" thickBot="1">
      <c r="A494" s="85" t="s">
        <v>23</v>
      </c>
      <c r="B494" s="86" t="s">
        <v>60</v>
      </c>
      <c r="C494" t="str">
        <f>A494&amp;B494</f>
        <v>Witchford Village College2024/2025</v>
      </c>
      <c r="D494">
        <v>184</v>
      </c>
      <c r="E494">
        <v>175</v>
      </c>
      <c r="F494">
        <v>178</v>
      </c>
      <c r="G494">
        <v>159</v>
      </c>
      <c r="H494">
        <v>135</v>
      </c>
      <c r="I494">
        <v>120</v>
      </c>
      <c r="J494">
        <v>0</v>
      </c>
      <c r="K494">
        <v>0</v>
      </c>
      <c r="L494" s="99">
        <v>180</v>
      </c>
    </row>
    <row r="495" spans="1:12" customHeight="1">
      <c r="A495" s="87" t="s">
        <v>23</v>
      </c>
      <c r="B495" s="88" t="s">
        <v>61</v>
      </c>
      <c r="C495" t="str">
        <f>A495&amp;B495</f>
        <v>Witchford Village College2025/2026</v>
      </c>
      <c r="D495">
        <v>202</v>
      </c>
      <c r="E495">
        <v>168</v>
      </c>
      <c r="F495">
        <v>171</v>
      </c>
      <c r="G495">
        <v>172</v>
      </c>
      <c r="H495">
        <v>157</v>
      </c>
      <c r="I495">
        <v>136</v>
      </c>
      <c r="J495">
        <v>0</v>
      </c>
      <c r="K495">
        <v>0</v>
      </c>
      <c r="L495" s="100">
        <v>180</v>
      </c>
    </row>
    <row r="496" spans="1:12" customHeight="1">
      <c r="A496" s="89" t="s">
        <v>23</v>
      </c>
      <c r="B496" s="90" t="s">
        <v>62</v>
      </c>
      <c r="C496" t="str">
        <f>A496&amp;B496</f>
        <v>Witchford Village College2026/2027</v>
      </c>
      <c r="D496">
        <v>179</v>
      </c>
      <c r="E496">
        <v>186</v>
      </c>
      <c r="F496">
        <v>167</v>
      </c>
      <c r="G496">
        <v>168</v>
      </c>
      <c r="H496">
        <v>171</v>
      </c>
      <c r="I496">
        <v>158</v>
      </c>
      <c r="J496">
        <v>0</v>
      </c>
      <c r="K496">
        <v>0</v>
      </c>
      <c r="L496" s="101">
        <v>180</v>
      </c>
    </row>
    <row r="497" spans="1:12" customHeight="1">
      <c r="A497" s="89" t="s">
        <v>23</v>
      </c>
      <c r="B497" s="90" t="s">
        <v>63</v>
      </c>
      <c r="C497" t="str">
        <f>A497&amp;B497</f>
        <v>Witchford Village College2027/2028</v>
      </c>
      <c r="D497">
        <v>190</v>
      </c>
      <c r="E497">
        <v>170</v>
      </c>
      <c r="F497">
        <v>186</v>
      </c>
      <c r="G497">
        <v>165</v>
      </c>
      <c r="H497">
        <v>168</v>
      </c>
      <c r="I497">
        <v>173</v>
      </c>
      <c r="J497">
        <v>0</v>
      </c>
      <c r="K497">
        <v>0</v>
      </c>
      <c r="L497" s="101">
        <v>180</v>
      </c>
    </row>
    <row r="498" spans="1:12" customHeight="1">
      <c r="A498" s="89" t="s">
        <v>23</v>
      </c>
      <c r="B498" s="90" t="s">
        <v>64</v>
      </c>
      <c r="C498" t="str">
        <f>A498&amp;B498</f>
        <v>Witchford Village College2028/2029</v>
      </c>
      <c r="D498">
        <v>205</v>
      </c>
      <c r="E498">
        <v>181</v>
      </c>
      <c r="F498">
        <v>169</v>
      </c>
      <c r="G498">
        <v>183</v>
      </c>
      <c r="H498">
        <v>164</v>
      </c>
      <c r="I498">
        <v>169</v>
      </c>
      <c r="J498">
        <v>0</v>
      </c>
      <c r="K498">
        <v>0</v>
      </c>
      <c r="L498" s="101">
        <v>180</v>
      </c>
    </row>
    <row r="499" spans="1:12" customHeight="1">
      <c r="A499" s="89" t="s">
        <v>23</v>
      </c>
      <c r="B499" s="91" t="s">
        <v>70</v>
      </c>
      <c r="C499" t="str">
        <f>A499&amp;B499</f>
        <v>Witchford Village College2029/2030</v>
      </c>
      <c r="D499">
        <v>172</v>
      </c>
      <c r="E499">
        <v>196</v>
      </c>
      <c r="F499">
        <v>180</v>
      </c>
      <c r="G499">
        <v>166</v>
      </c>
      <c r="H499">
        <v>182</v>
      </c>
      <c r="I499">
        <v>165</v>
      </c>
      <c r="J499">
        <v>0</v>
      </c>
      <c r="K499">
        <v>0</v>
      </c>
      <c r="L499" s="101">
        <v>180</v>
      </c>
    </row>
    <row r="500" spans="1:12" customHeight="1">
      <c r="A500" s="89" t="s">
        <v>23</v>
      </c>
      <c r="B500" s="91" t="s">
        <v>71</v>
      </c>
      <c r="C500" t="str">
        <f>A500&amp;B500</f>
        <v>Witchford Village College2030/2031</v>
      </c>
      <c r="D500">
        <v>169</v>
      </c>
      <c r="E500">
        <v>166</v>
      </c>
      <c r="F500">
        <v>194</v>
      </c>
      <c r="G500">
        <v>176</v>
      </c>
      <c r="H500">
        <v>164</v>
      </c>
      <c r="I500">
        <v>182</v>
      </c>
      <c r="J500">
        <v>0</v>
      </c>
      <c r="K500">
        <v>0</v>
      </c>
      <c r="L500" s="101">
        <v>180</v>
      </c>
    </row>
    <row r="501" spans="1:12" customHeight="1">
      <c r="A501" s="89" t="s">
        <v>23</v>
      </c>
      <c r="B501" s="91" t="s">
        <v>72</v>
      </c>
      <c r="C501" t="str">
        <f>A501&amp;B501</f>
        <v>Witchford Village College2031/2032</v>
      </c>
      <c r="D501">
        <v>187</v>
      </c>
      <c r="E501">
        <v>167</v>
      </c>
      <c r="F501">
        <v>165</v>
      </c>
      <c r="G501">
        <v>191</v>
      </c>
      <c r="H501">
        <v>175</v>
      </c>
      <c r="I501">
        <v>165</v>
      </c>
      <c r="J501">
        <v>0</v>
      </c>
      <c r="K501">
        <v>0</v>
      </c>
      <c r="L501" s="101">
        <v>180</v>
      </c>
    </row>
    <row r="502" spans="1:12" customHeight="1">
      <c r="A502" s="89" t="s">
        <v>23</v>
      </c>
      <c r="B502" s="91" t="s">
        <v>73</v>
      </c>
      <c r="C502" t="str">
        <f>A502&amp;B502</f>
        <v>Witchford Village College2032/2033</v>
      </c>
      <c r="D502">
        <v>165</v>
      </c>
      <c r="E502">
        <v>184</v>
      </c>
      <c r="F502">
        <v>165</v>
      </c>
      <c r="G502">
        <v>161</v>
      </c>
      <c r="H502">
        <v>189</v>
      </c>
      <c r="I502">
        <v>175</v>
      </c>
      <c r="J502">
        <v>0</v>
      </c>
      <c r="K502">
        <v>0</v>
      </c>
      <c r="L502" s="101">
        <v>180</v>
      </c>
    </row>
    <row r="503" spans="1:12" customHeight="1">
      <c r="A503" s="89" t="s">
        <v>23</v>
      </c>
      <c r="B503" s="91" t="s">
        <v>74</v>
      </c>
      <c r="C503" t="str">
        <f>A503&amp;B503</f>
        <v>Witchford Village College2033/2034</v>
      </c>
      <c r="D503">
        <v>149</v>
      </c>
      <c r="E503">
        <v>165</v>
      </c>
      <c r="F503">
        <v>182</v>
      </c>
      <c r="G503">
        <v>161</v>
      </c>
      <c r="H503">
        <v>159</v>
      </c>
      <c r="I503">
        <v>189</v>
      </c>
      <c r="J503">
        <v>0</v>
      </c>
      <c r="K503">
        <v>0</v>
      </c>
      <c r="L503" s="101">
        <v>180</v>
      </c>
    </row>
    <row r="504" spans="1:12" customHeight="1">
      <c r="A504" s="89" t="s">
        <v>23</v>
      </c>
      <c r="B504" s="91" t="s">
        <v>79</v>
      </c>
      <c r="C504" t="str">
        <f>A504&amp;B504</f>
        <v>Witchford Village College2034/2035</v>
      </c>
      <c r="D504">
        <v>153</v>
      </c>
      <c r="E504">
        <v>151</v>
      </c>
      <c r="F504">
        <v>163</v>
      </c>
      <c r="G504">
        <v>178</v>
      </c>
      <c r="H504">
        <v>159</v>
      </c>
      <c r="I504">
        <v>159</v>
      </c>
      <c r="J504">
        <v>0</v>
      </c>
      <c r="K504">
        <v>0</v>
      </c>
      <c r="L504" s="101">
        <v>180</v>
      </c>
    </row>
    <row r="505" spans="1:12" customHeight="1" thickBot="1">
      <c r="A505" s="115" t="s">
        <v>23</v>
      </c>
      <c r="B505" s="116" t="s">
        <v>80</v>
      </c>
      <c r="C505" t="str">
        <f>A505&amp;B505</f>
        <v>Witchford Village College2035/2036</v>
      </c>
      <c r="D505"/>
      <c r="E505">
        <v>158</v>
      </c>
      <c r="F505">
        <v>149</v>
      </c>
      <c r="G505">
        <v>159</v>
      </c>
      <c r="H505">
        <v>176</v>
      </c>
      <c r="I505">
        <v>159</v>
      </c>
      <c r="J505">
        <v>0</v>
      </c>
      <c r="K505">
        <v>0</v>
      </c>
      <c r="L505" s="104">
        <v>180</v>
      </c>
    </row>
  </sheetData>
  <autoFilter ref="A1:M1">
    <sortState ref="A2:L525">
      <sortCondition ref="A2:A525"/>
    </sortState>
  </autoFilter>
  <pageMargins left="0.7" right="0.7" top="0.75" bottom="0.75" header="0.3" footer="0.3"/>
  <pageSetup paperSize="9" orientation="portrait"/>
  <headerFooter scaleWithDoc="1" alignWithMargins="0" differentFirst="0" differentOddEven="0"/>
  <extLst/>
</worksheet>
</file>

<file path=xl/worksheets/sheet4.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B1"/>
  <sheetViews>
    <sheetView view="normal" workbookViewId="0">
      <selection pane="topLeft" activeCell="A2" sqref="A2:XFD3"/>
    </sheetView>
  </sheetViews>
  <sheetFormatPr defaultRowHeight="15"/>
  <cols>
    <col min="1" max="1" width="38.27734375" bestFit="1" customWidth="1"/>
    <col min="2" max="2" width="82.41796875" bestFit="1" customWidth="1"/>
  </cols>
  <sheetData>
    <row r="1" spans="1:2">
      <c r="A1" t="s">
        <v>3</v>
      </c>
      <c r="B1" t="s">
        <v>45</v>
      </c>
    </row>
  </sheetData>
  <pageMargins left="0.7" right="0.7" top="0.75" bottom="0.75" header="0.3" footer="0.3"/>
  <headerFooter scaleWithDoc="1" alignWithMargins="0" differentFirst="0" differentOddEven="0"/>
  <extLst/>
</worksheet>
</file>

<file path=xl/worksheets/sheet5.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37"/>
  <sheetViews>
    <sheetView view="normal" workbookViewId="0">
      <selection pane="topLeft" activeCell="D1" sqref="D1:E1048576"/>
    </sheetView>
  </sheetViews>
  <sheetFormatPr defaultColWidth="9.140625" customHeight="true" defaultRowHeight="16.5"/>
  <cols>
    <col min="1" max="1" width="35" customWidth="1"/>
  </cols>
  <sheetData>
    <row r="1" spans="1:1" customHeight="1">
      <c r="A1" t="s">
        <v>3</v>
      </c>
    </row>
    <row r="2" spans="1:1" customHeight="1" thickBot="1">
      <c r="A2" s="114" t="s">
        <v>55</v>
      </c>
    </row>
    <row r="3" spans="1:1" customHeight="1">
      <c r="A3" s="85" t="s">
        <v>31</v>
      </c>
    </row>
    <row r="4" spans="1:1" customHeight="1">
      <c r="A4" s="85" t="s">
        <v>20</v>
      </c>
    </row>
    <row r="5" spans="1:1" customHeight="1" thickBot="1">
      <c r="A5" s="85" t="s">
        <v>32</v>
      </c>
    </row>
    <row r="6" spans="1:1" customHeight="1">
      <c r="A6" s="96" t="s">
        <v>50</v>
      </c>
    </row>
    <row r="7" spans="1:1" customHeight="1">
      <c r="A7" s="85" t="s">
        <v>51</v>
      </c>
    </row>
    <row r="8" spans="1:1" customHeight="1">
      <c r="A8" s="85" t="s">
        <v>17</v>
      </c>
    </row>
    <row r="9" spans="1:1" customHeight="1">
      <c r="A9" s="85" t="s">
        <v>33</v>
      </c>
    </row>
    <row r="10" spans="1:1" customHeight="1">
      <c r="A10" s="85" t="s">
        <v>34</v>
      </c>
    </row>
    <row r="11" spans="1:1" customHeight="1">
      <c r="A11" s="85" t="s">
        <v>24</v>
      </c>
    </row>
    <row r="12" spans="1:1" customHeight="1">
      <c r="A12" s="85" t="s">
        <v>21</v>
      </c>
    </row>
    <row r="13" spans="1:1" customHeight="1">
      <c r="A13" s="85" t="s">
        <v>29</v>
      </c>
    </row>
    <row r="14" spans="1:1" customHeight="1">
      <c r="A14" s="85" t="s">
        <v>27</v>
      </c>
    </row>
    <row r="15" spans="1:1" customHeight="1">
      <c r="A15" s="85" t="s">
        <v>35</v>
      </c>
    </row>
    <row r="16" spans="1:1" customHeight="1" thickBot="1">
      <c r="A16" s="95" t="s">
        <v>36</v>
      </c>
    </row>
    <row r="17" spans="1:1" customHeight="1" thickTop="1" thickBot="1">
      <c r="A17" s="105" t="s">
        <v>30</v>
      </c>
    </row>
    <row r="18" spans="1:1" customHeight="1" thickTop="1">
      <c r="A18" s="85" t="s">
        <v>37</v>
      </c>
    </row>
    <row r="19" spans="1:1" customHeight="1">
      <c r="A19" s="85" t="s">
        <v>54</v>
      </c>
    </row>
    <row r="20" spans="1:1" customHeight="1" thickBot="1">
      <c r="A20" s="85" t="s">
        <v>77</v>
      </c>
    </row>
    <row r="21" spans="1:1" customHeight="1">
      <c r="A21" s="96" t="s">
        <v>16</v>
      </c>
    </row>
    <row r="22" spans="1:1" customHeight="1">
      <c r="A22" s="85" t="s">
        <v>75</v>
      </c>
    </row>
    <row r="23" spans="1:1" customHeight="1">
      <c r="A23" s="85" t="s">
        <v>19</v>
      </c>
    </row>
    <row r="24" spans="1:1" customHeight="1">
      <c r="A24" s="85" t="s">
        <v>38</v>
      </c>
    </row>
    <row r="25" spans="1:1" customHeight="1">
      <c r="A25" s="85" t="s">
        <v>48</v>
      </c>
    </row>
    <row r="26" spans="1:1" customHeight="1">
      <c r="A26" s="85" t="s">
        <v>25</v>
      </c>
    </row>
    <row r="27" spans="1:1" customHeight="1">
      <c r="A27" s="85" t="s">
        <v>22</v>
      </c>
    </row>
    <row r="28" spans="1:1" customHeight="1">
      <c r="A28" s="85" t="s">
        <v>52</v>
      </c>
    </row>
    <row r="29" spans="1:1" customHeight="1">
      <c r="A29" s="85" t="s">
        <v>56</v>
      </c>
    </row>
    <row r="30" spans="1:1" customHeight="1">
      <c r="A30" s="85" t="s">
        <v>28</v>
      </c>
    </row>
    <row r="31" spans="1:1" customHeight="1" thickBot="1">
      <c r="A31" s="95" t="s">
        <v>39</v>
      </c>
    </row>
    <row r="32" spans="1:1" customHeight="1" thickTop="1" thickBot="1">
      <c r="A32" s="105" t="s">
        <v>18</v>
      </c>
    </row>
    <row r="33" spans="1:1" customHeight="1" thickTop="1">
      <c r="A33" s="85" t="s">
        <v>78</v>
      </c>
    </row>
    <row r="34" spans="1:1" customHeight="1">
      <c r="A34" s="85" t="s">
        <v>26</v>
      </c>
    </row>
    <row r="35" spans="1:1" customHeight="1" thickBot="1">
      <c r="A35" s="85" t="s">
        <v>53</v>
      </c>
    </row>
    <row r="36" spans="1:1" customHeight="1">
      <c r="A36" s="96" t="s">
        <v>76</v>
      </c>
    </row>
    <row r="37" spans="1:1" customHeight="1">
      <c r="A37" s="85" t="s">
        <v>23</v>
      </c>
    </row>
  </sheetData>
  <pageMargins left="0.7" right="0.7" top="0.75" bottom="0.75" header="0.3" footer="0.3"/>
  <headerFooter scaleWithDoc="1" alignWithMargins="0" differentFirst="0" differentOddEven="0"/>
  <extLst/>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67DB035DBAC944ADE7D0414AF03238" ma:contentTypeVersion="23" ma:contentTypeDescription="Create a new document." ma:contentTypeScope="" ma:versionID="ce161b2754a3e75beeafff718254b100">
  <xsd:schema xmlns:xsd="http://www.w3.org/2001/XMLSchema" xmlns:xs="http://www.w3.org/2001/XMLSchema" xmlns:p="http://schemas.microsoft.com/office/2006/metadata/properties" xmlns:ns2="38160366-bcfb-49fe-ae5b-ebd90b6ce091" xmlns:ns3="d2c5561e-d5a1-4761-9d3e-caffcd84e59f" targetNamespace="http://schemas.microsoft.com/office/2006/metadata/properties" ma:root="true" ma:fieldsID="ec827c578696666a4d4315321b3a6075" ns2:_="" ns3:_="">
    <xsd:import namespace="38160366-bcfb-49fe-ae5b-ebd90b6ce091"/>
    <xsd:import namespace="d2c5561e-d5a1-4761-9d3e-caffcd84e59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TestExpiryDate" minOccurs="0"/>
                <xsd:element ref="ns2:MediaServiceBillingMetadata" minOccurs="0"/>
                <xsd:element ref="ns2:Unique_x0020_Area_x0020_ID" minOccurs="0"/>
                <xsd:element ref="ns2:Email_x0020_Address" minOccurs="0"/>
                <xsd:element ref="ns2:Company_x0020_Name" minOccurs="0"/>
                <xsd:element ref="ns2:Officer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160366-bcfb-49fe-ae5b-ebd90b6ce0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33aaf0-d2be-4910-a308-718f043c109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TestExpiryDate" ma:index="23" nillable="true" ma:displayName="Test Expiry Date" ma:description="TEst-  date document wouild be due to expire" ma:format="DateTime" ma:internalName="TestExpiryDate">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Unique_x0020_Area_x0020_ID" ma:index="25" nillable="true" ma:displayName="Unique Area ID" ma:internalName="Unique_x0020_Area_x0020_ID">
      <xsd:simpleType>
        <xsd:restriction base="dms:Text"/>
      </xsd:simpleType>
    </xsd:element>
    <xsd:element name="Email_x0020_Address" ma:index="26" nillable="true" ma:displayName="Email Address" ma:internalName="Email_x0020_Address">
      <xsd:simpleType>
        <xsd:restriction base="dms:Text">
          <xsd:maxLength value="255"/>
        </xsd:restriction>
      </xsd:simpleType>
    </xsd:element>
    <xsd:element name="Company_x0020_Name" ma:index="27" nillable="true" ma:displayName="Company Name" ma:internalName="Company_x0020_Name">
      <xsd:simpleType>
        <xsd:restriction base="dms:Text"/>
      </xsd:simpleType>
    </xsd:element>
    <xsd:element name="Officercomments" ma:index="28" nillable="true" ma:displayName="Officer comments" ma:format="Dropdown" ma:internalName="Officer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c5561e-d5a1-4761-9d3e-caffcd84e59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3b12a5-4582-46ba-9309-d972dc8876db}" ma:internalName="TaxCatchAll" ma:showField="CatchAllData" ma:web="d2c5561e-d5a1-4761-9d3e-caffcd84e5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xsi="http://www.w3.org/2001/XMLSchema-instance" xmlns:pc="http://schemas.microsoft.com/office/infopath/2007/PartnerControls" xmlns:p="http://schemas.microsoft.com/office/2006/metadata/properties">
  <documentManagement>
    <lcf76f155ced4ddcb4097134ff3c332f xmlns="38160366-bcfb-49fe-ae5b-ebd90b6ce091">
      <Terms xmlns="http://schemas.microsoft.com/office/infopath/2007/PartnerControls"/>
    </lcf76f155ced4ddcb4097134ff3c332f>
    <TaxCatchAll xmlns="d2c5561e-d5a1-4761-9d3e-caffcd84e59f" xsi:nil="true"/>
    <TestExpiryDate xmlns="38160366-bcfb-49fe-ae5b-ebd90b6ce091" xsi:nil="true"/>
    <Email_x0020_Address xmlns="38160366-bcfb-49fe-ae5b-ebd90b6ce091" xsi:nil="true"/>
    <Unique_x0020_Area_x0020_ID xmlns="38160366-bcfb-49fe-ae5b-ebd90b6ce091" xsi:nil="true"/>
    <Company_x0020_Name xmlns="38160366-bcfb-49fe-ae5b-ebd90b6ce091" xsi:nil="true"/>
    <Officercomments xmlns="38160366-bcfb-49fe-ae5b-ebd90b6ce09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C58E3F-C099-4832-9832-9A4E53C0E05A}">
  <ds:schemaRefs>
    <ds:schemaRef ds:uri="http://schemas.microsoft.com/sharepoint/v3/contenttype/forms"/>
  </ds:schemaRefs>
</ds:datastoreItem>
</file>

<file path=customXml/itemProps2.xml><?xml version="1.0" encoding="utf-8"?>
<ds:datastoreItem xmlns:ds="http://schemas.openxmlformats.org/officeDocument/2006/customXml" ds:itemID="{DEA92E64-4D94-46C4-8DCF-9B4C57E424D5}">
  <ds:schemaRefs>
    <ds:schemaRef ds:uri="http://purl.org/dc/elements/1.1/"/>
    <ds:schemaRef ds:uri="http://purl.org/dc/dcmitype/"/>
    <ds:schemaRef ds:uri="http://schemas.openxmlformats.org/package/2006/metadata/core-properties"/>
    <ds:schemaRef ds:uri="d2c5561e-d5a1-4761-9d3e-caffcd84e59f"/>
    <ds:schemaRef ds:uri="http://purl.org/dc/terms/"/>
    <ds:schemaRef ds:uri="http://schemas.microsoft.com/office/2006/documentManagement/types"/>
    <ds:schemaRef ds:uri="38160366-bcfb-49fe-ae5b-ebd90b6ce091"/>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D546055-CFF5-476C-AF30-0DE7F90EFE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160366-bcfb-49fe-ae5b-ebd90b6ce091"/>
    <ds:schemaRef ds:uri="d2c5561e-d5a1-4761-9d3e-caffcd84e5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Application>Microsoft Excel</Application>
  <AppVersion>16.0300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Sarah</dc:creator>
  <cp:keywords/>
  <cp:lastModifiedBy>Mim Baron</cp:lastModifiedBy>
  <dcterms:created xsi:type="dcterms:W3CDTF">2013-11-29T16:52:20Z</dcterms:created>
  <dcterms:modified xsi:type="dcterms:W3CDTF">2026-10-13T08:08:28Z</dcterms:modified>
  <dc:subject/>
  <cp:lastPrinted>2016-06-06T13:09:42Z</cp:lastPrinted>
  <dc:title>Secondary Scap Cambridgeshire 2026 FOR SCHOOLS</dc:title>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str>0x0101006467DB035DBAC944ADE7D0414AF03238</vt:lpstr>
  </property>
  <property fmtid="{D5CDD505-2E9C-101B-9397-08002B2CF9AE}" pid="3" name="MediaServiceImageTags">
    <vt:lpstr/>
  </property>
</Properties>
</file>