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5" rupBuild="26626"/>
  <workbookPr codeName="ThisWorkbook" defaultThemeVersion="124226"/>
  <workbookProtection workbookAlgorithmName="SHA-512" workbookHashValue="TmoTQ5LE0fPgz/IhDSwX4DT7mO0GJajJgSc2ivR9xQyvbQwCQ27eZQ1jJtr9jio7/6m7SCS0jfxNUlTaxjTCJQ==" workbookSaltValue="M4BTx6EiE/Jt09b4mu42LA==" workbookSpinCount="100000" lockStructure="1"/>
  <bookViews>
    <workbookView showSheetTabs="0" xWindow="30060" yWindow="1035" windowWidth="25455" windowHeight="12300"/>
  </bookViews>
  <sheets>
    <sheet name="Opening" sheetId="1" r:id="rId1"/>
    <sheet name="Profile" sheetId="2" r:id="rId2"/>
    <sheet name="Forecasts" sheetId="3" r:id="rId3"/>
    <sheet name="Forecast Notes" sheetId="6" r:id="rId4"/>
    <sheet name="Lists" sheetId="5" r:id="rId5"/>
  </sheets>
  <externalReferences>
    <externalReference r:id="rId6"/>
  </externalReferences>
  <definedNames>
    <definedName name="_xlnm._FilterDatabase" comment="" localSheetId="2" hidden="1">Forecasts!$A$1:$M$1</definedName>
    <definedName name="Fore2013" comment="">'Forecasts'!#REF!</definedName>
    <definedName name="Fore2014" comment="">'Forecasts'!#REF!</definedName>
    <definedName name="Fore2015" comment="">'Forecasts'!#REF!</definedName>
    <definedName name="Fore2016" comment="">'Forecasts'!#REF!</definedName>
    <definedName name="Fore2017" comment="">'Forecasts'!#REF!</definedName>
    <definedName name="Fore2018" comment="">'Forecasts'!#REF!</definedName>
    <definedName name="Fore2019" comment="">'[1]BASSING'!$B$173:$AY$176</definedName>
    <definedName name="_xlnm.Print_Area" comment="" localSheetId="1">Profile!$B$1:$M$43</definedName>
    <definedName name="Schools" comment="">Lists!$A$2:$A$27</definedName>
  </definedNames>
  <calcPr fullPrecision="1"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<sst xmlns="http://schemas.openxmlformats.org/spreadsheetml/2006/main" uniqueCount="84" count="1041">
  <si>
    <t>Select School:</t>
  </si>
  <si>
    <r>
      <t xml:space="preserve">To view the pupil forecast for your school click in the yellow box and select your school from the drop down list. </t>
    </r>
    <r>
      <rPr>
        <u val="single"/>
        <sz val="12"/>
        <color indexed="8"/>
        <rFont val="Arial"/>
        <family val="2"/>
        <charset val="0"/>
      </rPr>
      <t>Then press enter.</t>
    </r>
  </si>
  <si>
    <t>ENTER</t>
  </si>
  <si>
    <t>School</t>
  </si>
  <si>
    <t>School Year</t>
  </si>
  <si>
    <t>Understanding your forecast:</t>
  </si>
  <si>
    <t>This page is set up to print onto a single page for your convenience. Select print preview to show this.</t>
  </si>
  <si>
    <t>PAN</t>
  </si>
  <si>
    <t>Secondary School:</t>
  </si>
  <si>
    <t>Pri 10</t>
  </si>
  <si>
    <t>Sec 11</t>
  </si>
  <si>
    <t>Sec 12</t>
  </si>
  <si>
    <t>Sec 13</t>
  </si>
  <si>
    <t>Sec 14</t>
  </si>
  <si>
    <t>Sec 15</t>
  </si>
  <si>
    <t>Sec 16</t>
  </si>
  <si>
    <t>North Cambridge Academy</t>
  </si>
  <si>
    <t>Coleridge Community College</t>
  </si>
  <si>
    <t>The Netherhall School</t>
  </si>
  <si>
    <t>Parkside Community College</t>
  </si>
  <si>
    <t>Bottisham Village College</t>
  </si>
  <si>
    <t>Ely College</t>
  </si>
  <si>
    <t>Soham Village College</t>
  </si>
  <si>
    <t>Witchford Village College</t>
  </si>
  <si>
    <t>Cromwell Community College</t>
  </si>
  <si>
    <t>Sir Harry Smith Community College</t>
  </si>
  <si>
    <t>Thomas Clarkson Academy</t>
  </si>
  <si>
    <t>Hinchingbrooke School</t>
  </si>
  <si>
    <t>St Peter's School</t>
  </si>
  <si>
    <t>Ernulf Academy</t>
  </si>
  <si>
    <t>Longsands Academy</t>
  </si>
  <si>
    <t>Bassingbourn Village College</t>
  </si>
  <si>
    <t>Cambourne Village College</t>
  </si>
  <si>
    <t>Comberton Village College</t>
  </si>
  <si>
    <t>Cottenham Village College</t>
  </si>
  <si>
    <t>Impington Village College</t>
  </si>
  <si>
    <t>Linton Village College</t>
  </si>
  <si>
    <t>Melbourn Village College</t>
  </si>
  <si>
    <t>Sawston Village College</t>
  </si>
  <si>
    <t>Swavesey Village College</t>
  </si>
  <si>
    <t>Total School</t>
  </si>
  <si>
    <r>
      <t/>
    </r>
    <r>
      <rPr>
        <sz val="10"/>
        <rFont val="Wingdings"/>
        <charset val="2"/>
      </rPr>
      <t></t>
    </r>
    <r>
      <rPr>
        <sz val="10"/>
        <rFont val="Arial"/>
        <family val="2"/>
        <charset val="0"/>
      </rPr>
      <t xml:space="preserve"> The five-year pupil forecasts are trend-based forecasts. They show the development of school rolls over the next five years if the trends and patterns of the past three years were to continue.</t>
    </r>
  </si>
  <si>
    <r>
      <t/>
    </r>
    <r>
      <rPr>
        <sz val="10"/>
        <rFont val="Wingdings"/>
        <charset val="2"/>
      </rPr>
      <t></t>
    </r>
    <r>
      <rPr>
        <sz val="10"/>
        <rFont val="Arial"/>
        <family val="2"/>
        <charset val="0"/>
      </rPr>
      <t xml:space="preserve"> The "Primary 10 Yr Olds" column shows the number of 10 year olds on roll at your feeder primary schools.</t>
    </r>
  </si>
  <si>
    <r>
      <t/>
    </r>
    <r>
      <rPr>
        <sz val="10"/>
        <rFont val="Wingdings"/>
        <charset val="2"/>
      </rPr>
      <t></t>
    </r>
    <r>
      <rPr>
        <sz val="10"/>
        <rFont val="Arial"/>
        <family val="2"/>
        <charset val="0"/>
      </rPr>
      <t xml:space="preserve"> Year groups are assumed to move through the school with the average net gains and losses experienced within the school over the last three years</t>
    </r>
  </si>
  <si>
    <r>
      <t/>
    </r>
    <r>
      <rPr>
        <sz val="10"/>
        <rFont val="Wingdings"/>
        <charset val="2"/>
      </rPr>
      <t></t>
    </r>
    <r>
      <rPr>
        <sz val="10"/>
        <rFont val="Arial"/>
        <family val="2"/>
        <charset val="0"/>
      </rPr>
      <t xml:space="preserve"> Major changes in future house-building usually have little direct effect on numbers of pupils in secondary schools, but may affect intake through changes in numbers of catchment primary school pupils</t>
    </r>
  </si>
  <si>
    <t>Notes</t>
  </si>
  <si>
    <r>
      <t/>
    </r>
    <r>
      <rPr>
        <sz val="10"/>
        <rFont val="Wingdings"/>
        <charset val="2"/>
      </rPr>
      <t></t>
    </r>
    <r>
      <rPr>
        <sz val="10"/>
        <rFont val="Arial"/>
        <family val="2"/>
        <charset val="0"/>
      </rPr>
      <t xml:space="preserve"> The table below shows how you can read your forecast. A year group moves through the school as indicated by the green squares. The ages refer to age on 1st September each year, so “11 Yr Olds” equates to each year’s admissions to Year 7.</t>
    </r>
  </si>
  <si>
    <r>
      <t/>
    </r>
    <r>
      <rPr>
        <b/>
        <sz val="12"/>
        <color indexed="10"/>
        <rFont val="Arial"/>
        <family val="2"/>
        <charset val="0"/>
      </rPr>
      <t>Click here</t>
    </r>
    <r>
      <rPr>
        <b/>
        <sz val="12"/>
        <rFont val="Arial"/>
        <family val="2"/>
        <charset val="0"/>
      </rPr>
      <t xml:space="preserve"> to return to the main page and select a different school</t>
    </r>
  </si>
  <si>
    <t>Sawtry Village Academy</t>
  </si>
  <si>
    <t>School &amp; Year</t>
  </si>
  <si>
    <t>Cambridge Academy for Science and Technology</t>
  </si>
  <si>
    <t>Chesterton Community College</t>
  </si>
  <si>
    <t>St Bede's Inter-Church School</t>
  </si>
  <si>
    <t>Trumpington Community College</t>
  </si>
  <si>
    <t>Neale-Wade Academy</t>
  </si>
  <si>
    <t>Abbey College, Ramsey</t>
  </si>
  <si>
    <t>St Ivo Academy</t>
  </si>
  <si>
    <t>2019/2020</t>
  </si>
  <si>
    <t>2020/2021</t>
  </si>
  <si>
    <t>2021/2022</t>
  </si>
  <si>
    <t>2022/2023</t>
  </si>
  <si>
    <t>2023/2024</t>
  </si>
  <si>
    <t>2024/2025</t>
  </si>
  <si>
    <t>2025/2026</t>
  </si>
  <si>
    <t>2026/2027</t>
  </si>
  <si>
    <t>2027/2028</t>
  </si>
  <si>
    <t>2028/2029</t>
  </si>
  <si>
    <t>Sec 17</t>
  </si>
  <si>
    <t>Email: PlacePlanningReferrals0-19@cambridgeshire.gov.uk</t>
  </si>
  <si>
    <t>The forecasts are based on current trends and admissions policies. They do not take into account future changes in these policies. We would be happy to discuss the effects of possible changes in trends or admissions policies on projected numbers and to provide forecasts based on alternative assumptions.</t>
  </si>
  <si>
    <t>Littleport &amp; East Cambs Academy</t>
  </si>
  <si>
    <r>
      <t/>
    </r>
    <r>
      <rPr>
        <sz val="10"/>
        <rFont val="Wingdings"/>
        <charset val="2"/>
      </rPr>
      <t></t>
    </r>
    <r>
      <rPr>
        <sz val="10"/>
        <rFont val="Arial"/>
        <family val="2"/>
        <charset val="0"/>
      </rPr>
      <t xml:space="preserve"> Intake at 11 is forecasted based on the relationship between the numbers of 10 year old pupils in the primary schools normally feeding to your school and the actual secondary intakes over the last three years. Intakes and cohorts are not capped to Published Admissions Numbers (or admissions above PAN when negotiated with Place Planning).</t>
    </r>
  </si>
  <si>
    <r>
      <t/>
    </r>
    <r>
      <rPr>
        <sz val="10"/>
        <rFont val="Wingdings"/>
        <charset val="2"/>
      </rPr>
      <t></t>
    </r>
    <r>
      <rPr>
        <sz val="10"/>
        <rFont val="Arial"/>
        <family val="2"/>
        <charset val="0"/>
      </rPr>
      <t xml:space="preserve"> Where a forecast exceeds a schools PAN this does not necessarily mean that there are proposals to expand your school as planning is done on an area basis across a number of schools.  If there is an immediate need or a plan to expand your school, it is likely that you will already have discussed this with a member of the 0-19 Place Planning and Sufficiency Team.</t>
    </r>
  </si>
  <si>
    <t>2029/2030</t>
  </si>
  <si>
    <t>Northstowe Secondary College</t>
  </si>
  <si>
    <t>2030/2031</t>
  </si>
  <si>
    <t>2031/2032</t>
  </si>
  <si>
    <t>2032/2033</t>
  </si>
  <si>
    <t>Five Year Pupil Forecast January 2023 Base</t>
  </si>
  <si>
    <t>The revised five-year forecasts given here incorporate the January 2023 rolls and information received up to July 2023.</t>
  </si>
  <si>
    <t>Cambridgeshire Secondary School Forecasts - January 2023 Base</t>
  </si>
  <si>
    <t>The revised five-year forecasts given here incorporate the January 2023 rolls and information received up to July 2023. The forecasts are based on current trends and admissions policies. They do not take into account future changes in these policies.</t>
  </si>
  <si>
    <t>Cambridgeshire County Council Research Group, November 2023</t>
  </si>
  <si>
    <t>Policy and Insight, Cambridgeshire County Council; October 2023</t>
  </si>
</sst>
</file>

<file path=xl/styles.xml><?xml version="1.0" encoding="utf-8"?>
<styleSheet xmlns:mc="http://schemas.openxmlformats.org/markup-compatibility/2006" xmlns:x14ac="http://schemas.microsoft.com/office/spreadsheetml/2009/9/ac" xmlns="http://schemas.openxmlformats.org/spreadsheetml/2006/main" mc:Ignorable="x14ac">
  <fonts count="33">
    <font>
      <sz val="11"/>
      <color theme="1"/>
      <name val="Calibri"/>
      <family val="2"/>
      <charset val="0"/>
      <scheme val="minor"/>
    </font>
    <font>
      <sz val="12"/>
      <name val="Arial"/>
      <family val="2"/>
      <charset val="0"/>
    </font>
    <font>
      <sz val="10"/>
      <name val="Arial"/>
      <family val="2"/>
      <charset val="0"/>
    </font>
    <font>
      <sz val="10"/>
      <name val="Wingdings"/>
      <charset val="2"/>
    </font>
    <font>
      <sz val="11"/>
      <color theme="1"/>
      <name val="Calibri"/>
      <family val="2"/>
      <charset val="0"/>
      <scheme val="minor"/>
    </font>
    <font>
      <b/>
      <sz val="10"/>
      <name val="Arial"/>
      <family val="2"/>
      <charset val="0"/>
    </font>
    <font>
      <u val="single"/>
      <sz val="12"/>
      <color indexed="12"/>
      <name val="Arial"/>
      <family val="2"/>
      <charset val="0"/>
    </font>
    <font>
      <sz val="10"/>
      <color indexed="12"/>
      <name val="Arial"/>
      <family val="2"/>
      <charset val="0"/>
    </font>
    <font>
      <u val="single"/>
      <sz val="12"/>
      <color indexed="8"/>
      <name val="Arial"/>
      <family val="2"/>
      <charset val="0"/>
    </font>
    <font>
      <sz val="11"/>
      <name val="Arial"/>
      <family val="2"/>
      <charset val="0"/>
    </font>
    <font>
      <b/>
      <sz val="11"/>
      <name val="Arial"/>
      <family val="2"/>
      <charset val="0"/>
    </font>
    <font>
      <sz val="8"/>
      <name val="Arial"/>
      <family val="2"/>
      <charset val="0"/>
    </font>
    <font>
      <b/>
      <sz val="12"/>
      <name val="Arial"/>
      <family val="2"/>
      <charset val="0"/>
    </font>
    <font>
      <b/>
      <sz val="12"/>
      <color indexed="10"/>
      <name val="Arial"/>
      <family val="2"/>
      <charset val="0"/>
    </font>
    <font>
      <b/>
      <u val="single"/>
      <sz val="12"/>
      <color indexed="12"/>
      <name val="Arial"/>
      <family val="2"/>
      <charset val="0"/>
    </font>
    <font>
      <b/>
      <i/>
      <sz val="10"/>
      <name val="Arial"/>
      <family val="2"/>
      <charset val="0"/>
    </font>
    <font>
      <i/>
      <sz val="10"/>
      <name val="Arial"/>
      <family val="2"/>
      <charset val="0"/>
    </font>
    <font>
      <b/>
      <sz val="8"/>
      <name val="Arial"/>
      <family val="2"/>
      <charset val="0"/>
    </font>
    <font>
      <i/>
      <sz val="9"/>
      <name val="Arial"/>
      <family val="2"/>
      <charset val="0"/>
    </font>
    <font>
      <sz val="12"/>
      <color theme="1"/>
      <name val="Arial"/>
      <family val="2"/>
      <charset val="0"/>
    </font>
    <font>
      <b/>
      <sz val="12"/>
      <color theme="1"/>
      <name val="Arial"/>
      <family val="2"/>
      <charset val="0"/>
    </font>
    <font>
      <sz val="12"/>
      <color theme="1"/>
      <name val="Calibri"/>
      <family val="2"/>
      <charset val="0"/>
      <scheme val="minor"/>
    </font>
    <font>
      <b/>
      <sz val="16"/>
      <color theme="1"/>
      <name val="Arial"/>
      <family val="2"/>
      <charset val="0"/>
    </font>
    <font>
      <sz val="10"/>
      <color theme="1"/>
      <name val="Arial"/>
      <family val="2"/>
      <charset val="0"/>
    </font>
    <font>
      <sz val="10"/>
      <color rgb="FF0000FF"/>
      <name val="Arial"/>
      <family val="2"/>
      <charset val="0"/>
    </font>
    <font>
      <b/>
      <sz val="10"/>
      <color rgb="FF0000FF"/>
      <name val="Arial"/>
      <family val="2"/>
      <charset val="0"/>
    </font>
    <font>
      <b/>
      <sz val="20"/>
      <color theme="1"/>
      <name val="Arial"/>
      <family val="2"/>
      <charset val="0"/>
    </font>
    <font>
      <b/>
      <i/>
      <sz val="12"/>
      <color theme="0"/>
      <name val="Arial"/>
      <family val="2"/>
      <charset val="0"/>
    </font>
    <font>
      <b/>
      <sz val="14"/>
      <color theme="1"/>
      <name val="Arial"/>
      <family val="2"/>
      <charset val="0"/>
    </font>
    <font>
      <sz val="10"/>
      <color indexed="8"/>
      <name val="Arial"/>
      <family val="2"/>
      <charset val="0"/>
    </font>
    <font>
      <i/>
      <sz val="11"/>
      <color theme="1"/>
      <name val="Arial"/>
      <family val="2"/>
      <charset val="0"/>
    </font>
    <font>
      <sz val="11"/>
      <color indexed="8"/>
      <name val="Calibri"/>
      <family val="2"/>
      <charset val="0"/>
      <scheme val="minor"/>
    </font>
    <font>
      <sz val="11"/>
      <name val="Calibri"/>
      <family val="2"/>
      <charset val="0"/>
      <scheme val="minor"/>
    </font>
  </fonts>
  <fills count="12">
    <fill>
      <patternFill patternType="none">
        <fgColor indexed="64"/>
        <bgColor indexed="65"/>
      </patternFill>
    </fill>
    <fill>
      <patternFill patternType="gray125">
        <fgColor indexed="64"/>
        <bgColor indexed="65"/>
      </patternFill>
    </fill>
    <fill>
      <patternFill patternType="solid">
        <fgColor rgb="FFCCFFCC"/>
        <bgColor indexed="64"/>
      </patternFill>
    </fill>
    <fill>
      <patternFill patternType="solid">
        <fgColor theme="0" tint="-0.249977111117893"/>
        <bgColor indexed="64"/>
      </patternFill>
    </fill>
    <fill>
      <patternFill patternType="solid">
        <fgColor rgb="FFFFFF9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rgb="FFE6F9D3"/>
        <bgColor indexed="64"/>
      </patternFill>
    </fill>
    <fill>
      <patternFill patternType="solid">
        <fgColor indexed="46"/>
        <bgColor indexed="64"/>
      </patternFill>
    </fill>
    <fill>
      <patternFill patternType="solid">
        <fgColor theme="7"/>
        <bgColor indexed="64"/>
      </patternFill>
    </fill>
    <fill>
      <patternFill patternType="solid">
        <fgColor rgb="FF000099"/>
        <bgColor indexed="64"/>
      </patternFill>
    </fill>
  </fills>
  <borders count="51">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s>
  <cellStyleXfs count="165">
    <xf numFmtId="0" fontId="0" fillId="0" borderId="0"/>
    <xf numFmtId="0" fontId="1" fillId="0" borderId="0"/>
    <xf numFmtId="0" fontId="6" fillId="0" borderId="0" applyBorder="0" applyNumberFormat="0" applyFill="0" applyProtection="0">
      <alignment vertical="top"/>
      <protection locked="0"/>
    </xf>
    <xf numFmtId="0" fontId="2" fillId="0" borderId="0"/>
    <xf numFmtId="0" fontId="2" fillId="0" borderId="0"/>
    <xf numFmtId="9" fontId="2" fillId="0" borderId="0" applyAlignment="0" applyBorder="0" applyFont="0" applyFill="0" applyProtection="0"/>
    <xf numFmtId="0" fontId="2" fillId="0" borderId="0"/>
    <xf numFmtId="9" fontId="2" fillId="0" borderId="0" applyAlignment="0" applyBorder="0" applyFont="0" applyFill="0" applyProtection="0"/>
    <xf numFmtId="0" fontId="29" fillId="0" borderId="0"/>
  </cellStyleXfs>
  <cellXfs>
    <xf numFmtId="0" fontId="0" fillId="0" borderId="0" xfId="0"/>
    <xf numFmtId="0" fontId="2" fillId="0" borderId="0" xfId="1" applyFont="1"/>
    <xf numFmtId="0" fontId="3" fillId="0" borderId="0" xfId="1" applyAlignment="1" applyFont="1">
      <alignment horizontal="left" indent="4"/>
    </xf>
    <xf numFmtId="0" fontId="7" fillId="0" borderId="0" xfId="1" applyFont="1"/>
    <xf numFmtId="0" fontId="20" fillId="0" borderId="0" xfId="0" applyAlignment="1" applyFont="1">
      <alignment horizontal="center" vertical="center"/>
    </xf>
    <xf numFmtId="0" fontId="2" fillId="0" borderId="0" xfId="1" applyAlignment="1" applyFont="1">
      <alignment wrapText="1"/>
    </xf>
    <xf numFmtId="0" fontId="2" fillId="0" borderId="0" xfId="1" applyAlignment="1" applyFont="1">
      <alignment horizontal="left" wrapText="1"/>
    </xf>
    <xf numFmtId="0" fontId="0" fillId="0" borderId="0" xfId="0" applyAlignment="1">
      <alignment horizontal="left"/>
    </xf>
    <xf numFmtId="0" fontId="21" fillId="0" borderId="0" xfId="0" applyAlignment="1" applyFont="1">
      <alignment vertical="top" wrapText="1"/>
    </xf>
    <xf numFmtId="0" fontId="10" fillId="0" borderId="0" xfId="1" applyFont="1"/>
    <xf numFmtId="0" fontId="1" fillId="0" borderId="0" xfId="1" applyFont="1"/>
    <xf numFmtId="0" fontId="9" fillId="0" borderId="0" xfId="1" applyFont="1"/>
    <xf numFmtId="0" fontId="11" fillId="0" borderId="0" xfId="1" applyAlignment="1" applyFont="1">
      <alignment horizontal="left"/>
    </xf>
    <xf numFmtId="0" fontId="0" fillId="0" borderId="0" xfId="0" applyAlignment="1">
      <alignment horizontal="left" vertical="center"/>
    </xf>
    <xf numFmtId="0" fontId="2" fillId="0" borderId="0" xfId="1" applyAlignment="1" applyFont="1">
      <alignment horizontal="center"/>
    </xf>
    <xf numFmtId="0" fontId="20" fillId="2" borderId="1" xfId="0" applyAlignment="1" applyBorder="1" applyFont="1" applyFill="1">
      <alignment horizontal="center" vertical="center"/>
    </xf>
    <xf numFmtId="0" fontId="0" fillId="2" borderId="1" xfId="0" applyBorder="1" applyFill="1"/>
    <xf numFmtId="0" fontId="0" fillId="2" borderId="2" xfId="0" applyBorder="1" applyFill="1"/>
    <xf numFmtId="0" fontId="20" fillId="2" borderId="3" xfId="0" applyAlignment="1" applyBorder="1" applyFont="1" applyFill="1">
      <alignment horizontal="center" vertical="center"/>
    </xf>
    <xf numFmtId="0" fontId="20" fillId="2" borderId="0" xfId="0" applyAlignment="1" applyFont="1" applyFill="1">
      <alignment horizontal="center" vertical="center"/>
    </xf>
    <xf numFmtId="0" fontId="0" fillId="2" borderId="0" xfId="0" applyFill="1"/>
    <xf numFmtId="0" fontId="0" fillId="2" borderId="4" xfId="0" applyBorder="1" applyFill="1"/>
    <xf numFmtId="0" fontId="19" fillId="2" borderId="3" xfId="0" applyAlignment="1" applyBorder="1" applyFont="1" applyFill="1">
      <alignment horizontal="left" vertical="center"/>
    </xf>
    <xf numFmtId="0" fontId="20" fillId="2" borderId="5" xfId="0" applyAlignment="1" applyBorder="1" applyFont="1" applyFill="1">
      <alignment horizontal="center" vertical="center"/>
    </xf>
    <xf numFmtId="0" fontId="20" fillId="2" borderId="6" xfId="0" applyAlignment="1" applyBorder="1" applyFont="1" applyFill="1">
      <alignment horizontal="center" vertical="center"/>
    </xf>
    <xf numFmtId="0" fontId="0" fillId="2" borderId="6" xfId="0" applyBorder="1" applyFill="1"/>
    <xf numFmtId="0" fontId="0" fillId="2" borderId="7" xfId="0" applyBorder="1" applyFill="1"/>
    <xf numFmtId="0" fontId="21" fillId="0" borderId="0" xfId="0" applyFont="1"/>
    <xf numFmtId="0" fontId="22" fillId="2" borderId="8" xfId="0" applyAlignment="1" applyBorder="1" applyFont="1" applyFill="1">
      <alignment horizontal="left" vertical="center"/>
    </xf>
    <xf numFmtId="0" fontId="12" fillId="2" borderId="4" xfId="2" applyAlignment="1" applyBorder="1" applyFont="1" applyFill="1" applyProtection="1">
      <alignment vertical="center"/>
    </xf>
    <xf numFmtId="0" fontId="0" fillId="0" borderId="0" xfId="0" applyAlignment="1">
      <alignment horizontal="left" vertical="top"/>
    </xf>
    <xf numFmtId="0" fontId="21" fillId="0" borderId="0" xfId="0" applyAlignment="1" applyFont="1">
      <alignment horizontal="left" vertical="top" wrapText="1"/>
    </xf>
    <xf numFmtId="0" fontId="3" fillId="0" borderId="0" xfId="1" applyAlignment="1" applyFont="1">
      <alignment horizontal="left" vertical="top" wrapText="1" indent="2"/>
    </xf>
    <xf numFmtId="0" fontId="23" fillId="0" borderId="0" xfId="0" applyAlignment="1" applyFont="1">
      <alignment horizontal="center" vertical="center" wrapText="1"/>
    </xf>
    <xf numFmtId="0" fontId="24" fillId="0" borderId="0" xfId="0" applyAlignment="1" applyFont="1">
      <alignment horizontal="center" vertical="center" wrapText="1"/>
    </xf>
    <xf numFmtId="0" fontId="25" fillId="0" borderId="0" xfId="0" applyAlignment="1" applyFont="1">
      <alignment horizontal="center" vertical="center" wrapText="1"/>
    </xf>
    <xf numFmtId="0" fontId="5" fillId="3" borderId="9" xfId="0" applyAlignment="1" applyBorder="1" applyFont="1" applyFill="1">
      <alignment horizontal="center" vertical="center" wrapText="1"/>
    </xf>
    <xf numFmtId="0" fontId="5" fillId="3" borderId="10" xfId="0" applyAlignment="1" applyBorder="1" applyFont="1" applyFill="1">
      <alignment horizontal="center" vertical="center" wrapText="1"/>
    </xf>
    <xf numFmtId="0" fontId="5" fillId="3" borderId="11" xfId="0" applyAlignment="1" applyBorder="1" applyFont="1" applyFill="1">
      <alignment horizontal="center" vertical="center" wrapText="1"/>
    </xf>
    <xf numFmtId="3" fontId="2" fillId="4" borderId="12" xfId="0" applyAlignment="1" applyBorder="1" applyFont="1" applyNumberFormat="1" applyFill="1">
      <alignment horizontal="center" vertical="center" wrapText="1"/>
    </xf>
    <xf numFmtId="3" fontId="2" fillId="0" borderId="13" xfId="0" applyAlignment="1" applyBorder="1" applyFont="1" applyNumberFormat="1">
      <alignment horizontal="center" vertical="center" wrapText="1"/>
    </xf>
    <xf numFmtId="3" fontId="2" fillId="0" borderId="14" xfId="0" applyAlignment="1" applyBorder="1" applyFont="1" applyNumberFormat="1">
      <alignment horizontal="center" vertical="center" wrapText="1"/>
    </xf>
    <xf numFmtId="0" fontId="2" fillId="0" borderId="0" xfId="1" applyAlignment="1" applyFont="1">
      <alignment horizontal="left" vertical="top" wrapText="1" indent="1"/>
    </xf>
    <xf numFmtId="0" fontId="0" fillId="0" borderId="0" xfId="0" applyAlignment="1">
      <alignment horizontal="left" indent="1"/>
    </xf>
    <xf numFmtId="0" fontId="11" fillId="5" borderId="15" xfId="1" applyAlignment="1" applyBorder="1" applyFont="1" applyFill="1">
      <alignment horizontal="center" vertical="center" wrapText="1"/>
    </xf>
    <xf numFmtId="0" fontId="11" fillId="0" borderId="16" xfId="1" applyAlignment="1" applyBorder="1" applyFont="1">
      <alignment horizontal="center" vertical="center" wrapText="1"/>
    </xf>
    <xf numFmtId="0" fontId="11" fillId="6" borderId="16" xfId="1" applyAlignment="1" applyBorder="1" applyFont="1" applyFill="1">
      <alignment horizontal="center" vertical="top" wrapText="1"/>
    </xf>
    <xf numFmtId="0" fontId="11" fillId="6" borderId="17" xfId="1" applyAlignment="1" applyBorder="1" applyFont="1" applyFill="1">
      <alignment vertical="top" wrapText="1"/>
    </xf>
    <xf numFmtId="0" fontId="11" fillId="7" borderId="18" xfId="1" applyAlignment="1" applyBorder="1" applyFont="1" applyFill="1">
      <alignment horizontal="center" vertical="top" wrapText="1"/>
    </xf>
    <xf numFmtId="0" fontId="11" fillId="7" borderId="19" xfId="1" applyAlignment="1" applyBorder="1" applyFont="1" applyFill="1">
      <alignment horizontal="center" vertical="top" wrapText="1"/>
    </xf>
    <xf numFmtId="0" fontId="11" fillId="7" borderId="16" xfId="1" applyAlignment="1" applyBorder="1" applyFont="1" applyFill="1">
      <alignment horizontal="center" vertical="top" wrapText="1"/>
    </xf>
    <xf numFmtId="0" fontId="11" fillId="7" borderId="20" xfId="1" applyAlignment="1" applyBorder="1" applyFont="1" applyFill="1">
      <alignment horizontal="center" vertical="top" wrapText="1"/>
    </xf>
    <xf numFmtId="0" fontId="17" fillId="7" borderId="16" xfId="1" applyAlignment="1" applyBorder="1" applyFont="1" applyFill="1">
      <alignment horizontal="center" vertical="top" wrapText="1"/>
    </xf>
    <xf numFmtId="0" fontId="11" fillId="0" borderId="21" xfId="1" applyAlignment="1" applyBorder="1" applyFont="1">
      <alignment horizontal="center" vertical="center" wrapText="1"/>
    </xf>
    <xf numFmtId="0" fontId="11" fillId="0" borderId="21" xfId="1" applyAlignment="1" applyBorder="1" applyFont="1">
      <alignment horizontal="center" vertical="top" wrapText="1"/>
    </xf>
    <xf numFmtId="0" fontId="11" fillId="0" borderId="22" xfId="1" applyAlignment="1" applyBorder="1" applyFont="1">
      <alignment horizontal="center" vertical="top" wrapText="1"/>
    </xf>
    <xf numFmtId="0" fontId="11" fillId="6" borderId="13" xfId="1" applyAlignment="1" applyBorder="1" applyFont="1" applyFill="1">
      <alignment horizontal="center" vertical="top" wrapText="1"/>
    </xf>
    <xf numFmtId="0" fontId="11" fillId="0" borderId="13" xfId="1" applyAlignment="1" applyBorder="1" applyFont="1">
      <alignment horizontal="center" vertical="top" wrapText="1"/>
    </xf>
    <xf numFmtId="0" fontId="11" fillId="0" borderId="23" xfId="1" applyAlignment="1" applyBorder="1" applyFont="1">
      <alignment horizontal="center" vertical="top" wrapText="1"/>
    </xf>
    <xf numFmtId="0" fontId="11" fillId="0" borderId="24" xfId="1" applyAlignment="1" applyBorder="1" applyFont="1">
      <alignment horizontal="center" vertical="top" wrapText="1"/>
    </xf>
    <xf numFmtId="0" fontId="17" fillId="0" borderId="21" xfId="1" applyAlignment="1" applyBorder="1" applyFont="1">
      <alignment horizontal="center" vertical="top" wrapText="1"/>
    </xf>
    <xf numFmtId="0" fontId="11" fillId="6" borderId="13" xfId="1" applyAlignment="1" applyBorder="1" applyFont="1" applyFill="1">
      <alignment vertical="top" wrapText="1"/>
    </xf>
    <xf numFmtId="0" fontId="11" fillId="0" borderId="25" xfId="1" applyAlignment="1" applyBorder="1" applyFont="1">
      <alignment horizontal="center" vertical="center" wrapText="1"/>
    </xf>
    <xf numFmtId="0" fontId="11" fillId="0" borderId="25" xfId="1" applyAlignment="1" applyBorder="1" applyFont="1">
      <alignment horizontal="center" vertical="top" wrapText="1"/>
    </xf>
    <xf numFmtId="0" fontId="11" fillId="0" borderId="26" xfId="1" applyAlignment="1" applyBorder="1" applyFont="1">
      <alignment horizontal="center" vertical="top" wrapText="1"/>
    </xf>
    <xf numFmtId="0" fontId="11" fillId="0" borderId="14" xfId="1" applyAlignment="1" applyBorder="1" applyFont="1">
      <alignment horizontal="center" vertical="top" wrapText="1"/>
    </xf>
    <xf numFmtId="0" fontId="11" fillId="6" borderId="14" xfId="1" applyAlignment="1" applyBorder="1" applyFont="1" applyFill="1">
      <alignment horizontal="center" vertical="top" wrapText="1"/>
    </xf>
    <xf numFmtId="0" fontId="11" fillId="0" borderId="27" xfId="1" applyAlignment="1" applyBorder="1" applyFont="1">
      <alignment horizontal="center" vertical="top" wrapText="1"/>
    </xf>
    <xf numFmtId="0" fontId="11" fillId="0" borderId="28" xfId="1" applyAlignment="1" applyBorder="1" applyFont="1">
      <alignment horizontal="center" vertical="top" wrapText="1"/>
    </xf>
    <xf numFmtId="0" fontId="17" fillId="0" borderId="25" xfId="1" applyAlignment="1" applyBorder="1" applyFont="1">
      <alignment horizontal="center" vertical="top" wrapText="1"/>
    </xf>
    <xf numFmtId="0" fontId="11" fillId="5" borderId="9" xfId="1" applyAlignment="1" applyBorder="1" applyFont="1" applyFill="1">
      <alignment horizontal="center" vertical="center" wrapText="1"/>
    </xf>
    <xf numFmtId="0" fontId="11" fillId="5" borderId="10" xfId="1" applyAlignment="1" applyBorder="1" applyFont="1" applyFill="1">
      <alignment horizontal="center" vertical="center" wrapText="1"/>
    </xf>
    <xf numFmtId="0" fontId="11" fillId="5" borderId="11" xfId="1" applyAlignment="1" applyBorder="1" applyFont="1" applyFill="1">
      <alignment horizontal="center" vertical="center" wrapText="1"/>
    </xf>
    <xf numFmtId="0" fontId="11" fillId="5" borderId="29" xfId="1" applyAlignment="1" applyBorder="1" applyFont="1" applyFill="1">
      <alignment horizontal="center" vertical="center" wrapText="1"/>
    </xf>
    <xf numFmtId="0" fontId="17" fillId="5" borderId="15" xfId="1" applyAlignment="1" applyBorder="1" applyFont="1" applyFill="1">
      <alignment horizontal="center" vertical="center" wrapText="1"/>
    </xf>
    <xf numFmtId="3" fontId="2" fillId="0" borderId="30" xfId="0" applyAlignment="1" applyBorder="1" applyFont="1" applyNumberFormat="1">
      <alignment horizontal="center" vertical="center" wrapText="1"/>
    </xf>
    <xf numFmtId="3" fontId="2" fillId="0" borderId="31" xfId="0" applyAlignment="1" applyBorder="1" applyFont="1" applyNumberFormat="1">
      <alignment horizontal="center" vertical="center" wrapText="1"/>
    </xf>
    <xf numFmtId="3" fontId="2" fillId="0" borderId="32" xfId="0" applyAlignment="1" applyBorder="1" applyFont="1" applyNumberFormat="1">
      <alignment horizontal="center" vertical="center" wrapText="1"/>
    </xf>
    <xf numFmtId="3" fontId="2" fillId="0" borderId="33" xfId="0" applyAlignment="1" applyBorder="1" applyFont="1" applyNumberFormat="1">
      <alignment horizontal="center" vertical="center" wrapText="1"/>
    </xf>
    <xf numFmtId="0" fontId="5" fillId="3" borderId="15" xfId="0" applyAlignment="1" applyBorder="1" applyFont="1" applyFill="1">
      <alignment horizontal="center" vertical="center" wrapText="1"/>
    </xf>
    <xf numFmtId="17" fontId="2" fillId="4" borderId="34" xfId="1" applyAlignment="1" applyBorder="1" applyFont="1" applyNumberFormat="1" applyFill="1">
      <alignment horizontal="center" vertical="center"/>
    </xf>
    <xf numFmtId="0" fontId="2" fillId="0" borderId="21" xfId="1" applyAlignment="1" applyBorder="1" applyFont="1">
      <alignment horizontal="center" vertical="center"/>
    </xf>
    <xf numFmtId="0" fontId="2" fillId="0" borderId="25" xfId="1" applyAlignment="1" applyBorder="1" applyFont="1">
      <alignment horizontal="center" vertical="center"/>
    </xf>
    <xf numFmtId="0" fontId="15" fillId="3" borderId="15" xfId="0" applyAlignment="1" applyBorder="1" applyFont="1" applyFill="1">
      <alignment horizontal="center" vertical="center" wrapText="1"/>
    </xf>
    <xf numFmtId="3" fontId="16" fillId="4" borderId="34" xfId="0" applyAlignment="1" applyBorder="1" applyFont="1" applyNumberFormat="1" applyFill="1">
      <alignment horizontal="center" vertical="center" wrapText="1"/>
    </xf>
    <xf numFmtId="3" fontId="16" fillId="0" borderId="21" xfId="0" applyAlignment="1" applyBorder="1" applyFont="1" applyNumberFormat="1">
      <alignment horizontal="center" vertical="center" wrapText="1"/>
    </xf>
    <xf numFmtId="3" fontId="16" fillId="0" borderId="25" xfId="0" applyAlignment="1" applyBorder="1" applyFont="1" applyNumberFormat="1">
      <alignment horizontal="center" vertical="center" wrapText="1"/>
    </xf>
    <xf numFmtId="3" fontId="5" fillId="4" borderId="34" xfId="0" applyAlignment="1" applyBorder="1" applyFont="1" applyNumberFormat="1" applyFill="1">
      <alignment horizontal="center" vertical="center" wrapText="1"/>
    </xf>
    <xf numFmtId="3" fontId="5" fillId="0" borderId="21" xfId="0" applyAlignment="1" applyBorder="1" applyFont="1" applyNumberFormat="1">
      <alignment horizontal="center" vertical="center" wrapText="1"/>
    </xf>
    <xf numFmtId="3" fontId="5" fillId="0" borderId="25" xfId="0" applyAlignment="1" applyBorder="1" applyFont="1" applyNumberFormat="1">
      <alignment horizontal="center" vertical="center" wrapText="1"/>
    </xf>
    <xf numFmtId="3" fontId="2" fillId="4" borderId="35" xfId="0" applyAlignment="1" applyBorder="1" applyFont="1" applyNumberFormat="1" applyFill="1">
      <alignment horizontal="center" vertical="center" wrapText="1"/>
    </xf>
    <xf numFmtId="3" fontId="2" fillId="4" borderId="36" xfId="0" applyAlignment="1" applyBorder="1" applyFont="1" applyNumberFormat="1" applyFill="1">
      <alignment horizontal="center" vertical="center" wrapText="1"/>
    </xf>
    <xf numFmtId="3" fontId="2" fillId="4" borderId="37" xfId="0" applyAlignment="1" applyBorder="1" applyFont="1" applyNumberFormat="1" applyFill="1">
      <alignment horizontal="center" vertical="center" wrapText="1"/>
    </xf>
    <xf numFmtId="0" fontId="6" fillId="0" borderId="0" xfId="2" applyAlignment="1" applyFont="1" applyProtection="1"/>
    <xf numFmtId="1" fontId="30" fillId="8" borderId="24" xfId="1" applyAlignment="1" applyBorder="1" applyFont="1" applyNumberFormat="1" applyFill="1">
      <alignment horizontal="center"/>
    </xf>
    <xf numFmtId="1" fontId="30" fillId="8" borderId="28" xfId="1" applyAlignment="1" applyBorder="1" applyFont="1" applyNumberFormat="1" applyFill="1">
      <alignment horizontal="center"/>
    </xf>
    <xf numFmtId="1" fontId="30" fillId="9" borderId="24" xfId="1" applyAlignment="1" applyBorder="1" applyFont="1" applyNumberFormat="1" applyFill="1">
      <alignment horizontal="center"/>
    </xf>
    <xf numFmtId="1" fontId="30" fillId="8" borderId="20" xfId="1" applyAlignment="1" applyBorder="1" applyFont="1" applyNumberFormat="1" applyFill="1">
      <alignment horizontal="center"/>
    </xf>
    <xf numFmtId="0" fontId="31" fillId="8" borderId="13" xfId="8" applyAlignment="1" applyBorder="1" applyFont="1" applyFill="1">
      <alignment wrapText="1"/>
    </xf>
    <xf numFmtId="0" fontId="32" fillId="8" borderId="38" xfId="1" applyAlignment="1" applyBorder="1" applyFont="1" applyFill="1">
      <alignment horizontal="center"/>
    </xf>
    <xf numFmtId="0" fontId="31" fillId="10" borderId="12" xfId="8" applyAlignment="1" applyBorder="1" applyFont="1" applyFill="1">
      <alignment wrapText="1"/>
    </xf>
    <xf numFmtId="0" fontId="32" fillId="10" borderId="39" xfId="1" applyAlignment="1" applyBorder="1" applyFont="1" applyFill="1">
      <alignment horizontal="center"/>
    </xf>
    <xf numFmtId="0" fontId="31" fillId="0" borderId="13" xfId="8" applyAlignment="1" applyBorder="1" applyFont="1">
      <alignment wrapText="1"/>
    </xf>
    <xf numFmtId="0" fontId="32" fillId="0" borderId="38" xfId="1" applyAlignment="1" applyBorder="1" applyFont="1">
      <alignment horizontal="center"/>
    </xf>
    <xf numFmtId="0" fontId="32" fillId="0" borderId="30" xfId="1" applyAlignment="1" applyBorder="1" applyFont="1">
      <alignment horizontal="center"/>
    </xf>
    <xf numFmtId="0" fontId="31" fillId="0" borderId="40" xfId="8" applyAlignment="1" applyBorder="1" applyFont="1">
      <alignment wrapText="1"/>
    </xf>
    <xf numFmtId="0" fontId="32" fillId="0" borderId="41" xfId="1" applyAlignment="1" applyBorder="1" applyFont="1">
      <alignment horizontal="center"/>
    </xf>
    <xf numFmtId="0" fontId="30" fillId="10" borderId="4" xfId="1" applyAlignment="1" applyBorder="1" applyFont="1" applyFill="1">
      <alignment horizontal="center"/>
    </xf>
    <xf numFmtId="1" fontId="30" fillId="9" borderId="38" xfId="1" applyAlignment="1" applyBorder="1" applyFont="1" applyNumberFormat="1" applyFill="1">
      <alignment horizontal="center"/>
    </xf>
    <xf numFmtId="0" fontId="0" fillId="0" borderId="0" xfId="0" applyAlignment="1">
      <alignment horizontal="center"/>
    </xf>
    <xf numFmtId="1" fontId="9" fillId="0" borderId="42" xfId="1" applyAlignment="1" applyBorder="1" applyFont="1" applyNumberFormat="1">
      <alignment horizontal="center"/>
    </xf>
    <xf numFmtId="1" fontId="9" fillId="0" borderId="38" xfId="1" applyAlignment="1" applyBorder="1" applyFont="1" applyNumberFormat="1">
      <alignment horizontal="center"/>
    </xf>
    <xf numFmtId="1" fontId="9" fillId="0" borderId="43" xfId="1" applyAlignment="1" applyBorder="1" applyFont="1" applyNumberFormat="1">
      <alignment horizontal="center"/>
    </xf>
    <xf numFmtId="1" fontId="9" fillId="0" borderId="44" xfId="1" applyAlignment="1" applyBorder="1" applyFont="1" applyNumberFormat="1">
      <alignment horizontal="center"/>
    </xf>
    <xf numFmtId="0" fontId="9" fillId="0" borderId="38" xfId="1" applyAlignment="1" applyBorder="1" applyFont="1">
      <alignment horizontal="center"/>
    </xf>
    <xf numFmtId="0" fontId="9" fillId="0" borderId="44" xfId="1" applyAlignment="1" applyBorder="1" applyFont="1">
      <alignment horizontal="center"/>
    </xf>
    <xf numFmtId="0" fontId="31" fillId="8" borderId="40" xfId="8" applyAlignment="1" applyBorder="1" applyFont="1" applyFill="1">
      <alignment wrapText="1"/>
    </xf>
    <xf numFmtId="0" fontId="31" fillId="8" borderId="12" xfId="8" applyAlignment="1" applyBorder="1" applyFont="1" applyFill="1">
      <alignment wrapText="1"/>
    </xf>
    <xf numFmtId="0" fontId="31" fillId="8" borderId="0" xfId="8" applyAlignment="1" applyFont="1" applyFill="1">
      <alignment wrapText="1"/>
    </xf>
    <xf numFmtId="0" fontId="26" fillId="0" borderId="0" xfId="0" applyAlignment="1" applyFont="1">
      <alignment horizontal="center" vertical="center"/>
    </xf>
    <xf numFmtId="0" fontId="27" fillId="11" borderId="0" xfId="0" applyAlignment="1" applyFont="1" applyFill="1">
      <alignment horizontal="center"/>
    </xf>
    <xf numFmtId="0" fontId="14" fillId="4" borderId="45" xfId="2" applyAlignment="1" applyBorder="1" applyFont="1" applyFill="1" applyProtection="1">
      <alignment horizontal="center" vertical="center"/>
    </xf>
    <xf numFmtId="0" fontId="14" fillId="4" borderId="46" xfId="2" applyAlignment="1" applyBorder="1" applyFont="1" applyFill="1" applyProtection="1">
      <alignment horizontal="center" vertical="center"/>
    </xf>
    <xf numFmtId="0" fontId="14" fillId="4" borderId="29" xfId="2" applyAlignment="1" applyBorder="1" applyFont="1" applyFill="1" applyProtection="1">
      <alignment horizontal="center" vertical="center"/>
    </xf>
    <xf numFmtId="0" fontId="1" fillId="0" borderId="0" xfId="1" applyAlignment="1" applyFont="1">
      <alignment horizontal="left" vertical="top" wrapText="1"/>
    </xf>
    <xf numFmtId="0" fontId="28" fillId="2" borderId="0" xfId="0" applyAlignment="1" applyFont="1" applyFill="1">
      <alignment horizontal="center" vertical="center"/>
    </xf>
    <xf numFmtId="0" fontId="28" fillId="2" borderId="4" xfId="0" applyAlignment="1" applyBorder="1" applyFont="1" applyFill="1">
      <alignment horizontal="center" vertical="center"/>
    </xf>
    <xf numFmtId="0" fontId="28" fillId="4" borderId="45" xfId="0" applyAlignment="1" applyBorder="1" applyFont="1" applyFill="1">
      <alignment horizontal="center" vertical="center"/>
    </xf>
    <xf numFmtId="0" fontId="28" fillId="4" borderId="46" xfId="0" applyAlignment="1" applyBorder="1" applyFont="1" applyFill="1">
      <alignment horizontal="center" vertical="center"/>
    </xf>
    <xf numFmtId="0" fontId="28" fillId="4" borderId="29" xfId="0" applyAlignment="1" applyBorder="1" applyFont="1" applyFill="1">
      <alignment horizontal="center" vertical="center"/>
    </xf>
    <xf numFmtId="0" fontId="1" fillId="0" borderId="0" xfId="1" applyAlignment="1" applyFont="1">
      <alignment horizontal="left" vertical="center" wrapText="1"/>
    </xf>
    <xf numFmtId="0" fontId="20" fillId="0" borderId="0" xfId="0" applyAlignment="1" applyFont="1">
      <alignment horizontal="center" vertical="top" wrapText="1"/>
    </xf>
    <xf numFmtId="0" fontId="18" fillId="0" borderId="1" xfId="1" applyAlignment="1" applyBorder="1" applyFont="1">
      <alignment horizontal="left" vertical="center" wrapText="1"/>
    </xf>
    <xf numFmtId="0" fontId="12" fillId="4" borderId="45" xfId="2" applyAlignment="1" applyBorder="1" applyFont="1" applyFill="1" applyProtection="1">
      <alignment horizontal="center" vertical="center" wrapText="1"/>
    </xf>
    <xf numFmtId="0" fontId="12" fillId="4" borderId="46" xfId="2" applyAlignment="1" applyBorder="1" applyFont="1" applyFill="1" applyProtection="1">
      <alignment horizontal="center" vertical="center" wrapText="1"/>
    </xf>
    <xf numFmtId="0" fontId="12" fillId="4" borderId="29" xfId="2" applyAlignment="1" applyBorder="1" applyFont="1" applyFill="1" applyProtection="1">
      <alignment horizontal="center" vertical="center" wrapText="1"/>
    </xf>
    <xf numFmtId="0" fontId="20" fillId="4" borderId="8" xfId="0" applyAlignment="1" applyBorder="1" applyFont="1" applyFill="1">
      <alignment horizontal="center" vertical="center" wrapText="1"/>
    </xf>
    <xf numFmtId="0" fontId="20" fillId="4" borderId="1" xfId="0" applyAlignment="1" applyBorder="1" applyFont="1" applyFill="1">
      <alignment horizontal="center" vertical="center" wrapText="1"/>
    </xf>
    <xf numFmtId="0" fontId="20" fillId="4" borderId="2" xfId="0" applyAlignment="1" applyBorder="1" applyFont="1" applyFill="1">
      <alignment horizontal="center" vertical="center" wrapText="1"/>
    </xf>
    <xf numFmtId="0" fontId="20" fillId="4" borderId="3" xfId="0" applyAlignment="1" applyBorder="1" applyFont="1" applyFill="1">
      <alignment horizontal="center" vertical="center" wrapText="1"/>
    </xf>
    <xf numFmtId="0" fontId="20" fillId="4" borderId="0" xfId="0" applyAlignment="1" applyFont="1" applyFill="1">
      <alignment horizontal="center" vertical="center" wrapText="1"/>
    </xf>
    <xf numFmtId="0" fontId="20" fillId="4" borderId="4" xfId="0" applyAlignment="1" applyBorder="1" applyFont="1" applyFill="1">
      <alignment horizontal="center" vertical="center" wrapText="1"/>
    </xf>
    <xf numFmtId="0" fontId="20" fillId="4" borderId="5" xfId="0" applyAlignment="1" applyBorder="1" applyFont="1" applyFill="1">
      <alignment horizontal="center" vertical="center" wrapText="1"/>
    </xf>
    <xf numFmtId="0" fontId="20" fillId="4" borderId="6" xfId="0" applyAlignment="1" applyBorder="1" applyFont="1" applyFill="1">
      <alignment horizontal="center" vertical="center" wrapText="1"/>
    </xf>
    <xf numFmtId="0" fontId="20" fillId="4" borderId="7" xfId="0" applyAlignment="1" applyBorder="1" applyFont="1" applyFill="1">
      <alignment horizontal="center" vertical="center" wrapText="1"/>
    </xf>
    <xf numFmtId="0" fontId="2" fillId="0" borderId="0" xfId="1" applyAlignment="1" applyFont="1">
      <alignment horizontal="left" vertical="center" wrapText="1"/>
    </xf>
    <xf numFmtId="0" fontId="28" fillId="0" borderId="0" xfId="0" applyAlignment="1" applyFont="1">
      <alignment horizontal="center" wrapText="1"/>
    </xf>
    <xf numFmtId="0" fontId="20" fillId="0" borderId="0" xfId="0" applyAlignment="1" applyFont="1">
      <alignment horizontal="center"/>
    </xf>
    <xf numFmtId="0" fontId="9" fillId="8" borderId="47" xfId="1" applyAlignment="1" applyBorder="1" applyFont="1" applyFill="1">
      <alignment horizontal="center" vertical="center" wrapText="1"/>
    </xf>
    <xf numFmtId="0" fontId="9" fillId="8" borderId="48" xfId="1" applyAlignment="1" applyBorder="1" applyFont="1" applyFill="1">
      <alignment horizontal="center" vertical="center" wrapText="1"/>
    </xf>
    <xf numFmtId="0" fontId="9" fillId="8" borderId="42" xfId="1" applyAlignment="1" applyBorder="1" applyFont="1" applyFill="1">
      <alignment horizontal="center" vertical="center" wrapText="1"/>
    </xf>
    <xf numFmtId="0" fontId="9" fillId="8" borderId="38" xfId="1" applyAlignment="1" applyBorder="1" applyFont="1" applyFill="1">
      <alignment horizontal="center" vertical="center" wrapText="1"/>
    </xf>
    <xf numFmtId="0" fontId="9" fillId="8" borderId="43" xfId="1" applyAlignment="1" applyBorder="1" applyFont="1" applyFill="1">
      <alignment horizontal="center" vertical="center" wrapText="1"/>
    </xf>
    <xf numFmtId="0" fontId="9" fillId="8" borderId="44" xfId="1" applyAlignment="1" applyBorder="1" applyFont="1" applyFill="1">
      <alignment horizontal="center" vertical="center" wrapText="1"/>
    </xf>
    <xf numFmtId="1" fontId="9" fillId="10" borderId="49" xfId="1" applyAlignment="1" applyBorder="1" applyFont="1" applyNumberFormat="1" applyFill="1">
      <alignment horizontal="center"/>
    </xf>
    <xf numFmtId="1" fontId="9" fillId="10" borderId="50" xfId="1" applyAlignment="1" applyBorder="1" applyFont="1" applyNumberFormat="1" applyFill="1">
      <alignment horizontal="center"/>
    </xf>
  </cellXfs>
  <cellStyles count="9">
    <cellStyle name="%" xfId="1"/>
    <cellStyle name="% 2" xfId="6"/>
    <cellStyle name="% 3" xfId="4"/>
    <cellStyle name="Hyperlink" xfId="2" builtinId="8"/>
    <cellStyle name="Normal" xfId="0" builtinId="0"/>
    <cellStyle name="Normal 2" xfId="3"/>
    <cellStyle name="Normal_Sheet1" xfId="8"/>
    <cellStyle name="Percent 2" xfId="7"/>
    <cellStyle name="Percent 3" xfId="5"/>
  </cellStyles>
  <dxfs/>
  <tableStyles count="0" defaultTableStyle="TableStyleMedium9"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styles" Target="styles.xml" /><Relationship Id="rId5" Type="http://schemas.openxmlformats.org/officeDocument/2006/relationships/worksheet" Target="worksheets/sheet5.xml" /><Relationship Id="rId7" Type="http://schemas.openxmlformats.org/officeDocument/2006/relationships/theme" Target="theme/theme1.xml" /><Relationship Id="rId6" Type="http://schemas.openxmlformats.org/officeDocument/2006/relationships/externalLink" Target="/xl/externalLinks/externalLink1.xml" /><Relationship Id="rId2" Type="http://schemas.openxmlformats.org/officeDocument/2006/relationships/worksheet" Target="worksheets/sheet2.xml" /><Relationship Id="rId3" Type="http://schemas.openxmlformats.org/officeDocument/2006/relationships/worksheet" Target="worksheets/sheet3.xml" /><Relationship Id="rId1" Type="http://schemas.openxmlformats.org/officeDocument/2006/relationships/worksheet" Target="worksheets/sheet1.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2</xdr:col>
      <xdr:colOff>466716</xdr:colOff>
      <xdr:row>36</xdr:row>
      <xdr:rowOff>95250</xdr:rowOff>
    </xdr:from>
    <xdr:to>
      <xdr:col>3</xdr:col>
      <xdr:colOff>200118</xdr:colOff>
      <xdr:row>36</xdr:row>
      <xdr:rowOff>95250</xdr:rowOff>
    </xdr:to>
    <xdr:sp macro="" textlink="">
      <xdr:nvSpPr>
        <xdr:cNvPr id="1355" name="Line 6"/>
        <xdr:cNvSpPr/>
      </xdr:nvSpPr>
      <xdr:spPr>
        <a:xfrm>
          <a:off x="1200150" y="8724900"/>
          <a:ext cx="361950" cy="0"/>
        </a:xfrm>
        <a:prstGeom prst="line">
          <a:avLst xmlns:a="http://schemas.openxmlformats.org/drawingml/2006/main"/>
        </a:prstGeom>
        <a:noFill/>
        <a:ln xmlns:a="http://schemas.openxmlformats.org/drawingml/2006/main" w="9525">
          <a:solidFill>
            <a:srgbClr val="000000"/>
          </a:solidFill>
          <a:round/>
          <a:headEnd/>
          <a:tailEnd type="triangle" w="med" len="med"/>
        </a:ln>
      </xdr:spPr>
    </xdr:sp>
    <xdr:clientData/>
  </xdr:twoCellAnchor>
  <xdr:twoCellAnchor>
    <xdr:from>
      <xdr:col>4</xdr:col>
      <xdr:colOff>343142</xdr:colOff>
      <xdr:row>37</xdr:row>
      <xdr:rowOff>123825</xdr:rowOff>
    </xdr:from>
    <xdr:to>
      <xdr:col>5</xdr:col>
      <xdr:colOff>114188</xdr:colOff>
      <xdr:row>38</xdr:row>
      <xdr:rowOff>85725</xdr:rowOff>
    </xdr:to>
    <xdr:sp macro="" textlink="">
      <xdr:nvSpPr>
        <xdr:cNvPr id="1356" name="Line 4"/>
        <xdr:cNvSpPr/>
      </xdr:nvSpPr>
      <xdr:spPr>
        <a:xfrm>
          <a:off x="2219325" y="8943975"/>
          <a:ext cx="285750" cy="152400"/>
        </a:xfrm>
        <a:prstGeom prst="line">
          <a:avLst xmlns:a="http://schemas.openxmlformats.org/drawingml/2006/main"/>
        </a:prstGeom>
        <a:noFill/>
        <a:ln xmlns:a="http://schemas.openxmlformats.org/drawingml/2006/main" w="9525">
          <a:solidFill>
            <a:srgbClr val="000000"/>
          </a:solidFill>
          <a:round/>
          <a:headEnd/>
          <a:tailEnd type="triangle" w="med" len="med"/>
        </a:ln>
      </xdr:spPr>
    </xdr:sp>
    <xdr:clientData/>
  </xdr:twoCellAnchor>
  <xdr:twoCellAnchor>
    <xdr:from>
      <xdr:col>5</xdr:col>
      <xdr:colOff>352369</xdr:colOff>
      <xdr:row>38</xdr:row>
      <xdr:rowOff>133350</xdr:rowOff>
    </xdr:from>
    <xdr:to>
      <xdr:col>6</xdr:col>
      <xdr:colOff>123992</xdr:colOff>
      <xdr:row>39</xdr:row>
      <xdr:rowOff>95250</xdr:rowOff>
    </xdr:to>
    <xdr:sp macro="" textlink="">
      <xdr:nvSpPr>
        <xdr:cNvPr id="1357" name="Line 7"/>
        <xdr:cNvSpPr/>
      </xdr:nvSpPr>
      <xdr:spPr>
        <a:xfrm>
          <a:off x="2743200" y="9144000"/>
          <a:ext cx="285750" cy="152400"/>
        </a:xfrm>
        <a:prstGeom prst="line">
          <a:avLst xmlns:a="http://schemas.openxmlformats.org/drawingml/2006/main"/>
        </a:prstGeom>
        <a:noFill/>
        <a:ln xmlns:a="http://schemas.openxmlformats.org/drawingml/2006/main" w="9525">
          <a:solidFill>
            <a:srgbClr val="000000"/>
          </a:solidFill>
          <a:round/>
          <a:headEnd/>
          <a:tailEnd type="triangle" w="med" len="med"/>
        </a:ln>
      </xdr:spPr>
    </xdr:sp>
    <xdr:clientData/>
  </xdr:twoCellAnchor>
  <xdr:twoCellAnchor>
    <xdr:from>
      <xdr:col>6</xdr:col>
      <xdr:colOff>352369</xdr:colOff>
      <xdr:row>39</xdr:row>
      <xdr:rowOff>123825</xdr:rowOff>
    </xdr:from>
    <xdr:to>
      <xdr:col>7</xdr:col>
      <xdr:colOff>123992</xdr:colOff>
      <xdr:row>40</xdr:row>
      <xdr:rowOff>85725</xdr:rowOff>
    </xdr:to>
    <xdr:sp macro="" textlink="">
      <xdr:nvSpPr>
        <xdr:cNvPr id="1358" name="Line 8"/>
        <xdr:cNvSpPr/>
      </xdr:nvSpPr>
      <xdr:spPr>
        <a:xfrm>
          <a:off x="3257550" y="9324975"/>
          <a:ext cx="285750" cy="152400"/>
        </a:xfrm>
        <a:prstGeom prst="line">
          <a:avLst xmlns:a="http://schemas.openxmlformats.org/drawingml/2006/main"/>
        </a:prstGeom>
        <a:noFill/>
        <a:ln xmlns:a="http://schemas.openxmlformats.org/drawingml/2006/main" w="9525">
          <a:solidFill>
            <a:srgbClr val="000000"/>
          </a:solidFill>
          <a:round/>
          <a:headEnd/>
          <a:tailEnd type="triangle" w="med" len="med"/>
        </a:ln>
      </xdr:spPr>
    </xdr:sp>
    <xdr:clientData/>
  </xdr:twoCellAnchor>
  <xdr:twoCellAnchor>
    <xdr:from>
      <xdr:col>7</xdr:col>
      <xdr:colOff>343142</xdr:colOff>
      <xdr:row>40</xdr:row>
      <xdr:rowOff>123825</xdr:rowOff>
    </xdr:from>
    <xdr:to>
      <xdr:col>8</xdr:col>
      <xdr:colOff>114188</xdr:colOff>
      <xdr:row>41</xdr:row>
      <xdr:rowOff>85725</xdr:rowOff>
    </xdr:to>
    <xdr:sp macro="" textlink="">
      <xdr:nvSpPr>
        <xdr:cNvPr id="1359" name="Line 9"/>
        <xdr:cNvSpPr/>
      </xdr:nvSpPr>
      <xdr:spPr>
        <a:xfrm>
          <a:off x="3762375" y="9515475"/>
          <a:ext cx="285750" cy="152400"/>
        </a:xfrm>
        <a:prstGeom prst="line">
          <a:avLst xmlns:a="http://schemas.openxmlformats.org/drawingml/2006/main"/>
        </a:prstGeom>
        <a:noFill/>
        <a:ln xmlns:a="http://schemas.openxmlformats.org/drawingml/2006/main" w="9525">
          <a:solidFill>
            <a:srgbClr val="000000"/>
          </a:solidFill>
          <a:round/>
          <a:headEnd/>
          <a:tailEnd type="triangle" w="med" len="med"/>
        </a:ln>
      </xdr:spPr>
    </xdr:sp>
    <xdr:clientData/>
  </xdr:twoCellAnchor>
  <xdr:twoCellAnchor>
    <xdr:from>
      <xdr:col>3</xdr:col>
      <xdr:colOff>362173</xdr:colOff>
      <xdr:row>36</xdr:row>
      <xdr:rowOff>133350</xdr:rowOff>
    </xdr:from>
    <xdr:to>
      <xdr:col>4</xdr:col>
      <xdr:colOff>133220</xdr:colOff>
      <xdr:row>37</xdr:row>
      <xdr:rowOff>95250</xdr:rowOff>
    </xdr:to>
    <xdr:sp macro="" textlink="">
      <xdr:nvSpPr>
        <xdr:cNvPr id="1360" name="Line 11"/>
        <xdr:cNvSpPr/>
      </xdr:nvSpPr>
      <xdr:spPr>
        <a:xfrm>
          <a:off x="1724025" y="8763000"/>
          <a:ext cx="285750" cy="152400"/>
        </a:xfrm>
        <a:prstGeom prst="line">
          <a:avLst xmlns:a="http://schemas.openxmlformats.org/drawingml/2006/main"/>
        </a:prstGeom>
        <a:noFill/>
        <a:ln xmlns:a="http://schemas.openxmlformats.org/drawingml/2006/main" w="9525">
          <a:solidFill>
            <a:srgbClr val="000000"/>
          </a:solidFill>
          <a:round/>
          <a:headEnd/>
          <a:tailEnd type="triangle" w="med" len="med"/>
        </a:ln>
      </xdr:spPr>
    </xdr:sp>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CEU%20Research%20and%20Performance\Research\Pupil%20Forecasting\Forecasts\ForSep13\CambsPri\BASSINGBOURN_0913.xlsx" TargetMode="External" /></Relationships>
</file>

<file path=xl/externalLinks/externalLink1.xml><?xml version="1.0" encoding="utf-8"?>
<externalLink xmlns="http://schemas.openxmlformats.org/spreadsheetml/2006/main">
  <externalBook xmlns:d2p1="http://schemas.openxmlformats.org/officeDocument/2006/relationships" d2p1:id="rId1">
    <sheetNames>
      <sheetName val="BASSING"/>
      <sheetName val="Planning"/>
      <sheetName val="Output"/>
    </sheetNames>
    <sheetDataSet>
      <sheetData sheetId="0">
        <row r="173">
          <cell r="B173" t="str">
            <v>Bassingbourn</v>
          </cell>
          <cell r="C173">
            <v>2019</v>
          </cell>
          <cell r="D173">
            <v>32</v>
          </cell>
          <cell r="E173">
            <v>0</v>
          </cell>
          <cell r="M173">
            <v>31</v>
          </cell>
          <cell r="N173">
            <v>34</v>
          </cell>
          <cell r="O173">
            <v>34</v>
          </cell>
          <cell r="P173">
            <v>30</v>
          </cell>
          <cell r="Q173">
            <v>33</v>
          </cell>
          <cell r="R173">
            <v>36</v>
          </cell>
          <cell r="S173">
            <v>42</v>
          </cell>
          <cell r="U173">
            <v>240</v>
          </cell>
          <cell r="W173">
            <v>0</v>
          </cell>
          <cell r="X173">
            <v>0</v>
          </cell>
          <cell r="Y173">
            <v>0</v>
          </cell>
          <cell r="Z173">
            <v>0</v>
          </cell>
          <cell r="AA173">
            <v>0</v>
          </cell>
          <cell r="AB173">
            <v>0</v>
          </cell>
          <cell r="AC173">
            <v>0</v>
          </cell>
          <cell r="AD173">
            <v>0</v>
          </cell>
          <cell r="AE173">
            <v>0</v>
          </cell>
          <cell r="AF173">
            <v>0</v>
          </cell>
          <cell r="AG173">
            <v>0</v>
          </cell>
          <cell r="AH173">
            <v>-1</v>
          </cell>
          <cell r="AJ173">
            <v>0</v>
          </cell>
          <cell r="AN173" t="str">
            <v>Armed forces school; erratic CHR/reception</v>
          </cell>
          <cell r="AQ173">
            <v>0</v>
          </cell>
          <cell r="AR173">
            <v>0</v>
          </cell>
          <cell r="AS173">
            <v>0</v>
          </cell>
          <cell r="AU173">
            <v>31</v>
          </cell>
          <cell r="AV173">
            <v>50</v>
          </cell>
          <cell r="AW173">
            <v>350</v>
          </cell>
        </row>
        <row r="174">
          <cell r="B174" t="str">
            <v>Guilden Morden</v>
          </cell>
          <cell r="C174">
            <v>2019</v>
          </cell>
          <cell r="D174">
            <v>10</v>
          </cell>
          <cell r="E174">
            <v>0</v>
          </cell>
          <cell r="M174">
            <v>11</v>
          </cell>
          <cell r="N174">
            <v>11</v>
          </cell>
          <cell r="O174">
            <v>11</v>
          </cell>
          <cell r="P174">
            <v>7</v>
          </cell>
          <cell r="Q174">
            <v>12</v>
          </cell>
          <cell r="R174">
            <v>13</v>
          </cell>
          <cell r="S174">
            <v>9</v>
          </cell>
          <cell r="U174">
            <v>74</v>
          </cell>
          <cell r="W174">
            <v>0</v>
          </cell>
          <cell r="X174">
            <v>0</v>
          </cell>
          <cell r="Y174">
            <v>0</v>
          </cell>
          <cell r="Z174">
            <v>0</v>
          </cell>
          <cell r="AA174">
            <v>0</v>
          </cell>
          <cell r="AB174">
            <v>0</v>
          </cell>
          <cell r="AC174">
            <v>0</v>
          </cell>
          <cell r="AD174">
            <v>0</v>
          </cell>
          <cell r="AE174">
            <v>0</v>
          </cell>
          <cell r="AF174">
            <v>0</v>
          </cell>
          <cell r="AG174">
            <v>0</v>
          </cell>
          <cell r="AH174">
            <v>1</v>
          </cell>
          <cell r="AJ174">
            <v>0</v>
          </cell>
          <cell r="AN174" t="str">
            <v>&lt;100 - CC=0; AR=CHR cos nos so low in some yrs, adj intake based on info from head</v>
          </cell>
          <cell r="AQ174">
            <v>0</v>
          </cell>
          <cell r="AR174">
            <v>0</v>
          </cell>
          <cell r="AS174">
            <v>0</v>
          </cell>
          <cell r="AU174">
            <v>11</v>
          </cell>
          <cell r="AV174">
            <v>12</v>
          </cell>
          <cell r="AW174">
            <v>90</v>
          </cell>
        </row>
        <row r="175">
          <cell r="B175" t="str">
            <v>Petersfield</v>
          </cell>
          <cell r="C175">
            <v>2019</v>
          </cell>
          <cell r="D175">
            <v>16</v>
          </cell>
          <cell r="E175">
            <v>0</v>
          </cell>
          <cell r="M175">
            <v>14</v>
          </cell>
          <cell r="N175">
            <v>13</v>
          </cell>
          <cell r="O175">
            <v>10</v>
          </cell>
          <cell r="P175">
            <v>23</v>
          </cell>
          <cell r="Q175">
            <v>10</v>
          </cell>
          <cell r="R175">
            <v>23</v>
          </cell>
          <cell r="S175">
            <v>24</v>
          </cell>
          <cell r="U175">
            <v>117</v>
          </cell>
          <cell r="W175">
            <v>0</v>
          </cell>
          <cell r="X175">
            <v>0</v>
          </cell>
          <cell r="Y175">
            <v>0</v>
          </cell>
          <cell r="Z175">
            <v>0</v>
          </cell>
          <cell r="AA175">
            <v>0</v>
          </cell>
          <cell r="AB175">
            <v>0</v>
          </cell>
          <cell r="AC175">
            <v>0</v>
          </cell>
          <cell r="AD175">
            <v>0</v>
          </cell>
          <cell r="AE175">
            <v>0</v>
          </cell>
          <cell r="AF175">
            <v>0</v>
          </cell>
          <cell r="AG175">
            <v>0</v>
          </cell>
          <cell r="AH175">
            <v>-2</v>
          </cell>
          <cell r="AQ175">
            <v>0</v>
          </cell>
          <cell r="AR175">
            <v>0</v>
          </cell>
          <cell r="AS175">
            <v>0</v>
          </cell>
          <cell r="AU175">
            <v>14</v>
          </cell>
          <cell r="AV175">
            <v>30</v>
          </cell>
          <cell r="AW175">
            <v>210</v>
          </cell>
        </row>
        <row r="176">
          <cell r="B176" t="str">
            <v>Steeple Morden</v>
          </cell>
          <cell r="C176">
            <v>2019</v>
          </cell>
          <cell r="D176">
            <v>20</v>
          </cell>
          <cell r="E176">
            <v>0</v>
          </cell>
          <cell r="M176">
            <v>28</v>
          </cell>
          <cell r="N176">
            <v>30</v>
          </cell>
          <cell r="O176">
            <v>30</v>
          </cell>
          <cell r="P176">
            <v>30</v>
          </cell>
          <cell r="Q176">
            <v>29</v>
          </cell>
          <cell r="R176">
            <v>29</v>
          </cell>
          <cell r="S176">
            <v>32</v>
          </cell>
          <cell r="U176">
            <v>208</v>
          </cell>
          <cell r="W176">
            <v>0</v>
          </cell>
          <cell r="X176">
            <v>0</v>
          </cell>
          <cell r="Y176">
            <v>0</v>
          </cell>
          <cell r="Z176">
            <v>0</v>
          </cell>
          <cell r="AA176">
            <v>0</v>
          </cell>
          <cell r="AB176">
            <v>0</v>
          </cell>
          <cell r="AC176">
            <v>0</v>
          </cell>
          <cell r="AD176">
            <v>-1</v>
          </cell>
          <cell r="AE176">
            <v>0</v>
          </cell>
          <cell r="AF176">
            <v>0</v>
          </cell>
          <cell r="AG176">
            <v>-0.16666666666666666</v>
          </cell>
          <cell r="AH176">
            <v>8</v>
          </cell>
          <cell r="AJ176">
            <v>0</v>
          </cell>
          <cell r="AN176" t="str">
            <v>CC on 3 yr trend</v>
          </cell>
          <cell r="AQ176">
            <v>0</v>
          </cell>
          <cell r="AR176">
            <v>0</v>
          </cell>
          <cell r="AS176">
            <v>0</v>
          </cell>
          <cell r="AU176">
            <v>28</v>
          </cell>
          <cell r="AV176">
            <v>30</v>
          </cell>
          <cell r="AW176">
            <v>210</v>
          </cell>
        </row>
      </sheetData>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printerSettings" Target="../printerSettings/printerSettings1.bin" /><Relationship Id="rId1" Type="http://schemas.openxmlformats.org/officeDocument/2006/relationships/hyperlink" Target="mailto:PlacePlanningReferrals0-19@cambridgeshire.gov.uk" TargetMode="External" /></Relationships>
</file>

<file path=xl/worksheets/_rels/sheet2.xml.rels><?xml version="1.0" encoding="utf-8" standalone="yes"?><Relationships xmlns="http://schemas.openxmlformats.org/package/2006/relationships"><Relationship Id="rId3" Type="http://schemas.openxmlformats.org/officeDocument/2006/relationships/drawing" Target="/xl/drawings/drawing1.xml" /><Relationship Id="rId2" Type="http://schemas.openxmlformats.org/officeDocument/2006/relationships/printerSettings" Target="../printerSettings/printerSettings2.bin" /><Relationship Id="rId1" Type="http://schemas.openxmlformats.org/officeDocument/2006/relationships/hyperlink" Target="mailto:PlacePlanningReferrals0-19@cambridgeshire.gov.uk" TargetMode="External"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B1:S20"/>
  <sheetViews>
    <sheetView showGridLines="0" showRowColHeaders="0" view="normal" tabSelected="1" workbookViewId="0">
      <selection pane="topLeft" activeCell="B2" sqref="B2:S2"/>
    </sheetView>
  </sheetViews>
  <sheetFormatPr defaultRowHeight="15"/>
  <cols>
    <col min="1" max="1" width="3.625" customWidth="1"/>
  </cols>
  <sheetData>
    <row r="1" ht="6" customHeight="1"/>
    <row r="2" spans="2:19" ht="26.25">
      <c r="B2" s="119" t="s">
        <v>80</v>
      </c>
      <c r="C2" s="119"/>
      <c r="D2" s="119"/>
      <c r="E2" s="119"/>
      <c r="F2" s="119"/>
      <c r="G2" s="119"/>
      <c r="H2" s="119"/>
      <c r="I2" s="119"/>
      <c r="J2" s="119"/>
      <c r="K2" s="119"/>
      <c r="L2" s="119"/>
      <c r="M2" s="119"/>
      <c r="N2" s="119"/>
      <c r="O2" s="119"/>
      <c r="P2" s="119"/>
      <c r="Q2" s="119"/>
      <c r="R2" s="119"/>
      <c r="S2" s="119"/>
    </row>
    <row r="3" spans="2:10" ht="16.5" thickBot="1">
      <c r="B3" s="4"/>
      <c r="C3" s="4"/>
      <c r="D3" s="4"/>
      <c r="E3" s="4"/>
      <c r="F3" s="4"/>
      <c r="G3" s="4"/>
      <c r="H3" s="4"/>
      <c r="I3" s="4"/>
      <c r="J3" s="4"/>
    </row>
    <row r="4" spans="2:19" ht="20.25">
      <c r="B4" s="28" t="s">
        <v>0</v>
      </c>
      <c r="C4" s="15"/>
      <c r="D4" s="15"/>
      <c r="E4" s="15"/>
      <c r="F4" s="15"/>
      <c r="G4" s="15"/>
      <c r="H4" s="15"/>
      <c r="I4" s="15"/>
      <c r="J4" s="15"/>
      <c r="K4" s="16"/>
      <c r="L4" s="16"/>
      <c r="M4" s="16"/>
      <c r="N4" s="16"/>
      <c r="O4" s="16"/>
      <c r="P4" s="16"/>
      <c r="Q4" s="16"/>
      <c r="R4" s="16"/>
      <c r="S4" s="17"/>
    </row>
    <row r="5" spans="2:19" ht="15.75">
      <c r="B5" s="18"/>
      <c r="C5" s="19"/>
      <c r="D5" s="19"/>
      <c r="E5" s="19"/>
      <c r="F5" s="19"/>
      <c r="G5" s="19"/>
      <c r="H5" s="19"/>
      <c r="I5" s="19"/>
      <c r="J5" s="19"/>
      <c r="K5" s="20"/>
      <c r="L5" s="20"/>
      <c r="M5" s="20"/>
      <c r="N5" s="20"/>
      <c r="O5" s="20"/>
      <c r="P5" s="20"/>
      <c r="Q5" s="20"/>
      <c r="R5" s="20"/>
      <c r="S5" s="21"/>
    </row>
    <row r="6" spans="2:19" ht="15.75">
      <c r="B6" s="22" t="s">
        <v>1</v>
      </c>
      <c r="C6" s="19"/>
      <c r="D6" s="19"/>
      <c r="E6" s="19"/>
      <c r="F6" s="19"/>
      <c r="G6" s="19"/>
      <c r="H6" s="19"/>
      <c r="I6" s="19"/>
      <c r="J6" s="19"/>
      <c r="K6" s="20"/>
      <c r="L6" s="20"/>
      <c r="M6" s="20"/>
      <c r="N6" s="20"/>
      <c r="O6" s="20"/>
      <c r="P6" s="20"/>
      <c r="Q6" s="20"/>
      <c r="R6" s="20"/>
      <c r="S6" s="21"/>
    </row>
    <row r="7" spans="2:19" ht="16.5" thickBot="1">
      <c r="B7" s="18"/>
      <c r="C7" s="19"/>
      <c r="D7" s="19"/>
      <c r="E7" s="19"/>
      <c r="F7" s="19"/>
      <c r="G7" s="19"/>
      <c r="H7" s="19"/>
      <c r="I7" s="19"/>
      <c r="J7" s="19"/>
      <c r="K7" s="20"/>
      <c r="L7" s="20"/>
      <c r="M7" s="20"/>
      <c r="N7" s="20"/>
      <c r="O7" s="20"/>
      <c r="P7" s="20"/>
      <c r="Q7" s="20"/>
      <c r="R7" s="20"/>
      <c r="S7" s="21"/>
    </row>
    <row r="8" spans="2:19" ht="30" customHeight="1" thickBot="1">
      <c r="B8" s="18"/>
      <c r="C8" s="125" t="s">
        <v>8</v>
      </c>
      <c r="D8" s="125"/>
      <c r="E8" s="126"/>
      <c r="F8" s="127" t="s">
        <v>55</v>
      </c>
      <c r="G8" s="128"/>
      <c r="H8" s="128"/>
      <c r="I8" s="128"/>
      <c r="J8" s="128"/>
      <c r="K8" s="128"/>
      <c r="L8" s="129"/>
      <c r="M8" s="20"/>
      <c r="N8" s="20"/>
      <c r="O8" s="20"/>
      <c r="P8" s="121" t="s">
        <v>2</v>
      </c>
      <c r="Q8" s="122"/>
      <c r="R8" s="123"/>
      <c r="S8" s="29"/>
    </row>
    <row r="9" spans="2:19" ht="16.5" thickBot="1">
      <c r="B9" s="23"/>
      <c r="C9" s="24"/>
      <c r="D9" s="24"/>
      <c r="E9" s="24"/>
      <c r="F9" s="24"/>
      <c r="G9" s="24"/>
      <c r="H9" s="24"/>
      <c r="I9" s="24"/>
      <c r="J9" s="24"/>
      <c r="K9" s="25"/>
      <c r="L9" s="25"/>
      <c r="M9" s="25"/>
      <c r="N9" s="25"/>
      <c r="O9" s="25"/>
      <c r="P9" s="25"/>
      <c r="Q9" s="25"/>
      <c r="R9" s="25"/>
      <c r="S9" s="26"/>
    </row>
    <row r="10" spans="2:10" ht="15.75">
      <c r="B10" s="4"/>
      <c r="C10" s="4"/>
      <c r="D10" s="4"/>
      <c r="E10" s="4"/>
      <c r="F10" s="4"/>
      <c r="G10" s="4"/>
      <c r="H10" s="4"/>
      <c r="I10" s="4"/>
      <c r="J10" s="4"/>
    </row>
    <row r="12" spans="2:19" ht="30.75" customHeight="1">
      <c r="B12" s="130" t="s">
        <v>81</v>
      </c>
      <c r="C12" s="130"/>
      <c r="D12" s="130"/>
      <c r="E12" s="130"/>
      <c r="F12" s="130"/>
      <c r="G12" s="130"/>
      <c r="H12" s="130"/>
      <c r="I12" s="130"/>
      <c r="J12" s="130"/>
      <c r="K12" s="130"/>
      <c r="L12" s="130"/>
      <c r="M12" s="130"/>
      <c r="N12" s="130"/>
      <c r="O12" s="130"/>
      <c r="P12" s="130"/>
      <c r="Q12" s="130"/>
      <c r="R12" s="130"/>
      <c r="S12" s="130"/>
    </row>
    <row r="13" spans="2:19">
      <c r="B13" s="130"/>
      <c r="C13" s="130"/>
      <c r="D13" s="130"/>
      <c r="E13" s="130"/>
      <c r="F13" s="130"/>
      <c r="G13" s="130"/>
      <c r="H13" s="130"/>
      <c r="I13" s="130"/>
      <c r="J13" s="130"/>
      <c r="K13" s="130"/>
      <c r="L13" s="130"/>
      <c r="M13" s="130"/>
      <c r="N13" s="130"/>
      <c r="O13" s="130"/>
      <c r="P13" s="130"/>
      <c r="Q13" s="130"/>
      <c r="R13" s="130"/>
      <c r="S13" s="130"/>
    </row>
    <row r="14" spans="2:19" ht="15.75">
      <c r="B14" s="10"/>
      <c r="C14" s="27"/>
      <c r="D14" s="27"/>
      <c r="E14" s="27"/>
      <c r="F14" s="27"/>
      <c r="G14" s="27"/>
      <c r="H14" s="27"/>
      <c r="I14" s="27"/>
      <c r="J14" s="27"/>
      <c r="K14" s="27"/>
      <c r="L14" s="27"/>
      <c r="M14" s="27"/>
      <c r="N14" s="27"/>
      <c r="O14" s="27"/>
      <c r="P14" s="27"/>
      <c r="Q14" s="27"/>
      <c r="R14" s="27"/>
      <c r="S14" s="27"/>
    </row>
    <row r="15" spans="2:19" ht="18" customHeight="1">
      <c r="B15" s="124"/>
      <c r="C15" s="124"/>
      <c r="D15" s="124"/>
      <c r="E15" s="124"/>
      <c r="F15" s="124"/>
      <c r="G15" s="124"/>
      <c r="H15" s="124"/>
      <c r="I15" s="124"/>
      <c r="J15" s="124"/>
      <c r="K15" s="124"/>
      <c r="L15" s="124"/>
      <c r="M15" s="124"/>
      <c r="N15" s="124"/>
      <c r="O15" s="124"/>
      <c r="P15" s="124"/>
      <c r="Q15" s="124"/>
      <c r="R15" s="124"/>
      <c r="S15" s="124"/>
    </row>
    <row r="16" spans="2:19" ht="15.75">
      <c r="B16" s="10"/>
      <c r="C16" s="10"/>
      <c r="D16" s="10"/>
      <c r="E16" s="10"/>
      <c r="F16" s="10"/>
      <c r="G16" s="10"/>
      <c r="H16" s="10"/>
      <c r="I16" s="10"/>
      <c r="J16" s="10"/>
      <c r="K16" s="10"/>
      <c r="L16" s="27"/>
      <c r="M16" s="27"/>
      <c r="N16" s="27"/>
      <c r="O16" s="27"/>
      <c r="P16" s="27"/>
      <c r="Q16" s="27"/>
      <c r="R16" s="27"/>
      <c r="S16" s="27"/>
    </row>
    <row r="17" spans="4:19" ht="15.75">
      <c r="D17" s="1"/>
      <c r="E17" s="1"/>
      <c r="F17" s="93" t="s">
        <v>68</v>
      </c>
      <c r="G17" s="1"/>
      <c r="H17" s="1"/>
      <c r="J17" s="3"/>
      <c r="K17" s="10"/>
      <c r="L17" s="27"/>
      <c r="M17" s="27"/>
      <c r="N17" s="27"/>
      <c r="O17" s="27"/>
      <c r="P17" s="27"/>
      <c r="Q17" s="27"/>
      <c r="R17" s="27"/>
      <c r="S17" s="27"/>
    </row>
    <row r="20" spans="2:19" ht="15.75">
      <c r="B20" s="120" t="s">
        <v>82</v>
      </c>
      <c r="C20" s="120"/>
      <c r="D20" s="120"/>
      <c r="E20" s="120"/>
      <c r="F20" s="120"/>
      <c r="G20" s="120"/>
      <c r="H20" s="120"/>
      <c r="I20" s="120"/>
      <c r="J20" s="120"/>
      <c r="K20" s="120"/>
      <c r="L20" s="120"/>
      <c r="M20" s="120"/>
      <c r="N20" s="120"/>
      <c r="O20" s="120"/>
      <c r="P20" s="120"/>
      <c r="Q20" s="120"/>
      <c r="R20" s="120"/>
      <c r="S20" s="120"/>
    </row>
  </sheetData>
  <mergeCells count="7">
    <mergeCell ref="B2:S2"/>
    <mergeCell ref="B20:S20"/>
    <mergeCell ref="P8:R8"/>
    <mergeCell ref="B15:S15"/>
    <mergeCell ref="C8:E8"/>
    <mergeCell ref="F8:L8"/>
    <mergeCell ref="B12:S13"/>
  </mergeCells>
  <dataValidations count="1">
    <dataValidation type="list" allowBlank="1" showInputMessage="1" showErrorMessage="1" sqref="F8:L8">
      <formula1>Lists!$A$2:$A$35</formula1>
    </dataValidation>
  </dataValidations>
  <hyperlinks>
    <hyperlink ref="P8:R8" location="Profile!A1" display="ENTER"/>
    <hyperlink ref="F17" r:id="rId1" display="Email: PlacePlanningReferrals0-19@cambridgeshire.gov.uk"/>
  </hyperlinks>
  <printOptions horizontalCentered="1"/>
  <pageMargins left="0.78740157480314965" right="0.78740157480314965" top="0.78740157480314965" bottom="0.78740157480314965" header="0.31496062992125984" footer="0.31496062992125984"/>
  <pageSetup paperSize="9" orientation="portrait"/>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B1:U43"/>
  <sheetViews>
    <sheetView showGridLines="0" view="normal" workbookViewId="0">
      <selection pane="topLeft" activeCell="O4" sqref="O4:S4"/>
    </sheetView>
  </sheetViews>
  <sheetFormatPr defaultRowHeight="15"/>
  <cols>
    <col min="1" max="1" width="1.875" customWidth="1"/>
    <col min="2" max="2" width="9.875" customWidth="1"/>
    <col min="3" max="3" width="9.375" bestFit="1" customWidth="1"/>
    <col min="4" max="13" width="7.75390625" customWidth="1"/>
  </cols>
  <sheetData>
    <row r="1" spans="2:13" ht="15.75" customHeight="1">
      <c r="B1" s="146" t="str">
        <f>Opening!F8</f>
        <v>Abbey College, Ramsey</v>
      </c>
      <c r="C1" s="146"/>
      <c r="D1" s="146"/>
      <c r="E1" s="146"/>
      <c r="F1" s="146"/>
      <c r="G1" s="146"/>
      <c r="H1" s="146"/>
      <c r="I1" s="146"/>
      <c r="J1" s="146"/>
      <c r="K1" s="146"/>
      <c r="L1" s="146"/>
      <c r="M1" s="146"/>
    </row>
    <row r="2" spans="2:13" ht="21.75" customHeight="1">
      <c r="B2" s="147" t="s">
        <v>78</v>
      </c>
      <c r="C2" s="147"/>
      <c r="D2" s="147"/>
      <c r="E2" s="147"/>
      <c r="F2" s="147"/>
      <c r="G2" s="147"/>
      <c r="H2" s="147"/>
      <c r="I2" s="147"/>
      <c r="J2" s="147"/>
      <c r="K2" s="147"/>
      <c r="L2" s="147"/>
      <c r="M2" s="147"/>
    </row>
    <row r="3" ht="8.25" customHeight="1" thickBot="1"/>
    <row r="4" spans="2:21" s="7" customFormat="1" ht="36.75" customHeight="1" thickBot="1">
      <c r="B4" s="145" t="s">
        <v>79</v>
      </c>
      <c r="C4" s="145"/>
      <c r="D4" s="145"/>
      <c r="E4" s="145"/>
      <c r="F4" s="145"/>
      <c r="G4" s="145"/>
      <c r="H4" s="145"/>
      <c r="I4" s="145"/>
      <c r="J4" s="145"/>
      <c r="K4" s="145"/>
      <c r="L4" s="145"/>
      <c r="M4" s="145"/>
      <c r="O4" s="133" t="s">
        <v>47</v>
      </c>
      <c r="P4" s="134"/>
      <c r="Q4" s="134"/>
      <c r="R4" s="134"/>
      <c r="S4" s="135"/>
      <c r="T4" s="6"/>
      <c r="U4" s="6"/>
    </row>
    <row r="5" spans="2:2" ht="8.25" customHeight="1">
      <c r="B5" s="1"/>
    </row>
    <row r="6" spans="2:13" customHeight="1">
      <c r="B6" s="145" t="s">
        <v>69</v>
      </c>
      <c r="C6" s="145"/>
      <c r="D6" s="145"/>
      <c r="E6" s="145"/>
      <c r="F6" s="145"/>
      <c r="G6" s="145"/>
      <c r="H6" s="145"/>
      <c r="I6" s="145"/>
      <c r="J6" s="145"/>
      <c r="K6" s="145"/>
      <c r="L6" s="145"/>
      <c r="M6" s="145"/>
    </row>
    <row r="7" spans="2:13" s="30" customFormat="1" customHeight="1">
      <c r="B7" s="145"/>
      <c r="C7" s="145"/>
      <c r="D7" s="145"/>
      <c r="E7" s="145"/>
      <c r="F7" s="145"/>
      <c r="G7" s="145"/>
      <c r="H7" s="145"/>
      <c r="I7" s="145"/>
      <c r="J7" s="145"/>
      <c r="K7" s="145"/>
      <c r="L7" s="145"/>
      <c r="M7" s="145"/>
    </row>
    <row r="8" spans="2:13" s="30" customFormat="1" ht="15.75" customHeight="1" thickBot="1">
      <c r="B8" s="145"/>
      <c r="C8" s="145"/>
      <c r="D8" s="145"/>
      <c r="E8" s="145"/>
      <c r="F8" s="145"/>
      <c r="G8" s="145"/>
      <c r="H8" s="145"/>
      <c r="I8" s="145"/>
      <c r="J8" s="145"/>
      <c r="K8" s="145"/>
      <c r="L8" s="145"/>
      <c r="M8" s="145"/>
    </row>
    <row r="9" spans="2:19" s="30" customFormat="1" ht="15.75">
      <c r="B9" s="32"/>
      <c r="C9" s="32"/>
      <c r="D9" s="32"/>
      <c r="E9" s="32"/>
      <c r="F9" s="32"/>
      <c r="G9" s="32"/>
      <c r="H9" s="32"/>
      <c r="I9" s="32"/>
      <c r="J9" s="32"/>
      <c r="K9" s="32"/>
      <c r="L9" s="32"/>
      <c r="M9" s="32"/>
      <c r="N9" s="31"/>
      <c r="O9" s="136" t="s">
        <v>6</v>
      </c>
      <c r="P9" s="137"/>
      <c r="Q9" s="137"/>
      <c r="R9" s="137"/>
      <c r="S9" s="138"/>
    </row>
    <row r="10" spans="2:19" ht="8.25" customHeight="1">
      <c r="B10" s="2"/>
      <c r="N10" s="8"/>
      <c r="O10" s="139"/>
      <c r="P10" s="140"/>
      <c r="Q10" s="140"/>
      <c r="R10" s="140"/>
      <c r="S10" s="141"/>
    </row>
    <row r="11" spans="2:21" ht="39.75" customHeight="1" thickBot="1">
      <c r="B11" s="145"/>
      <c r="C11" s="145"/>
      <c r="D11" s="145"/>
      <c r="E11" s="145"/>
      <c r="F11" s="145"/>
      <c r="G11" s="145"/>
      <c r="H11" s="145"/>
      <c r="I11" s="145"/>
      <c r="J11" s="145"/>
      <c r="K11" s="145"/>
      <c r="L11" s="145"/>
      <c r="M11" s="145"/>
      <c r="N11" s="8"/>
      <c r="O11" s="142"/>
      <c r="P11" s="143"/>
      <c r="Q11" s="143"/>
      <c r="R11" s="143"/>
      <c r="S11" s="144"/>
      <c r="T11" s="5"/>
      <c r="U11" s="5"/>
    </row>
    <row r="12" spans="2:10" ht="9" customHeight="1">
      <c r="B12" s="1"/>
      <c r="C12" s="1"/>
      <c r="D12" s="1"/>
      <c r="E12" s="1"/>
      <c r="F12" s="1"/>
      <c r="G12" s="1"/>
      <c r="H12" s="1"/>
      <c r="I12" s="1"/>
      <c r="J12" s="1"/>
    </row>
    <row r="13" spans="2:10" ht="15.75">
      <c r="B13" s="1"/>
      <c r="C13" s="93" t="s">
        <v>68</v>
      </c>
      <c r="D13" s="1"/>
      <c r="E13" s="1"/>
      <c r="F13" s="1"/>
      <c r="G13" s="1"/>
      <c r="H13" s="1"/>
      <c r="J13" s="3"/>
    </row>
    <row r="14" ht="10.5" customHeight="1"/>
    <row r="15" spans="2:13" ht="24.75" customHeight="1">
      <c r="B15" s="131" t="str">
        <f>Opening!F8</f>
        <v>Abbey College, Ramsey</v>
      </c>
      <c r="C15" s="131"/>
      <c r="D15" s="131"/>
      <c r="E15" s="131"/>
      <c r="F15" s="131"/>
      <c r="G15" s="131"/>
      <c r="H15" s="131"/>
      <c r="I15" s="131"/>
      <c r="J15" s="131"/>
      <c r="K15" s="131"/>
      <c r="L15" s="131"/>
      <c r="M15" s="131"/>
    </row>
    <row r="16" spans="2:10" ht="15.75" thickBot="1">
      <c r="B16" s="1"/>
      <c r="C16" s="14"/>
      <c r="D16" s="14" t="str">
        <f>IF($B$15="Gamlingay Village College","Yr 5","Yr 7")</f>
        <v>Yr 7</v>
      </c>
      <c r="E16" s="14" t="str">
        <f>IF($B$15="Gamlingay Village College","Yr 6","Yr 8")</f>
        <v>Yr 8</v>
      </c>
      <c r="F16" s="14" t="str">
        <f>IF($B$15="Gamlingay Village College","Yr 7","Yr 9")</f>
        <v>Yr 9</v>
      </c>
      <c r="G16" s="14" t="str">
        <f>IF($B$15="Gamlingay Village College","Yr 8","Yr 10")</f>
        <v>Yr 10</v>
      </c>
      <c r="H16" s="14" t="str">
        <f>IF($B$15="Gamlingay Village College","","Yr 11")</f>
        <v>Yr 11</v>
      </c>
      <c r="I16" s="14" t="str">
        <f>IF($B$15="Gamlingay Village College","","Yr 12")</f>
        <v>Yr 12</v>
      </c>
      <c r="J16" s="14" t="str">
        <f>IF($B$15="Gamlingay Village College","","Yr 13")</f>
        <v>Yr 13</v>
      </c>
    </row>
    <row r="17" spans="2:13" ht="38.25" customHeight="1" thickBot="1">
      <c r="B17" s="79" t="s">
        <v>4</v>
      </c>
      <c r="C17" s="83" t="str">
        <f>IF($B$15="Gamlingay Village College","Primary 8 Yr Olds","Primary 10 Yr Olds")</f>
        <v>Primary 10 Yr Olds</v>
      </c>
      <c r="D17" s="36" t="str">
        <f>IF($B$15="Gamlingay Village College","9 Yr Olds","11 Yr Olds")</f>
        <v>11 Yr Olds</v>
      </c>
      <c r="E17" s="37" t="str">
        <f>IF($B$15="Gamlingay Village College","10 Yr Olds","12 Yr Olds")</f>
        <v>12 Yr Olds</v>
      </c>
      <c r="F17" s="37" t="str">
        <f>IF($B$15="Gamlingay Village College","11 Yr Olds","13 Yr Olds")</f>
        <v>13 Yr Olds</v>
      </c>
      <c r="G17" s="37" t="str">
        <f>IF($B$15="Gamlingay Village College","12 Yr Olds","14 Yr Olds")</f>
        <v>14 Yr Olds</v>
      </c>
      <c r="H17" s="37" t="str">
        <f>IF($B$15="Gamlingay Village College","","15 Yr Olds")</f>
        <v>15 Yr Olds</v>
      </c>
      <c r="I17" s="37" t="str">
        <f>IF($B$15="Gamlingay Village College","","16 Yr Olds")</f>
        <v>16 Yr Olds</v>
      </c>
      <c r="J17" s="38" t="str">
        <f>IF($B$15="Gamlingay Village College","","17+ Yr Olds")</f>
        <v>17+ Yr Olds</v>
      </c>
      <c r="K17" s="83" t="str">
        <f>IF($B$15="Gamlingay Village College","","11 - 15 Yr Olds")</f>
        <v>11 - 15 Yr Olds</v>
      </c>
      <c r="L17" s="83" t="str">
        <f>IF($B$15="Gamlingay Village College","","16+ Yr Olds")</f>
        <v>16+ Yr Olds</v>
      </c>
      <c r="M17" s="79" t="s">
        <v>40</v>
      </c>
    </row>
    <row r="18" spans="2:13">
      <c r="B18" s="80" t="s">
        <v>60</v>
      </c>
      <c r="C18" s="84">
        <f>VLOOKUP((B15&amp;B18),Forecasts!C$5:L$477,2,FALSE)</f>
        <v>255</v>
      </c>
      <c r="D18" s="90">
        <f>VLOOKUP((B15&amp;B18),Forecasts!C$5:L$477,3,FALSE)</f>
        <v>218</v>
      </c>
      <c r="E18" s="39">
        <f>VLOOKUP((B15&amp;B18),Forecasts!C$5:L$477,4,FALSE)</f>
        <v>175</v>
      </c>
      <c r="F18" s="92">
        <f>VLOOKUP((B15&amp;B18),Forecasts!C$5:L$477,5,FALSE)</f>
        <v>201</v>
      </c>
      <c r="G18" s="92">
        <f>VLOOKUP((B15&amp;B18),Forecasts!C$5:L$477,6,FALSE)</f>
        <v>170</v>
      </c>
      <c r="H18" s="39">
        <f>VLOOKUP((B15&amp;B18),Forecasts!C$5:L$477,7,FALSE)</f>
        <v>176</v>
      </c>
      <c r="I18" s="39">
        <f>VLOOKUP((B15&amp;B18),Forecasts!C$5:L$477,8,FALSE)</f>
        <v>59</v>
      </c>
      <c r="J18" s="91">
        <f>VLOOKUP((B15&amp;B18),Forecasts!C$5:L$477,9,FALSE)</f>
        <v>56</v>
      </c>
      <c r="K18" s="87">
        <f>SUM(D18:H18)</f>
        <v>940</v>
      </c>
      <c r="L18" s="87">
        <f>SUM(I18:J18)</f>
        <v>115</v>
      </c>
      <c r="M18" s="87">
        <f>SUM(D18:J18)</f>
        <v>1055</v>
      </c>
    </row>
    <row r="19" spans="2:13">
      <c r="B19" s="81" t="s">
        <v>61</v>
      </c>
      <c r="C19" s="85">
        <f>VLOOKUP((B15&amp;B19),Forecasts!C$5:L$477,2,FALSE)</f>
        <v>264</v>
      </c>
      <c r="D19" s="77">
        <f>VLOOKUP((B15&amp;B19),Forecasts!C$5:L$477,3,FALSE)</f>
        <v>211</v>
      </c>
      <c r="E19" s="40">
        <f>VLOOKUP((B15&amp;B19),Forecasts!C$5:L$477,4,FALSE)</f>
        <v>223</v>
      </c>
      <c r="F19" s="40">
        <f>VLOOKUP((B15&amp;B19),Forecasts!C$5:L$477,5,FALSE)</f>
        <v>176</v>
      </c>
      <c r="G19" s="40">
        <f>VLOOKUP((B15&amp;B19),Forecasts!C$5:L$477,6,FALSE)</f>
        <v>203</v>
      </c>
      <c r="H19" s="40">
        <f>VLOOKUP((B15&amp;B19),Forecasts!C$5:L$477,7,FALSE)</f>
        <v>167</v>
      </c>
      <c r="I19" s="40">
        <f>VLOOKUP((B15&amp;B19),Forecasts!C$5:L$477,8,FALSE)</f>
        <v>67</v>
      </c>
      <c r="J19" s="75">
        <f>VLOOKUP((B15&amp;B19),Forecasts!C$5:L$477,9,FALSE)</f>
        <v>56</v>
      </c>
      <c r="K19" s="88">
        <f>SUM(D19:H19)</f>
        <v>980</v>
      </c>
      <c r="L19" s="88">
        <f>SUM(I19:J19)</f>
        <v>123</v>
      </c>
      <c r="M19" s="88">
        <f>SUM(D19:J19)</f>
        <v>1103</v>
      </c>
    </row>
    <row r="20" spans="2:13">
      <c r="B20" s="81" t="s">
        <v>62</v>
      </c>
      <c r="C20" s="85">
        <f>VLOOKUP((B15&amp;B20),Forecasts!C$5:L$477,2,FALSE)</f>
        <v>292</v>
      </c>
      <c r="D20" s="77">
        <f>VLOOKUP((B15&amp;B20),Forecasts!C$5:L$477,3,FALSE)</f>
        <v>220</v>
      </c>
      <c r="E20" s="40">
        <f>VLOOKUP((B15&amp;B20),Forecasts!C$5:L$477,4,FALSE)</f>
        <v>216</v>
      </c>
      <c r="F20" s="40">
        <f>VLOOKUP((B15&amp;B20),Forecasts!C$5:L$477,5,FALSE)</f>
        <v>224</v>
      </c>
      <c r="G20" s="40">
        <f>VLOOKUP((B15&amp;B20),Forecasts!C$5:L$477,6,FALSE)</f>
        <v>178</v>
      </c>
      <c r="H20" s="40">
        <f>VLOOKUP((B15&amp;B20),Forecasts!C$5:L$477,7,FALSE)</f>
        <v>200</v>
      </c>
      <c r="I20" s="40">
        <f>VLOOKUP((B15&amp;B20),Forecasts!C$5:L$477,8,FALSE)</f>
        <v>65</v>
      </c>
      <c r="J20" s="75">
        <f>VLOOKUP((B15&amp;B20),Forecasts!C$5:L$477,9,FALSE)</f>
        <v>64</v>
      </c>
      <c r="K20" s="88">
        <f>SUM(D20:H20)</f>
        <v>1038</v>
      </c>
      <c r="L20" s="88">
        <f>SUM(I20:J20)</f>
        <v>129</v>
      </c>
      <c r="M20" s="88">
        <f>SUM(D20:J20)</f>
        <v>1167</v>
      </c>
    </row>
    <row r="21" spans="2:13">
      <c r="B21" s="81" t="s">
        <v>63</v>
      </c>
      <c r="C21" s="85">
        <f>VLOOKUP((B15&amp;B21),Forecasts!C$5:L$477,2,FALSE)</f>
        <v>279</v>
      </c>
      <c r="D21" s="77">
        <f>VLOOKUP((B15&amp;B21),Forecasts!C$5:L$477,3,FALSE)</f>
        <v>245</v>
      </c>
      <c r="E21" s="40">
        <f>VLOOKUP((B15&amp;B21),Forecasts!C$5:L$477,4,FALSE)</f>
        <v>225</v>
      </c>
      <c r="F21" s="40">
        <f>VLOOKUP((B15&amp;B21),Forecasts!C$5:L$477,5,FALSE)</f>
        <v>217</v>
      </c>
      <c r="G21" s="40">
        <f>VLOOKUP((B15&amp;B21),Forecasts!C$5:L$477,6,FALSE)</f>
        <v>226</v>
      </c>
      <c r="H21" s="40">
        <f>VLOOKUP((B15&amp;B21),Forecasts!C$5:L$477,7,FALSE)</f>
        <v>175</v>
      </c>
      <c r="I21" s="40">
        <f>VLOOKUP((B15&amp;B21),Forecasts!C$5:L$477,8,FALSE)</f>
        <v>78</v>
      </c>
      <c r="J21" s="75">
        <f>VLOOKUP((B15&amp;B21),Forecasts!C$5:L$477,9,FALSE)</f>
        <v>62</v>
      </c>
      <c r="K21" s="88">
        <f>SUM(D21:H21)</f>
        <v>1088</v>
      </c>
      <c r="L21" s="88">
        <f>SUM(I21:J21)</f>
        <v>140</v>
      </c>
      <c r="M21" s="88">
        <f>SUM(D21:J21)</f>
        <v>1228</v>
      </c>
    </row>
    <row r="22" spans="2:13">
      <c r="B22" s="81" t="s">
        <v>64</v>
      </c>
      <c r="C22" s="85">
        <f>VLOOKUP((B15&amp;B22),Forecasts!C$5:L$477,2,FALSE)</f>
        <v>301</v>
      </c>
      <c r="D22" s="77">
        <f>VLOOKUP((B15&amp;B22),Forecasts!C$5:L$477,3,FALSE)</f>
        <v>238</v>
      </c>
      <c r="E22" s="40">
        <f>VLOOKUP((B15&amp;B22),Forecasts!C$5:L$477,4,FALSE)</f>
        <v>250</v>
      </c>
      <c r="F22" s="40">
        <f>VLOOKUP((B15&amp;B22),Forecasts!C$5:L$477,5,FALSE)</f>
        <v>226</v>
      </c>
      <c r="G22" s="40">
        <f>VLOOKUP((B15&amp;B22),Forecasts!C$5:L$477,6,FALSE)</f>
        <v>219</v>
      </c>
      <c r="H22" s="40">
        <f>VLOOKUP((B15&amp;B22),Forecasts!C$5:L$477,7,FALSE)</f>
        <v>223</v>
      </c>
      <c r="I22" s="40">
        <f>VLOOKUP((B15&amp;B22),Forecasts!C$5:L$477,8,FALSE)</f>
        <v>70</v>
      </c>
      <c r="J22" s="75">
        <f>VLOOKUP((B15&amp;B22),Forecasts!C$5:L$477,9,FALSE)</f>
        <v>74</v>
      </c>
      <c r="K22" s="88">
        <f>SUM(D22:H22)</f>
        <v>1156</v>
      </c>
      <c r="L22" s="88">
        <f>SUM(I22:J22)</f>
        <v>144</v>
      </c>
      <c r="M22" s="88">
        <f>SUM(D22:J22)</f>
        <v>1300</v>
      </c>
    </row>
    <row r="23" spans="2:13" ht="15.75" thickBot="1">
      <c r="B23" s="82" t="s">
        <v>65</v>
      </c>
      <c r="C23" s="86">
        <f>VLOOKUP((B15&amp;B23),Forecasts!C$5:L$477,2,FALSE)</f>
        <v>287</v>
      </c>
      <c r="D23" s="78">
        <f>VLOOKUP((B15&amp;B23),Forecasts!C$5:L$477,3,FALSE)</f>
        <v>259</v>
      </c>
      <c r="E23" s="41">
        <f>VLOOKUP((B15&amp;B23),Forecasts!C$5:L$477,4,FALSE)</f>
        <v>243</v>
      </c>
      <c r="F23" s="41">
        <f>VLOOKUP((B15&amp;B23),Forecasts!C$5:L$477,5,FALSE)</f>
        <v>251</v>
      </c>
      <c r="G23" s="41">
        <f>VLOOKUP((B15&amp;B23),Forecasts!C$5:L$477,6,FALSE)</f>
        <v>228</v>
      </c>
      <c r="H23" s="41">
        <f>VLOOKUP((B15&amp;B23),Forecasts!C$5:L$477,7,FALSE)</f>
        <v>216</v>
      </c>
      <c r="I23" s="41">
        <f>VLOOKUP((B15&amp;B23),Forecasts!C$5:L$477,8,FALSE)</f>
        <v>89</v>
      </c>
      <c r="J23" s="76">
        <f>VLOOKUP((B15&amp;B23),Forecasts!C$5:L$477,9,FALSE)</f>
        <v>67</v>
      </c>
      <c r="K23" s="89">
        <f>SUM(D23:H23)</f>
        <v>1197</v>
      </c>
      <c r="L23" s="89">
        <f>SUM(I23:J23)</f>
        <v>156</v>
      </c>
      <c r="M23" s="89">
        <f>SUM(D23:J23)</f>
        <v>1353</v>
      </c>
    </row>
    <row r="24" spans="2:13" ht="23.25" customHeight="1">
      <c r="B24" s="132" t="str">
        <f>IFERROR(VLOOKUP($B$15,'Forecast Notes'!$A$2:$B$5,2,FALSE),"")</f>
        <v/>
      </c>
      <c r="C24" s="132"/>
      <c r="D24" s="132"/>
      <c r="E24" s="132"/>
      <c r="F24" s="132"/>
      <c r="G24" s="132"/>
      <c r="H24" s="132"/>
      <c r="I24" s="132"/>
      <c r="J24" s="132"/>
      <c r="K24" s="132"/>
      <c r="L24" s="132"/>
      <c r="M24" s="132"/>
    </row>
    <row r="25" spans="2:13" ht="6.75" customHeight="1">
      <c r="B25" s="14"/>
      <c r="C25" s="33"/>
      <c r="D25" s="34"/>
      <c r="E25" s="34"/>
      <c r="F25" s="34"/>
      <c r="G25" s="34"/>
      <c r="H25" s="34"/>
      <c r="I25" s="34"/>
      <c r="J25" s="34"/>
      <c r="K25" s="33"/>
      <c r="L25" s="33"/>
      <c r="M25" s="35"/>
    </row>
    <row r="26" spans="2:12">
      <c r="B26" s="9" t="s">
        <v>5</v>
      </c>
      <c r="C26" s="1"/>
      <c r="D26" s="1"/>
      <c r="E26" s="1"/>
      <c r="F26" s="1"/>
      <c r="G26" s="1"/>
      <c r="H26" s="1"/>
      <c r="I26" s="1"/>
      <c r="J26" s="1"/>
      <c r="K26" s="1"/>
      <c r="L26" s="1"/>
    </row>
    <row r="27" spans="2:13" ht="40.5" customHeight="1">
      <c r="B27" s="42" t="s">
        <v>46</v>
      </c>
      <c r="C27" s="42"/>
      <c r="D27" s="42"/>
      <c r="E27" s="42"/>
      <c r="F27" s="42"/>
      <c r="G27" s="42"/>
      <c r="H27" s="42"/>
      <c r="I27" s="42"/>
      <c r="J27" s="42"/>
      <c r="K27" s="42"/>
      <c r="L27" s="42"/>
      <c r="M27" s="42"/>
    </row>
    <row r="28" spans="2:13" s="13" customFormat="1" ht="27" customHeight="1">
      <c r="B28" s="42" t="s">
        <v>41</v>
      </c>
      <c r="C28" s="42"/>
      <c r="D28" s="42"/>
      <c r="E28" s="42"/>
      <c r="F28" s="42"/>
      <c r="G28" s="42"/>
      <c r="H28" s="42"/>
      <c r="I28" s="42"/>
      <c r="J28" s="42"/>
      <c r="K28" s="42"/>
      <c r="L28" s="42"/>
      <c r="M28" s="42"/>
    </row>
    <row r="29" spans="2:13">
      <c r="B29" s="42" t="s">
        <v>42</v>
      </c>
      <c r="C29" s="42"/>
      <c r="D29" s="42"/>
      <c r="E29" s="42"/>
      <c r="F29" s="42"/>
      <c r="G29" s="42"/>
      <c r="H29" s="42"/>
      <c r="I29" s="42"/>
      <c r="J29" s="42"/>
      <c r="K29" s="42"/>
      <c r="L29" s="42"/>
      <c r="M29" s="42"/>
    </row>
    <row r="30" spans="2:13" ht="54.75" customHeight="1">
      <c r="B30" s="42" t="s">
        <v>71</v>
      </c>
      <c r="C30" s="42"/>
      <c r="D30" s="42"/>
      <c r="E30" s="42"/>
      <c r="F30" s="42"/>
      <c r="G30" s="42"/>
      <c r="H30" s="42"/>
      <c r="I30" s="42"/>
      <c r="J30" s="42"/>
      <c r="K30" s="42"/>
      <c r="L30" s="42"/>
      <c r="M30" s="43"/>
    </row>
    <row r="31" spans="2:13" ht="27" customHeight="1">
      <c r="B31" s="42" t="s">
        <v>43</v>
      </c>
      <c r="C31" s="42"/>
      <c r="D31" s="42"/>
      <c r="E31" s="42"/>
      <c r="F31" s="42"/>
      <c r="G31" s="42"/>
      <c r="H31" s="42"/>
      <c r="I31" s="42"/>
      <c r="J31" s="42"/>
      <c r="K31" s="42"/>
      <c r="L31" s="42"/>
      <c r="M31" s="42"/>
    </row>
    <row r="32" spans="2:13" ht="27" customHeight="1">
      <c r="B32" s="42" t="s">
        <v>44</v>
      </c>
      <c r="C32" s="42"/>
      <c r="D32" s="42"/>
      <c r="E32" s="42"/>
      <c r="F32" s="42"/>
      <c r="G32" s="42"/>
      <c r="H32" s="42"/>
      <c r="I32" s="42"/>
      <c r="J32" s="42"/>
      <c r="K32" s="42"/>
      <c r="L32" s="42"/>
      <c r="M32" s="42"/>
    </row>
    <row r="33" spans="2:13" ht="54" customHeight="1">
      <c r="B33" s="42" t="s">
        <v>72</v>
      </c>
      <c r="C33" s="42"/>
      <c r="D33" s="42"/>
      <c r="E33" s="42"/>
      <c r="F33" s="42"/>
      <c r="G33" s="42"/>
      <c r="H33" s="42"/>
      <c r="I33" s="42"/>
      <c r="J33" s="42"/>
      <c r="K33" s="42"/>
      <c r="L33" s="42"/>
      <c r="M33" s="42"/>
    </row>
    <row r="34" spans="2:13">
      <c r="B34" s="42"/>
      <c r="C34" s="42"/>
      <c r="D34" s="42"/>
      <c r="E34" s="42"/>
      <c r="F34" s="42"/>
      <c r="G34" s="42"/>
      <c r="H34" s="42"/>
      <c r="I34" s="42"/>
      <c r="J34" s="42"/>
      <c r="K34" s="42"/>
      <c r="L34" s="42"/>
      <c r="M34" s="42"/>
    </row>
    <row r="35" spans="2:12" ht="15.75" thickBot="1">
      <c r="B35" s="11"/>
      <c r="C35" s="14"/>
      <c r="D35" s="14" t="str">
        <f>IF($B$15="Gamlingay Village College","Yr 5","Yr 7")</f>
        <v>Yr 7</v>
      </c>
      <c r="E35" s="14" t="str">
        <f>IF($B$15="Gamlingay Village College","Yr 6","Yr 8")</f>
        <v>Yr 8</v>
      </c>
      <c r="F35" s="14" t="str">
        <f>IF($B$15="Gamlingay Village College","Yr 7","Yr 9")</f>
        <v>Yr 9</v>
      </c>
      <c r="G35" s="14" t="str">
        <f>IF($B$15="Gamlingay Village College","Yr 8","Yr 10")</f>
        <v>Yr 10</v>
      </c>
      <c r="H35" s="14" t="str">
        <f>IF($B$15="Gamlingay Village College","","Yr 11")</f>
        <v>Yr 11</v>
      </c>
      <c r="I35" s="14" t="str">
        <f>IF($B$15="Gamlingay Village College","","Yr 12")</f>
        <v>Yr 12</v>
      </c>
      <c r="J35" s="14" t="str">
        <f>IF($B$15="Gamlingay Village College","","Yr 13")</f>
        <v>Yr 13</v>
      </c>
      <c r="K35" s="1"/>
      <c r="L35" s="1"/>
    </row>
    <row r="36" spans="2:13" ht="23.25" thickBot="1">
      <c r="B36" s="44" t="s">
        <v>4</v>
      </c>
      <c r="C36" s="44" t="str">
        <f>IF($B$15="Gamlingay Village College","Primary 8 Yr Olds","Primary 10 Yr Olds")</f>
        <v>Primary 10 Yr Olds</v>
      </c>
      <c r="D36" s="70" t="str">
        <f>IF($B$15="Gamlingay Village College","9 Yr Olds","11 Yr Olds")</f>
        <v>11 Yr Olds</v>
      </c>
      <c r="E36" s="71" t="str">
        <f>IF($B$15="Gamlingay Village College","10 Yr Olds","12 Yr Olds")</f>
        <v>12 Yr Olds</v>
      </c>
      <c r="F36" s="71" t="str">
        <f>IF($B$15="Gamlingay Village College","11 Yr Olds","13 Yr Olds")</f>
        <v>13 Yr Olds</v>
      </c>
      <c r="G36" s="71" t="str">
        <f>IF($B$15="Gamlingay Village College","12 Yr Olds","14 Yr Olds")</f>
        <v>14 Yr Olds</v>
      </c>
      <c r="H36" s="71" t="str">
        <f>IF($B$15="Gamlingay Village College","","15 Yr Olds")</f>
        <v>15 Yr Olds</v>
      </c>
      <c r="I36" s="71" t="str">
        <f>IF($B$15="Gamlingay Village College","","16 Yr Olds")</f>
        <v>16 Yr Olds</v>
      </c>
      <c r="J36" s="72" t="str">
        <f>IF($B$15="Gamlingay Village College","","17+ Yr Olds")</f>
        <v>17+ Yr Olds</v>
      </c>
      <c r="K36" s="44" t="str">
        <f>IF($B$15="Gamlingay Village College","","11 - 15 Yr Olds")</f>
        <v>11 - 15 Yr Olds</v>
      </c>
      <c r="L36" s="73" t="str">
        <f>IF($B$15="Gamlingay Village College","","16+ Yr Olds")</f>
        <v>16+ Yr Olds</v>
      </c>
      <c r="M36" s="74" t="s">
        <v>40</v>
      </c>
    </row>
    <row r="37" spans="2:13">
      <c r="B37" s="45" t="s">
        <v>59</v>
      </c>
      <c r="C37" s="46"/>
      <c r="D37" s="47"/>
      <c r="E37" s="48"/>
      <c r="F37" s="48"/>
      <c r="G37" s="48"/>
      <c r="H37" s="48"/>
      <c r="I37" s="48"/>
      <c r="J37" s="49"/>
      <c r="K37" s="50"/>
      <c r="L37" s="51"/>
      <c r="M37" s="52"/>
    </row>
    <row r="38" spans="2:13">
      <c r="B38" s="53" t="s">
        <v>60</v>
      </c>
      <c r="C38" s="54"/>
      <c r="D38" s="55"/>
      <c r="E38" s="56"/>
      <c r="F38" s="57"/>
      <c r="G38" s="57"/>
      <c r="H38" s="57"/>
      <c r="I38" s="57"/>
      <c r="J38" s="58"/>
      <c r="K38" s="54"/>
      <c r="L38" s="59"/>
      <c r="M38" s="60"/>
    </row>
    <row r="39" spans="2:13">
      <c r="B39" s="53" t="s">
        <v>61</v>
      </c>
      <c r="C39" s="54"/>
      <c r="D39" s="55"/>
      <c r="E39" s="57"/>
      <c r="F39" s="56"/>
      <c r="G39" s="57"/>
      <c r="H39" s="57"/>
      <c r="I39" s="57"/>
      <c r="J39" s="58"/>
      <c r="K39" s="54"/>
      <c r="L39" s="59"/>
      <c r="M39" s="60"/>
    </row>
    <row r="40" spans="2:13">
      <c r="B40" s="53" t="s">
        <v>62</v>
      </c>
      <c r="C40" s="54"/>
      <c r="D40" s="55"/>
      <c r="E40" s="57"/>
      <c r="F40" s="57"/>
      <c r="G40" s="56"/>
      <c r="H40" s="57"/>
      <c r="I40" s="57"/>
      <c r="J40" s="58"/>
      <c r="K40" s="54"/>
      <c r="L40" s="59"/>
      <c r="M40" s="60"/>
    </row>
    <row r="41" spans="2:13">
      <c r="B41" s="53" t="s">
        <v>63</v>
      </c>
      <c r="C41" s="54"/>
      <c r="D41" s="55"/>
      <c r="E41" s="57"/>
      <c r="F41" s="57"/>
      <c r="G41" s="57"/>
      <c r="H41" s="61"/>
      <c r="I41" s="57"/>
      <c r="J41" s="58"/>
      <c r="K41" s="54"/>
      <c r="L41" s="59"/>
      <c r="M41" s="60"/>
    </row>
    <row r="42" spans="2:13" ht="15.75" thickBot="1">
      <c r="B42" s="62" t="s">
        <v>64</v>
      </c>
      <c r="C42" s="63"/>
      <c r="D42" s="64"/>
      <c r="E42" s="65"/>
      <c r="F42" s="65"/>
      <c r="G42" s="65"/>
      <c r="H42" s="65"/>
      <c r="I42" s="66"/>
      <c r="J42" s="67"/>
      <c r="K42" s="63"/>
      <c r="L42" s="68"/>
      <c r="M42" s="69"/>
    </row>
    <row r="43" spans="2:11">
      <c r="B43" s="12" t="s">
        <v>83</v>
      </c>
      <c r="C43" s="1"/>
      <c r="D43" s="1"/>
      <c r="E43" s="1"/>
      <c r="F43" s="1"/>
      <c r="G43" s="1"/>
      <c r="H43" s="1"/>
      <c r="I43" s="1"/>
      <c r="J43" s="1"/>
      <c r="K43" s="1"/>
    </row>
  </sheetData>
  <mergeCells count="17">
    <mergeCell ref="O4:S4"/>
    <mergeCell ref="O9:S11"/>
    <mergeCell ref="B4:M4"/>
    <mergeCell ref="B1:M1"/>
    <mergeCell ref="B2:M2"/>
    <mergeCell ref="B9:J9"/>
    <mergeCell ref="B11:M11"/>
    <mergeCell ref="B6:M8"/>
    <mergeCell ref="B33:M33"/>
    <mergeCell ref="B15:M15"/>
    <mergeCell ref="B32:M32"/>
    <mergeCell ref="B24:M24"/>
    <mergeCell ref="B29:M29"/>
    <mergeCell ref="B30:L30"/>
    <mergeCell ref="B31:M31"/>
    <mergeCell ref="B27:M27"/>
    <mergeCell ref="B28:M28"/>
  </mergeCells>
  <hyperlinks>
    <hyperlink ref="O4:S4" location="Opening!F7" display="Click here to return to the main page and select a different school"/>
    <hyperlink ref="C13" r:id="rId1" display="Email: PlacePlanningReferrals0-19@cambridgeshire.gov.uk"/>
  </hyperlinks>
  <printOptions horizontalCentered="1"/>
  <pageMargins left="0.35433070866141736" right="0.35433070866141736" top="0.59055118110236227" bottom="0.59055118110236227" header="0.51181102362204722" footer="0.51181102362204722"/>
  <pageSetup paperSize="9" scale="97" orientation="portrait"/>
  <headerFooter scaleWithDoc="1" alignWithMargins="0" differentFirst="0" differentOddEven="0"/>
  <drawing r:id="rId3"/>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L477"/>
  <sheetViews>
    <sheetView topLeftCell="A1" zoomScale="90" view="normal" workbookViewId="0">
      <pane ySplit="1" topLeftCell="A2" activePane="bottomLeft" state="frozen"/>
      <selection pane="bottomLeft" activeCell="D2" sqref="D2:K477"/>
    </sheetView>
  </sheetViews>
  <sheetFormatPr defaultColWidth="37.7109375" defaultRowHeight="15"/>
  <cols>
    <col min="2" max="2" width="16.25390625" customWidth="1"/>
    <col min="3" max="3" width="41.125" customWidth="1"/>
    <col min="4" max="11" width="10.875" style="109" customWidth="1"/>
    <col min="12" max="12" width="10.875" customWidth="1"/>
    <col min="13" max="13" width="34.875" customWidth="1"/>
  </cols>
  <sheetData>
    <row r="1" spans="1:12" ht="15.75" thickBot="1">
      <c r="A1" t="s">
        <v>3</v>
      </c>
      <c r="B1" t="s">
        <v>4</v>
      </c>
      <c r="C1" t="s">
        <v>49</v>
      </c>
      <c r="D1" s="7" t="s">
        <v>9</v>
      </c>
      <c r="E1" s="7" t="s">
        <v>10</v>
      </c>
      <c r="F1" s="7" t="s">
        <v>11</v>
      </c>
      <c r="G1" s="7" t="s">
        <v>12</v>
      </c>
      <c r="H1" s="7" t="s">
        <v>13</v>
      </c>
      <c r="I1" s="7" t="s">
        <v>14</v>
      </c>
      <c r="J1" s="7" t="s">
        <v>15</v>
      </c>
      <c r="K1" s="7" t="s">
        <v>67</v>
      </c>
      <c r="L1" s="7" t="s">
        <v>7</v>
      </c>
    </row>
    <row r="2" spans="1:11">
      <c r="A2" s="98" t="s">
        <v>31</v>
      </c>
      <c r="B2" s="99" t="s">
        <v>57</v>
      </c>
      <c r="C2" t="str">
        <f>A2&amp;B2</f>
        <v>Bassingbourn Village College2019/2020</v>
      </c>
      <c r="D2" s="97">
        <v>99</v>
      </c>
      <c r="E2" s="148">
        <v>136</v>
      </c>
      <c r="F2" s="149">
        <v>142</v>
      </c>
      <c r="G2" s="149">
        <v>138</v>
      </c>
      <c r="H2" s="149">
        <v>126</v>
      </c>
      <c r="I2" s="149">
        <v>125</v>
      </c>
      <c r="J2" s="149">
        <v>0</v>
      </c>
      <c r="K2" s="149">
        <v>0</v>
      </c>
    </row>
    <row r="3" spans="1:11">
      <c r="A3" s="98" t="s">
        <v>31</v>
      </c>
      <c r="B3" s="99" t="s">
        <v>58</v>
      </c>
      <c r="C3" t="str">
        <f>A3&amp;B3</f>
        <v>Bassingbourn Village College2020/2021</v>
      </c>
      <c r="D3" s="94">
        <v>103</v>
      </c>
      <c r="E3" s="150">
        <v>128</v>
      </c>
      <c r="F3" s="151">
        <v>139</v>
      </c>
      <c r="G3" s="151">
        <v>136</v>
      </c>
      <c r="H3" s="151">
        <v>136</v>
      </c>
      <c r="I3" s="151">
        <v>125</v>
      </c>
      <c r="J3" s="151">
        <v>0</v>
      </c>
      <c r="K3" s="151">
        <v>0</v>
      </c>
    </row>
    <row r="4" spans="1:11" ht="15.75" thickBot="1">
      <c r="A4" s="98" t="s">
        <v>31</v>
      </c>
      <c r="B4" s="99" t="s">
        <v>59</v>
      </c>
      <c r="C4" t="str">
        <f>A4&amp;B4</f>
        <v>Bassingbourn Village College2021/2022</v>
      </c>
      <c r="D4" s="95">
        <v>92</v>
      </c>
      <c r="E4" s="152">
        <v>143</v>
      </c>
      <c r="F4" s="153">
        <v>129</v>
      </c>
      <c r="G4" s="153">
        <v>137</v>
      </c>
      <c r="H4" s="153">
        <v>132</v>
      </c>
      <c r="I4" s="153">
        <v>136</v>
      </c>
      <c r="J4" s="153">
        <v>0</v>
      </c>
      <c r="K4" s="153">
        <v>0</v>
      </c>
    </row>
    <row r="5" spans="1:11">
      <c r="A5" s="100" t="s">
        <v>31</v>
      </c>
      <c r="B5" s="101" t="s">
        <v>60</v>
      </c>
      <c r="C5" t="str">
        <f>A5&amp;B5</f>
        <v>Bassingbourn Village College2022/2023</v>
      </c>
      <c r="D5" s="107">
        <v>106</v>
      </c>
      <c r="E5" s="154">
        <v>135</v>
      </c>
      <c r="F5" s="155">
        <v>143</v>
      </c>
      <c r="G5" s="155">
        <v>130</v>
      </c>
      <c r="H5" s="155">
        <v>134</v>
      </c>
      <c r="I5" s="155">
        <v>132</v>
      </c>
      <c r="J5" s="155">
        <v>0</v>
      </c>
      <c r="K5" s="155">
        <v>0</v>
      </c>
    </row>
    <row r="6" spans="1:11">
      <c r="A6" s="102" t="s">
        <v>31</v>
      </c>
      <c r="B6" s="103" t="s">
        <v>61</v>
      </c>
      <c r="C6" t="str">
        <f>A6&amp;B6</f>
        <v>Bassingbourn Village College2023/2024</v>
      </c>
      <c r="D6" s="96">
        <v>100</v>
      </c>
      <c r="E6" s="110">
        <v>152</v>
      </c>
      <c r="F6" s="111">
        <v>136</v>
      </c>
      <c r="G6" s="111">
        <v>142</v>
      </c>
      <c r="H6" s="111">
        <v>127</v>
      </c>
      <c r="I6" s="111">
        <v>134</v>
      </c>
      <c r="J6" s="111">
        <v>0</v>
      </c>
      <c r="K6" s="111">
        <v>0</v>
      </c>
    </row>
    <row r="7" spans="1:11">
      <c r="A7" s="102" t="s">
        <v>31</v>
      </c>
      <c r="B7" s="103" t="s">
        <v>62</v>
      </c>
      <c r="C7" t="str">
        <f>A7&amp;B7</f>
        <v>Bassingbourn Village College2024/2025</v>
      </c>
      <c r="D7" s="96">
        <v>109</v>
      </c>
      <c r="E7" s="110">
        <v>142</v>
      </c>
      <c r="F7" s="111">
        <v>154</v>
      </c>
      <c r="G7" s="111">
        <v>136</v>
      </c>
      <c r="H7" s="111">
        <v>140</v>
      </c>
      <c r="I7" s="111">
        <v>128</v>
      </c>
      <c r="J7" s="111">
        <v>0</v>
      </c>
      <c r="K7" s="111">
        <v>0</v>
      </c>
    </row>
    <row r="8" spans="1:11">
      <c r="A8" s="102" t="s">
        <v>31</v>
      </c>
      <c r="B8" s="103" t="s">
        <v>63</v>
      </c>
      <c r="C8" t="str">
        <f>A8&amp;B8</f>
        <v>Bassingbourn Village College2025/2026</v>
      </c>
      <c r="D8" s="96">
        <v>109</v>
      </c>
      <c r="E8" s="110">
        <v>155</v>
      </c>
      <c r="F8" s="111">
        <v>143</v>
      </c>
      <c r="G8" s="111">
        <v>153</v>
      </c>
      <c r="H8" s="111">
        <v>133</v>
      </c>
      <c r="I8" s="111">
        <v>140</v>
      </c>
      <c r="J8" s="111">
        <v>0</v>
      </c>
      <c r="K8" s="111">
        <v>0</v>
      </c>
    </row>
    <row r="9" spans="1:11">
      <c r="A9" s="102" t="s">
        <v>31</v>
      </c>
      <c r="B9" s="104" t="s">
        <v>64</v>
      </c>
      <c r="C9" t="str">
        <f>A9&amp;B9</f>
        <v>Bassingbourn Village College2026/2027</v>
      </c>
      <c r="D9" s="96">
        <v>126</v>
      </c>
      <c r="E9" s="110">
        <v>155</v>
      </c>
      <c r="F9" s="111">
        <v>156</v>
      </c>
      <c r="G9" s="111">
        <v>142</v>
      </c>
      <c r="H9" s="111">
        <v>150</v>
      </c>
      <c r="I9" s="111">
        <v>133</v>
      </c>
      <c r="J9" s="111">
        <v>0</v>
      </c>
      <c r="K9" s="111">
        <v>0</v>
      </c>
    </row>
    <row r="10" spans="1:11">
      <c r="A10" s="102" t="s">
        <v>31</v>
      </c>
      <c r="B10" s="104" t="s">
        <v>65</v>
      </c>
      <c r="C10" t="str">
        <f>A10&amp;B10</f>
        <v>Bassingbourn Village College2027/2028</v>
      </c>
      <c r="D10" s="96">
        <v>106</v>
      </c>
      <c r="E10" s="110">
        <v>179</v>
      </c>
      <c r="F10" s="111">
        <v>156</v>
      </c>
      <c r="G10" s="111">
        <v>155</v>
      </c>
      <c r="H10" s="111">
        <v>139</v>
      </c>
      <c r="I10" s="111">
        <v>150</v>
      </c>
      <c r="J10" s="111">
        <v>0</v>
      </c>
      <c r="K10" s="111">
        <v>0</v>
      </c>
    </row>
    <row r="11" spans="1:11">
      <c r="A11" s="102" t="s">
        <v>31</v>
      </c>
      <c r="B11" s="104" t="s">
        <v>66</v>
      </c>
      <c r="C11" t="str">
        <f>A11&amp;B11</f>
        <v>Bassingbourn Village College2028/2029</v>
      </c>
      <c r="D11" s="96">
        <v>106</v>
      </c>
      <c r="E11" s="110">
        <v>150</v>
      </c>
      <c r="F11" s="111">
        <v>179</v>
      </c>
      <c r="G11" s="111">
        <v>154</v>
      </c>
      <c r="H11" s="111">
        <v>151</v>
      </c>
      <c r="I11" s="111">
        <v>138</v>
      </c>
      <c r="J11" s="111">
        <v>0</v>
      </c>
      <c r="K11" s="111">
        <v>0</v>
      </c>
    </row>
    <row r="12" spans="1:11">
      <c r="A12" s="102" t="s">
        <v>31</v>
      </c>
      <c r="B12" s="104" t="s">
        <v>73</v>
      </c>
      <c r="C12" t="str">
        <f>A12&amp;B12</f>
        <v>Bassingbourn Village College2029/2030</v>
      </c>
      <c r="D12" s="96">
        <v>107</v>
      </c>
      <c r="E12" s="110">
        <v>150</v>
      </c>
      <c r="F12" s="111">
        <v>151</v>
      </c>
      <c r="G12" s="111">
        <v>178</v>
      </c>
      <c r="H12" s="111">
        <v>151</v>
      </c>
      <c r="I12" s="111">
        <v>151</v>
      </c>
      <c r="J12" s="111">
        <v>0</v>
      </c>
      <c r="K12" s="111">
        <v>0</v>
      </c>
    </row>
    <row r="13" spans="1:11">
      <c r="A13" s="102" t="s">
        <v>31</v>
      </c>
      <c r="B13" s="104" t="s">
        <v>75</v>
      </c>
      <c r="C13" t="str">
        <f>A13&amp;B13</f>
        <v>Bassingbourn Village College2030/2031</v>
      </c>
      <c r="D13" s="96">
        <v>117</v>
      </c>
      <c r="E13" s="110">
        <v>151</v>
      </c>
      <c r="F13" s="111">
        <v>151</v>
      </c>
      <c r="G13" s="111">
        <v>150</v>
      </c>
      <c r="H13" s="111">
        <v>175</v>
      </c>
      <c r="I13" s="111">
        <v>151</v>
      </c>
      <c r="J13" s="111">
        <v>0</v>
      </c>
      <c r="K13" s="111">
        <v>0</v>
      </c>
    </row>
    <row r="14" spans="1:11">
      <c r="A14" s="102" t="s">
        <v>31</v>
      </c>
      <c r="B14" s="104" t="s">
        <v>76</v>
      </c>
      <c r="C14" t="str">
        <f>A14&amp;B14</f>
        <v>Bassingbourn Village College2031/2032</v>
      </c>
      <c r="D14" s="96">
        <v>114</v>
      </c>
      <c r="E14" s="110">
        <v>165</v>
      </c>
      <c r="F14" s="111">
        <v>152</v>
      </c>
      <c r="G14" s="111">
        <v>150</v>
      </c>
      <c r="H14" s="111">
        <v>147</v>
      </c>
      <c r="I14" s="111">
        <v>175</v>
      </c>
      <c r="J14" s="111">
        <v>0</v>
      </c>
      <c r="K14" s="111">
        <v>0</v>
      </c>
    </row>
    <row r="15" spans="1:11" ht="15.75" thickBot="1">
      <c r="A15" s="105" t="s">
        <v>31</v>
      </c>
      <c r="B15" s="106" t="s">
        <v>77</v>
      </c>
      <c r="C15" t="str">
        <f>A15&amp;B15</f>
        <v>Bassingbourn Village College2032/2033</v>
      </c>
      <c r="D15" s="96"/>
      <c r="E15" s="112">
        <v>161</v>
      </c>
      <c r="F15" s="113">
        <v>166</v>
      </c>
      <c r="G15" s="113">
        <v>151</v>
      </c>
      <c r="H15" s="113">
        <v>147</v>
      </c>
      <c r="I15" s="113">
        <v>147</v>
      </c>
      <c r="J15" s="113">
        <v>0</v>
      </c>
      <c r="K15" s="113">
        <v>0</v>
      </c>
    </row>
    <row r="16" spans="1:11">
      <c r="A16" s="98" t="s">
        <v>37</v>
      </c>
      <c r="B16" s="99" t="s">
        <v>57</v>
      </c>
      <c r="C16" t="str">
        <f>A16&amp;B16</f>
        <v>Melbourn Village College2019/2020</v>
      </c>
      <c r="D16" s="97">
        <v>153</v>
      </c>
      <c r="E16" s="148">
        <v>137</v>
      </c>
      <c r="F16" s="149">
        <v>130</v>
      </c>
      <c r="G16" s="149">
        <v>122</v>
      </c>
      <c r="H16" s="149">
        <v>133</v>
      </c>
      <c r="I16" s="149">
        <v>104</v>
      </c>
      <c r="J16" s="149">
        <v>0</v>
      </c>
      <c r="K16" s="149">
        <v>0</v>
      </c>
    </row>
    <row r="17" spans="1:11">
      <c r="A17" s="98" t="s">
        <v>37</v>
      </c>
      <c r="B17" s="99" t="s">
        <v>58</v>
      </c>
      <c r="C17" t="str">
        <f>A17&amp;B17</f>
        <v>Melbourn Village College2020/2021</v>
      </c>
      <c r="D17" s="94">
        <v>159</v>
      </c>
      <c r="E17" s="150">
        <v>101</v>
      </c>
      <c r="F17" s="151">
        <v>138</v>
      </c>
      <c r="G17" s="151">
        <v>124</v>
      </c>
      <c r="H17" s="151">
        <v>127</v>
      </c>
      <c r="I17" s="151">
        <v>131</v>
      </c>
      <c r="J17" s="151">
        <v>0</v>
      </c>
      <c r="K17" s="151">
        <v>0</v>
      </c>
    </row>
    <row r="18" spans="1:11" ht="15.75" thickBot="1">
      <c r="A18" s="98" t="s">
        <v>37</v>
      </c>
      <c r="B18" s="99" t="s">
        <v>59</v>
      </c>
      <c r="C18" t="str">
        <f>A18&amp;B18</f>
        <v>Melbourn Village College2021/2022</v>
      </c>
      <c r="D18" s="95">
        <v>181</v>
      </c>
      <c r="E18" s="152">
        <v>110</v>
      </c>
      <c r="F18" s="153">
        <v>108</v>
      </c>
      <c r="G18" s="153">
        <v>136</v>
      </c>
      <c r="H18" s="153">
        <v>129</v>
      </c>
      <c r="I18" s="153">
        <v>122</v>
      </c>
      <c r="J18" s="153">
        <v>0</v>
      </c>
      <c r="K18" s="153">
        <v>0</v>
      </c>
    </row>
    <row r="19" spans="1:11">
      <c r="A19" s="100" t="s">
        <v>37</v>
      </c>
      <c r="B19" s="101" t="s">
        <v>60</v>
      </c>
      <c r="C19" t="str">
        <f>A19&amp;B19</f>
        <v>Melbourn Village College2022/2023</v>
      </c>
      <c r="D19" s="107">
        <v>189</v>
      </c>
      <c r="E19" s="154">
        <v>138</v>
      </c>
      <c r="F19" s="155">
        <v>120</v>
      </c>
      <c r="G19" s="155">
        <v>107</v>
      </c>
      <c r="H19" s="155">
        <v>137</v>
      </c>
      <c r="I19" s="155">
        <v>131</v>
      </c>
      <c r="J19" s="155">
        <v>0</v>
      </c>
      <c r="K19" s="155">
        <v>0</v>
      </c>
    </row>
    <row r="20" spans="1:11">
      <c r="A20" s="102" t="s">
        <v>37</v>
      </c>
      <c r="B20" s="103" t="s">
        <v>61</v>
      </c>
      <c r="C20" t="str">
        <f>A20&amp;B20</f>
        <v>Melbourn Village College2023/2024</v>
      </c>
      <c r="D20" s="96">
        <v>185</v>
      </c>
      <c r="E20" s="110">
        <v>145</v>
      </c>
      <c r="F20" s="111">
        <v>147</v>
      </c>
      <c r="G20" s="111">
        <v>119</v>
      </c>
      <c r="H20" s="111">
        <v>111</v>
      </c>
      <c r="I20" s="111">
        <v>137</v>
      </c>
      <c r="J20" s="111">
        <v>0</v>
      </c>
      <c r="K20" s="111">
        <v>0</v>
      </c>
    </row>
    <row r="21" spans="1:11">
      <c r="A21" s="102" t="s">
        <v>37</v>
      </c>
      <c r="B21" s="103" t="s">
        <v>62</v>
      </c>
      <c r="C21" t="str">
        <f>A21&amp;B21</f>
        <v>Melbourn Village College2024/2025</v>
      </c>
      <c r="D21" s="96">
        <v>165</v>
      </c>
      <c r="E21" s="110">
        <v>136</v>
      </c>
      <c r="F21" s="111">
        <v>154</v>
      </c>
      <c r="G21" s="111">
        <v>146</v>
      </c>
      <c r="H21" s="111">
        <v>123</v>
      </c>
      <c r="I21" s="111">
        <v>111</v>
      </c>
      <c r="J21" s="111">
        <v>0</v>
      </c>
      <c r="K21" s="111">
        <v>0</v>
      </c>
    </row>
    <row r="22" spans="1:11">
      <c r="A22" s="102" t="s">
        <v>37</v>
      </c>
      <c r="B22" s="103" t="s">
        <v>63</v>
      </c>
      <c r="C22" t="str">
        <f>A22&amp;B22</f>
        <v>Melbourn Village College2025/2026</v>
      </c>
      <c r="D22" s="96">
        <v>174</v>
      </c>
      <c r="E22" s="110">
        <v>122</v>
      </c>
      <c r="F22" s="111">
        <v>145</v>
      </c>
      <c r="G22" s="111">
        <v>153</v>
      </c>
      <c r="H22" s="111">
        <v>150</v>
      </c>
      <c r="I22" s="111">
        <v>123</v>
      </c>
      <c r="J22" s="111">
        <v>0</v>
      </c>
      <c r="K22" s="111">
        <v>0</v>
      </c>
    </row>
    <row r="23" spans="1:11">
      <c r="A23" s="102" t="s">
        <v>37</v>
      </c>
      <c r="B23" s="104" t="s">
        <v>64</v>
      </c>
      <c r="C23" t="str">
        <f>A23&amp;B23</f>
        <v>Melbourn Village College2026/2027</v>
      </c>
      <c r="D23" s="96">
        <v>195</v>
      </c>
      <c r="E23" s="110">
        <v>131</v>
      </c>
      <c r="F23" s="111">
        <v>131</v>
      </c>
      <c r="G23" s="111">
        <v>144</v>
      </c>
      <c r="H23" s="111">
        <v>157</v>
      </c>
      <c r="I23" s="111">
        <v>150</v>
      </c>
      <c r="J23" s="111">
        <v>0</v>
      </c>
      <c r="K23" s="111">
        <v>0</v>
      </c>
    </row>
    <row r="24" spans="1:11">
      <c r="A24" s="102" t="s">
        <v>37</v>
      </c>
      <c r="B24" s="104" t="s">
        <v>65</v>
      </c>
      <c r="C24" t="str">
        <f>A24&amp;B24</f>
        <v>Melbourn Village College2027/2028</v>
      </c>
      <c r="D24" s="96">
        <v>178</v>
      </c>
      <c r="E24" s="110">
        <v>147</v>
      </c>
      <c r="F24" s="111">
        <v>139</v>
      </c>
      <c r="G24" s="111">
        <v>129</v>
      </c>
      <c r="H24" s="111">
        <v>147</v>
      </c>
      <c r="I24" s="111">
        <v>156</v>
      </c>
      <c r="J24" s="111">
        <v>0</v>
      </c>
      <c r="K24" s="111">
        <v>0</v>
      </c>
    </row>
    <row r="25" spans="1:11">
      <c r="A25" s="102" t="s">
        <v>37</v>
      </c>
      <c r="B25" s="104" t="s">
        <v>66</v>
      </c>
      <c r="C25" t="str">
        <f>A25&amp;B25</f>
        <v>Melbourn Village College2028/2029</v>
      </c>
      <c r="D25" s="96">
        <v>179</v>
      </c>
      <c r="E25" s="110">
        <v>134</v>
      </c>
      <c r="F25" s="111">
        <v>154</v>
      </c>
      <c r="G25" s="111">
        <v>136</v>
      </c>
      <c r="H25" s="111">
        <v>131</v>
      </c>
      <c r="I25" s="111">
        <v>145</v>
      </c>
      <c r="J25" s="111">
        <v>0</v>
      </c>
      <c r="K25" s="111">
        <v>0</v>
      </c>
    </row>
    <row r="26" spans="1:11">
      <c r="A26" s="102" t="s">
        <v>37</v>
      </c>
      <c r="B26" s="104" t="s">
        <v>73</v>
      </c>
      <c r="C26" t="str">
        <f>A26&amp;B26</f>
        <v>Melbourn Village College2029/2030</v>
      </c>
      <c r="D26" s="96">
        <v>171</v>
      </c>
      <c r="E26" s="110">
        <v>136</v>
      </c>
      <c r="F26" s="111">
        <v>141</v>
      </c>
      <c r="G26" s="111">
        <v>151</v>
      </c>
      <c r="H26" s="111">
        <v>138</v>
      </c>
      <c r="I26" s="111">
        <v>129</v>
      </c>
      <c r="J26" s="111">
        <v>0</v>
      </c>
      <c r="K26" s="111">
        <v>0</v>
      </c>
    </row>
    <row r="27" spans="1:11">
      <c r="A27" s="102" t="s">
        <v>37</v>
      </c>
      <c r="B27" s="104" t="s">
        <v>75</v>
      </c>
      <c r="C27" t="str">
        <f>A27&amp;B27</f>
        <v>Melbourn Village College2030/2031</v>
      </c>
      <c r="D27" s="96">
        <v>186</v>
      </c>
      <c r="E27" s="110">
        <v>130</v>
      </c>
      <c r="F27" s="111">
        <v>143</v>
      </c>
      <c r="G27" s="111">
        <v>138</v>
      </c>
      <c r="H27" s="111">
        <v>153</v>
      </c>
      <c r="I27" s="111">
        <v>136</v>
      </c>
      <c r="J27" s="111">
        <v>0</v>
      </c>
      <c r="K27" s="111">
        <v>0</v>
      </c>
    </row>
    <row r="28" spans="1:11">
      <c r="A28" s="102" t="s">
        <v>37</v>
      </c>
      <c r="B28" s="104" t="s">
        <v>76</v>
      </c>
      <c r="C28" t="str">
        <f>A28&amp;B28</f>
        <v>Melbourn Village College2031/2032</v>
      </c>
      <c r="D28" s="96">
        <v>173</v>
      </c>
      <c r="E28" s="110">
        <v>141</v>
      </c>
      <c r="F28" s="111">
        <v>137</v>
      </c>
      <c r="G28" s="111">
        <v>140</v>
      </c>
      <c r="H28" s="111">
        <v>140</v>
      </c>
      <c r="I28" s="111">
        <v>151</v>
      </c>
      <c r="J28" s="111">
        <v>0</v>
      </c>
      <c r="K28" s="111">
        <v>0</v>
      </c>
    </row>
    <row r="29" spans="1:11" ht="15.75" thickBot="1">
      <c r="A29" s="105" t="s">
        <v>37</v>
      </c>
      <c r="B29" s="106" t="s">
        <v>77</v>
      </c>
      <c r="C29" t="str">
        <f>A29&amp;B29</f>
        <v>Melbourn Village College2032/2033</v>
      </c>
      <c r="D29" s="96"/>
      <c r="E29" s="112">
        <v>133</v>
      </c>
      <c r="F29" s="113">
        <v>148</v>
      </c>
      <c r="G29" s="113">
        <v>134</v>
      </c>
      <c r="H29" s="113">
        <v>142</v>
      </c>
      <c r="I29" s="113">
        <v>138</v>
      </c>
      <c r="J29" s="113">
        <v>0</v>
      </c>
      <c r="K29" s="113">
        <v>0</v>
      </c>
    </row>
    <row r="30" spans="1:11">
      <c r="A30" s="98" t="s">
        <v>20</v>
      </c>
      <c r="B30" s="99" t="s">
        <v>57</v>
      </c>
      <c r="C30" t="str">
        <f>A30&amp;B30</f>
        <v>Bottisham Village College2019/2020</v>
      </c>
      <c r="D30" s="97">
        <v>258</v>
      </c>
      <c r="E30" s="148">
        <v>274</v>
      </c>
      <c r="F30" s="149">
        <v>238</v>
      </c>
      <c r="G30" s="149">
        <v>248</v>
      </c>
      <c r="H30" s="149">
        <v>226</v>
      </c>
      <c r="I30" s="149">
        <v>213</v>
      </c>
      <c r="J30" s="149">
        <v>0</v>
      </c>
      <c r="K30" s="149">
        <v>0</v>
      </c>
    </row>
    <row r="31" spans="1:11">
      <c r="A31" s="98" t="s">
        <v>20</v>
      </c>
      <c r="B31" s="99" t="s">
        <v>58</v>
      </c>
      <c r="C31" t="str">
        <f>A31&amp;B31</f>
        <v>Bottisham Village College2020/2021</v>
      </c>
      <c r="D31" s="94">
        <v>289</v>
      </c>
      <c r="E31" s="150">
        <v>290</v>
      </c>
      <c r="F31" s="151">
        <v>274</v>
      </c>
      <c r="G31" s="151">
        <v>239</v>
      </c>
      <c r="H31" s="151">
        <v>246</v>
      </c>
      <c r="I31" s="151">
        <v>227</v>
      </c>
      <c r="J31" s="151">
        <v>0</v>
      </c>
      <c r="K31" s="151">
        <v>0</v>
      </c>
    </row>
    <row r="32" spans="1:11" ht="15.75" thickBot="1">
      <c r="A32" s="98" t="s">
        <v>20</v>
      </c>
      <c r="B32" s="99" t="s">
        <v>59</v>
      </c>
      <c r="C32" t="str">
        <f>A32&amp;B32</f>
        <v>Bottisham Village College2021/2022</v>
      </c>
      <c r="D32" s="95">
        <v>280</v>
      </c>
      <c r="E32" s="152">
        <v>293</v>
      </c>
      <c r="F32" s="153">
        <v>296</v>
      </c>
      <c r="G32" s="153">
        <v>274</v>
      </c>
      <c r="H32" s="153">
        <v>237</v>
      </c>
      <c r="I32" s="153">
        <v>243</v>
      </c>
      <c r="J32" s="153">
        <v>0</v>
      </c>
      <c r="K32" s="153">
        <v>0</v>
      </c>
    </row>
    <row r="33" spans="1:11">
      <c r="A33" s="100" t="s">
        <v>20</v>
      </c>
      <c r="B33" s="101" t="s">
        <v>60</v>
      </c>
      <c r="C33" t="str">
        <f>A33&amp;B33</f>
        <v>Bottisham Village College2022/2023</v>
      </c>
      <c r="D33" s="107">
        <v>263</v>
      </c>
      <c r="E33" s="154">
        <v>298</v>
      </c>
      <c r="F33" s="155">
        <v>288</v>
      </c>
      <c r="G33" s="155">
        <v>298</v>
      </c>
      <c r="H33" s="155">
        <v>279</v>
      </c>
      <c r="I33" s="155">
        <v>237</v>
      </c>
      <c r="J33" s="155">
        <v>0</v>
      </c>
      <c r="K33" s="155">
        <v>0</v>
      </c>
    </row>
    <row r="34" spans="1:11">
      <c r="A34" s="102" t="s">
        <v>20</v>
      </c>
      <c r="B34" s="103" t="s">
        <v>61</v>
      </c>
      <c r="C34" t="str">
        <f>A34&amp;B34</f>
        <v>Bottisham Village College2023/2024</v>
      </c>
      <c r="D34" s="96">
        <v>248</v>
      </c>
      <c r="E34" s="110">
        <v>302</v>
      </c>
      <c r="F34" s="111">
        <v>298</v>
      </c>
      <c r="G34" s="111">
        <v>290</v>
      </c>
      <c r="H34" s="111">
        <v>301</v>
      </c>
      <c r="I34" s="111">
        <v>279</v>
      </c>
      <c r="J34" s="111">
        <v>0</v>
      </c>
      <c r="K34" s="111">
        <v>0</v>
      </c>
    </row>
    <row r="35" spans="1:11">
      <c r="A35" s="102" t="s">
        <v>20</v>
      </c>
      <c r="B35" s="103" t="s">
        <v>62</v>
      </c>
      <c r="C35" t="str">
        <f>A35&amp;B35</f>
        <v>Bottisham Village College2024/2025</v>
      </c>
      <c r="D35" s="96">
        <v>266</v>
      </c>
      <c r="E35" s="110">
        <v>265</v>
      </c>
      <c r="F35" s="111">
        <v>303</v>
      </c>
      <c r="G35" s="111">
        <v>301</v>
      </c>
      <c r="H35" s="111">
        <v>294</v>
      </c>
      <c r="I35" s="111">
        <v>302</v>
      </c>
      <c r="J35" s="111">
        <v>0</v>
      </c>
      <c r="K35" s="111">
        <v>0</v>
      </c>
    </row>
    <row r="36" spans="1:11">
      <c r="A36" s="102" t="s">
        <v>20</v>
      </c>
      <c r="B36" s="103" t="s">
        <v>63</v>
      </c>
      <c r="C36" t="str">
        <f>A36&amp;B36</f>
        <v>Bottisham Village College2025/2026</v>
      </c>
      <c r="D36" s="96">
        <v>246</v>
      </c>
      <c r="E36" s="110">
        <v>288</v>
      </c>
      <c r="F36" s="111">
        <v>268</v>
      </c>
      <c r="G36" s="111">
        <v>308</v>
      </c>
      <c r="H36" s="111">
        <v>307</v>
      </c>
      <c r="I36" s="111">
        <v>297</v>
      </c>
      <c r="J36" s="111">
        <v>0</v>
      </c>
      <c r="K36" s="111">
        <v>0</v>
      </c>
    </row>
    <row r="37" spans="1:11">
      <c r="A37" s="102" t="s">
        <v>20</v>
      </c>
      <c r="B37" s="104" t="s">
        <v>64</v>
      </c>
      <c r="C37" t="str">
        <f>A37&amp;B37</f>
        <v>Bottisham Village College2026/2027</v>
      </c>
      <c r="D37" s="96">
        <v>240</v>
      </c>
      <c r="E37" s="110">
        <v>271</v>
      </c>
      <c r="F37" s="111">
        <v>291</v>
      </c>
      <c r="G37" s="111">
        <v>273</v>
      </c>
      <c r="H37" s="111">
        <v>314</v>
      </c>
      <c r="I37" s="111">
        <v>310</v>
      </c>
      <c r="J37" s="111">
        <v>0</v>
      </c>
      <c r="K37" s="111">
        <v>0</v>
      </c>
    </row>
    <row r="38" spans="1:11">
      <c r="A38" s="102" t="s">
        <v>20</v>
      </c>
      <c r="B38" s="104" t="s">
        <v>65</v>
      </c>
      <c r="C38" t="str">
        <f>A38&amp;B38</f>
        <v>Bottisham Village College2027/2028</v>
      </c>
      <c r="D38" s="96">
        <v>248</v>
      </c>
      <c r="E38" s="110">
        <v>269</v>
      </c>
      <c r="F38" s="111">
        <v>273</v>
      </c>
      <c r="G38" s="111">
        <v>295</v>
      </c>
      <c r="H38" s="111">
        <v>278</v>
      </c>
      <c r="I38" s="111">
        <v>316</v>
      </c>
      <c r="J38" s="111">
        <v>0</v>
      </c>
      <c r="K38" s="111">
        <v>0</v>
      </c>
    </row>
    <row r="39" spans="1:11">
      <c r="A39" s="102" t="s">
        <v>20</v>
      </c>
      <c r="B39" s="104" t="s">
        <v>66</v>
      </c>
      <c r="C39" t="str">
        <f>A39&amp;B39</f>
        <v>Bottisham Village College2028/2029</v>
      </c>
      <c r="D39" s="96">
        <v>221</v>
      </c>
      <c r="E39" s="110">
        <v>281</v>
      </c>
      <c r="F39" s="111">
        <v>269</v>
      </c>
      <c r="G39" s="111">
        <v>275</v>
      </c>
      <c r="H39" s="111">
        <v>298</v>
      </c>
      <c r="I39" s="111">
        <v>278</v>
      </c>
      <c r="J39" s="111">
        <v>0</v>
      </c>
      <c r="K39" s="111">
        <v>0</v>
      </c>
    </row>
    <row r="40" spans="1:11">
      <c r="A40" s="102" t="s">
        <v>20</v>
      </c>
      <c r="B40" s="104" t="s">
        <v>73</v>
      </c>
      <c r="C40" t="str">
        <f>A40&amp;B40</f>
        <v>Bottisham Village College2029/2030</v>
      </c>
      <c r="D40" s="96">
        <v>226</v>
      </c>
      <c r="E40" s="110">
        <v>257</v>
      </c>
      <c r="F40" s="111">
        <v>281</v>
      </c>
      <c r="G40" s="111">
        <v>271</v>
      </c>
      <c r="H40" s="111">
        <v>278</v>
      </c>
      <c r="I40" s="111">
        <v>298</v>
      </c>
      <c r="J40" s="111">
        <v>0</v>
      </c>
      <c r="K40" s="111">
        <v>0</v>
      </c>
    </row>
    <row r="41" spans="1:11">
      <c r="A41" s="102" t="s">
        <v>20</v>
      </c>
      <c r="B41" s="104" t="s">
        <v>75</v>
      </c>
      <c r="C41" t="str">
        <f>A41&amp;B41</f>
        <v>Bottisham Village College2030/2031</v>
      </c>
      <c r="D41" s="96">
        <v>186</v>
      </c>
      <c r="E41" s="110">
        <v>265</v>
      </c>
      <c r="F41" s="111">
        <v>255</v>
      </c>
      <c r="G41" s="111">
        <v>281</v>
      </c>
      <c r="H41" s="111">
        <v>272</v>
      </c>
      <c r="I41" s="111">
        <v>276</v>
      </c>
      <c r="J41" s="111">
        <v>0</v>
      </c>
      <c r="K41" s="111">
        <v>0</v>
      </c>
    </row>
    <row r="42" spans="1:11">
      <c r="A42" s="102" t="s">
        <v>20</v>
      </c>
      <c r="B42" s="104" t="s">
        <v>76</v>
      </c>
      <c r="C42" t="str">
        <f>A42&amp;B42</f>
        <v>Bottisham Village College2031/2032</v>
      </c>
      <c r="D42" s="96">
        <v>218</v>
      </c>
      <c r="E42" s="110">
        <v>273</v>
      </c>
      <c r="F42" s="111">
        <v>263</v>
      </c>
      <c r="G42" s="111">
        <v>255</v>
      </c>
      <c r="H42" s="111">
        <v>282</v>
      </c>
      <c r="I42" s="111">
        <v>270</v>
      </c>
      <c r="J42" s="111">
        <v>0</v>
      </c>
      <c r="K42" s="111">
        <v>0</v>
      </c>
    </row>
    <row r="43" spans="1:11" ht="15.75" thickBot="1">
      <c r="A43" s="105" t="s">
        <v>20</v>
      </c>
      <c r="B43" s="106" t="s">
        <v>77</v>
      </c>
      <c r="C43" t="str">
        <f>A43&amp;B43</f>
        <v>Bottisham Village College2032/2033</v>
      </c>
      <c r="D43" s="96"/>
      <c r="E43" s="112">
        <v>265</v>
      </c>
      <c r="F43" s="113">
        <v>273</v>
      </c>
      <c r="G43" s="113">
        <v>265</v>
      </c>
      <c r="H43" s="113">
        <v>258</v>
      </c>
      <c r="I43" s="113">
        <v>282</v>
      </c>
      <c r="J43" s="113">
        <v>0</v>
      </c>
      <c r="K43" s="113">
        <v>0</v>
      </c>
    </row>
    <row r="44" spans="1:11" ht="30">
      <c r="A44" s="98" t="s">
        <v>50</v>
      </c>
      <c r="B44" s="99" t="s">
        <v>57</v>
      </c>
      <c r="C44" t="str">
        <f>A44&amp;B44</f>
        <v>Cambridge Academy for Science and Technology2019/2020</v>
      </c>
      <c r="D44" s="97">
        <v>0</v>
      </c>
      <c r="E44" s="148">
        <v>0</v>
      </c>
      <c r="F44" s="149">
        <v>0</v>
      </c>
      <c r="G44" s="149">
        <v>72</v>
      </c>
      <c r="H44" s="149">
        <v>69</v>
      </c>
      <c r="I44" s="149">
        <v>42</v>
      </c>
      <c r="J44" s="149">
        <v>62</v>
      </c>
      <c r="K44" s="149">
        <v>32</v>
      </c>
    </row>
    <row r="45" spans="1:11" ht="30">
      <c r="A45" s="98" t="s">
        <v>50</v>
      </c>
      <c r="B45" s="99" t="s">
        <v>58</v>
      </c>
      <c r="C45" t="str">
        <f>A45&amp;B45</f>
        <v>Cambridge Academy for Science and Technology2020/2021</v>
      </c>
      <c r="D45" s="94">
        <v>0</v>
      </c>
      <c r="E45" s="150">
        <v>0</v>
      </c>
      <c r="F45" s="151">
        <v>0</v>
      </c>
      <c r="G45" s="151">
        <v>75</v>
      </c>
      <c r="H45" s="151">
        <v>96</v>
      </c>
      <c r="I45" s="151">
        <v>67</v>
      </c>
      <c r="J45" s="151">
        <v>65</v>
      </c>
      <c r="K45" s="151">
        <v>54</v>
      </c>
    </row>
    <row r="46" spans="1:11" ht="30.75" thickBot="1">
      <c r="A46" s="98" t="s">
        <v>50</v>
      </c>
      <c r="B46" s="99" t="s">
        <v>59</v>
      </c>
      <c r="C46" t="str">
        <f>A46&amp;B46</f>
        <v>Cambridge Academy for Science and Technology2021/2022</v>
      </c>
      <c r="D46" s="95">
        <v>0</v>
      </c>
      <c r="E46" s="152">
        <v>0</v>
      </c>
      <c r="F46" s="153">
        <v>0</v>
      </c>
      <c r="G46" s="153">
        <v>84</v>
      </c>
      <c r="H46" s="153">
        <v>108</v>
      </c>
      <c r="I46" s="153">
        <v>93</v>
      </c>
      <c r="J46" s="153">
        <v>70</v>
      </c>
      <c r="K46" s="153">
        <v>70</v>
      </c>
    </row>
    <row r="47" spans="1:11" ht="30">
      <c r="A47" s="100" t="s">
        <v>50</v>
      </c>
      <c r="B47" s="101" t="s">
        <v>60</v>
      </c>
      <c r="C47" t="str">
        <f>A47&amp;B47</f>
        <v>Cambridge Academy for Science and Technology2022/2023</v>
      </c>
      <c r="D47" s="107">
        <v>0</v>
      </c>
      <c r="E47" s="154">
        <v>0</v>
      </c>
      <c r="F47" s="155">
        <v>0</v>
      </c>
      <c r="G47" s="155">
        <v>80</v>
      </c>
      <c r="H47" s="155">
        <v>104</v>
      </c>
      <c r="I47" s="155">
        <v>105</v>
      </c>
      <c r="J47" s="155">
        <v>85</v>
      </c>
      <c r="K47" s="155">
        <v>59</v>
      </c>
    </row>
    <row r="48" spans="1:11" ht="30">
      <c r="A48" s="102" t="s">
        <v>50</v>
      </c>
      <c r="B48" s="103" t="s">
        <v>61</v>
      </c>
      <c r="C48" t="str">
        <f>A48&amp;B48</f>
        <v>Cambridge Academy for Science and Technology2023/2024</v>
      </c>
      <c r="D48" s="108">
        <v>0</v>
      </c>
      <c r="E48" s="110">
        <v>0</v>
      </c>
      <c r="F48" s="111">
        <v>0</v>
      </c>
      <c r="G48" s="111">
        <v>81</v>
      </c>
      <c r="H48" s="111">
        <v>105</v>
      </c>
      <c r="I48" s="111">
        <v>101</v>
      </c>
      <c r="J48" s="111">
        <v>78</v>
      </c>
      <c r="K48" s="111">
        <v>84</v>
      </c>
    </row>
    <row r="49" spans="1:11" ht="30">
      <c r="A49" s="102" t="s">
        <v>50</v>
      </c>
      <c r="B49" s="103" t="s">
        <v>62</v>
      </c>
      <c r="C49" t="str">
        <f>A49&amp;B49</f>
        <v>Cambridge Academy for Science and Technology2024/2025</v>
      </c>
      <c r="D49" s="108">
        <v>0</v>
      </c>
      <c r="E49" s="110">
        <v>0</v>
      </c>
      <c r="F49" s="111">
        <v>0</v>
      </c>
      <c r="G49" s="111">
        <v>79</v>
      </c>
      <c r="H49" s="111">
        <v>106</v>
      </c>
      <c r="I49" s="111">
        <v>102</v>
      </c>
      <c r="J49" s="111">
        <v>81</v>
      </c>
      <c r="K49" s="111">
        <v>94</v>
      </c>
    </row>
    <row r="50" spans="1:11" ht="30">
      <c r="A50" s="102" t="s">
        <v>50</v>
      </c>
      <c r="B50" s="103" t="s">
        <v>63</v>
      </c>
      <c r="C50" t="str">
        <f>A50&amp;B50</f>
        <v>Cambridge Academy for Science and Technology2025/2026</v>
      </c>
      <c r="D50" s="108">
        <v>0</v>
      </c>
      <c r="E50" s="110">
        <v>0</v>
      </c>
      <c r="F50" s="111">
        <v>0</v>
      </c>
      <c r="G50" s="111">
        <v>79</v>
      </c>
      <c r="H50" s="111">
        <v>104</v>
      </c>
      <c r="I50" s="111">
        <v>103</v>
      </c>
      <c r="J50" s="111">
        <v>79</v>
      </c>
      <c r="K50" s="111">
        <v>98</v>
      </c>
    </row>
    <row r="51" spans="1:11" ht="30">
      <c r="A51" s="102" t="s">
        <v>50</v>
      </c>
      <c r="B51" s="104" t="s">
        <v>64</v>
      </c>
      <c r="C51" t="str">
        <f>A51&amp;B51</f>
        <v>Cambridge Academy for Science and Technology2026/2027</v>
      </c>
      <c r="D51" s="108">
        <v>0</v>
      </c>
      <c r="E51" s="110">
        <v>0</v>
      </c>
      <c r="F51" s="111">
        <v>0</v>
      </c>
      <c r="G51" s="111">
        <v>79</v>
      </c>
      <c r="H51" s="111">
        <v>104</v>
      </c>
      <c r="I51" s="111">
        <v>101</v>
      </c>
      <c r="J51" s="114">
        <v>97</v>
      </c>
      <c r="K51" s="114">
        <v>97</v>
      </c>
    </row>
    <row r="52" spans="1:11" ht="30">
      <c r="A52" s="102" t="s">
        <v>50</v>
      </c>
      <c r="B52" s="104" t="s">
        <v>65</v>
      </c>
      <c r="C52" t="str">
        <f>A52&amp;B52</f>
        <v>Cambridge Academy for Science and Technology2027/2028</v>
      </c>
      <c r="D52" s="108">
        <v>0</v>
      </c>
      <c r="E52" s="110">
        <v>0</v>
      </c>
      <c r="F52" s="111">
        <v>0</v>
      </c>
      <c r="G52" s="111">
        <v>79</v>
      </c>
      <c r="H52" s="111">
        <v>104</v>
      </c>
      <c r="I52" s="111">
        <v>101</v>
      </c>
      <c r="J52" s="114">
        <v>97</v>
      </c>
      <c r="K52" s="114">
        <v>115</v>
      </c>
    </row>
    <row r="53" spans="1:11" ht="30">
      <c r="A53" s="102" t="s">
        <v>50</v>
      </c>
      <c r="B53" s="104" t="s">
        <v>66</v>
      </c>
      <c r="C53" t="str">
        <f>A53&amp;B53</f>
        <v>Cambridge Academy for Science and Technology2028/2029</v>
      </c>
      <c r="D53" s="108">
        <v>0</v>
      </c>
      <c r="E53" s="110">
        <v>0</v>
      </c>
      <c r="F53" s="111">
        <v>0</v>
      </c>
      <c r="G53" s="111">
        <v>79</v>
      </c>
      <c r="H53" s="111">
        <v>104</v>
      </c>
      <c r="I53" s="111">
        <v>101</v>
      </c>
      <c r="J53" s="114">
        <v>97</v>
      </c>
      <c r="K53" s="114">
        <v>115</v>
      </c>
    </row>
    <row r="54" spans="1:11" ht="30">
      <c r="A54" s="102" t="s">
        <v>50</v>
      </c>
      <c r="B54" s="104" t="s">
        <v>73</v>
      </c>
      <c r="C54" t="str">
        <f>A54&amp;B54</f>
        <v>Cambridge Academy for Science and Technology2029/2030</v>
      </c>
      <c r="D54" s="108">
        <v>0</v>
      </c>
      <c r="E54" s="110">
        <v>0</v>
      </c>
      <c r="F54" s="111">
        <v>0</v>
      </c>
      <c r="G54" s="111">
        <v>79</v>
      </c>
      <c r="H54" s="111">
        <v>104</v>
      </c>
      <c r="I54" s="111">
        <v>101</v>
      </c>
      <c r="J54" s="114">
        <v>97</v>
      </c>
      <c r="K54" s="114">
        <v>115</v>
      </c>
    </row>
    <row r="55" spans="1:11" ht="30">
      <c r="A55" s="102" t="s">
        <v>50</v>
      </c>
      <c r="B55" s="104" t="s">
        <v>75</v>
      </c>
      <c r="C55" t="str">
        <f>A55&amp;B55</f>
        <v>Cambridge Academy for Science and Technology2030/2031</v>
      </c>
      <c r="D55" s="108">
        <v>0</v>
      </c>
      <c r="E55" s="110">
        <v>0</v>
      </c>
      <c r="F55" s="111">
        <v>0</v>
      </c>
      <c r="G55" s="111">
        <v>79</v>
      </c>
      <c r="H55" s="111">
        <v>104</v>
      </c>
      <c r="I55" s="111">
        <v>101</v>
      </c>
      <c r="J55" s="114">
        <v>97</v>
      </c>
      <c r="K55" s="114">
        <v>115</v>
      </c>
    </row>
    <row r="56" spans="1:11" ht="30">
      <c r="A56" s="102" t="s">
        <v>50</v>
      </c>
      <c r="B56" s="104" t="s">
        <v>76</v>
      </c>
      <c r="C56" t="str">
        <f>A56&amp;B56</f>
        <v>Cambridge Academy for Science and Technology2031/2032</v>
      </c>
      <c r="D56" s="108">
        <v>0</v>
      </c>
      <c r="E56" s="110">
        <v>0</v>
      </c>
      <c r="F56" s="111">
        <v>0</v>
      </c>
      <c r="G56" s="111">
        <v>79</v>
      </c>
      <c r="H56" s="111">
        <v>104</v>
      </c>
      <c r="I56" s="111">
        <v>101</v>
      </c>
      <c r="J56" s="114">
        <v>97</v>
      </c>
      <c r="K56" s="114">
        <v>115</v>
      </c>
    </row>
    <row r="57" spans="1:11" ht="30.75" thickBot="1">
      <c r="A57" s="105" t="s">
        <v>50</v>
      </c>
      <c r="B57" s="106" t="s">
        <v>77</v>
      </c>
      <c r="C57" t="str">
        <f>A57&amp;B57</f>
        <v>Cambridge Academy for Science and Technology2032/2033</v>
      </c>
      <c r="D57" s="96"/>
      <c r="E57" s="112">
        <v>0</v>
      </c>
      <c r="F57" s="113">
        <v>0</v>
      </c>
      <c r="G57" s="113">
        <v>79</v>
      </c>
      <c r="H57" s="113">
        <v>104</v>
      </c>
      <c r="I57" s="113">
        <v>101</v>
      </c>
      <c r="J57" s="115">
        <v>97</v>
      </c>
      <c r="K57" s="115">
        <v>115</v>
      </c>
    </row>
    <row r="58" spans="1:11">
      <c r="A58" s="98" t="s">
        <v>51</v>
      </c>
      <c r="B58" s="99" t="s">
        <v>57</v>
      </c>
      <c r="C58" t="str">
        <f>A58&amp;B58</f>
        <v>Chesterton Community College2019/2020</v>
      </c>
      <c r="D58" s="97">
        <v>235</v>
      </c>
      <c r="E58" s="148">
        <v>205</v>
      </c>
      <c r="F58" s="149">
        <v>200</v>
      </c>
      <c r="G58" s="149">
        <v>200</v>
      </c>
      <c r="H58" s="149">
        <v>197</v>
      </c>
      <c r="I58" s="149">
        <v>191</v>
      </c>
      <c r="J58" s="149">
        <v>0</v>
      </c>
      <c r="K58" s="149">
        <v>0</v>
      </c>
    </row>
    <row r="59" spans="1:11">
      <c r="A59" s="98" t="s">
        <v>51</v>
      </c>
      <c r="B59" s="99" t="s">
        <v>58</v>
      </c>
      <c r="C59" t="str">
        <f>A59&amp;B59</f>
        <v>Chesterton Community College2020/2021</v>
      </c>
      <c r="D59" s="94">
        <v>233</v>
      </c>
      <c r="E59" s="150">
        <v>200</v>
      </c>
      <c r="F59" s="151">
        <v>201</v>
      </c>
      <c r="G59" s="151">
        <v>199</v>
      </c>
      <c r="H59" s="151">
        <v>202</v>
      </c>
      <c r="I59" s="151">
        <v>191</v>
      </c>
      <c r="J59" s="151">
        <v>0</v>
      </c>
      <c r="K59" s="151">
        <v>0</v>
      </c>
    </row>
    <row r="60" spans="1:11" ht="15.75" thickBot="1">
      <c r="A60" s="98" t="s">
        <v>51</v>
      </c>
      <c r="B60" s="99" t="s">
        <v>59</v>
      </c>
      <c r="C60" t="str">
        <f>A60&amp;B60</f>
        <v>Chesterton Community College2021/2022</v>
      </c>
      <c r="D60" s="95">
        <v>261</v>
      </c>
      <c r="E60" s="152">
        <v>210</v>
      </c>
      <c r="F60" s="153">
        <v>199</v>
      </c>
      <c r="G60" s="153">
        <v>199</v>
      </c>
      <c r="H60" s="153">
        <v>198</v>
      </c>
      <c r="I60" s="153">
        <v>201</v>
      </c>
      <c r="J60" s="153">
        <v>0</v>
      </c>
      <c r="K60" s="153">
        <v>0</v>
      </c>
    </row>
    <row r="61" spans="1:11">
      <c r="A61" s="100" t="s">
        <v>51</v>
      </c>
      <c r="B61" s="101" t="s">
        <v>60</v>
      </c>
      <c r="C61" t="str">
        <f>A61&amp;B61</f>
        <v>Chesterton Community College2022/2023</v>
      </c>
      <c r="D61" s="107">
        <v>297</v>
      </c>
      <c r="E61" s="154">
        <v>211</v>
      </c>
      <c r="F61" s="155">
        <v>209</v>
      </c>
      <c r="G61" s="155">
        <v>192</v>
      </c>
      <c r="H61" s="155">
        <v>199</v>
      </c>
      <c r="I61" s="155">
        <v>203</v>
      </c>
      <c r="J61" s="155">
        <v>27</v>
      </c>
      <c r="K61" s="155">
        <v>0</v>
      </c>
    </row>
    <row r="62" spans="1:11">
      <c r="A62" s="102" t="s">
        <v>51</v>
      </c>
      <c r="B62" s="103" t="s">
        <v>61</v>
      </c>
      <c r="C62" t="str">
        <f>A62&amp;B62</f>
        <v>Chesterton Community College2023/2024</v>
      </c>
      <c r="D62" s="96">
        <v>294</v>
      </c>
      <c r="E62" s="110">
        <v>249</v>
      </c>
      <c r="F62" s="111">
        <v>211</v>
      </c>
      <c r="G62" s="111">
        <v>207</v>
      </c>
      <c r="H62" s="111">
        <v>194</v>
      </c>
      <c r="I62" s="111">
        <v>202</v>
      </c>
      <c r="J62" s="111">
        <v>0</v>
      </c>
      <c r="K62" s="111">
        <v>0</v>
      </c>
    </row>
    <row r="63" spans="1:11">
      <c r="A63" s="102" t="s">
        <v>51</v>
      </c>
      <c r="B63" s="103" t="s">
        <v>62</v>
      </c>
      <c r="C63" t="str">
        <f>A63&amp;B63</f>
        <v>Chesterton Community College2024/2025</v>
      </c>
      <c r="D63" s="96">
        <v>297</v>
      </c>
      <c r="E63" s="110">
        <v>258</v>
      </c>
      <c r="F63" s="111">
        <v>254</v>
      </c>
      <c r="G63" s="111">
        <v>214</v>
      </c>
      <c r="H63" s="111">
        <v>214</v>
      </c>
      <c r="I63" s="111">
        <v>202</v>
      </c>
      <c r="J63" s="111">
        <v>0</v>
      </c>
      <c r="K63" s="111">
        <v>0</v>
      </c>
    </row>
    <row r="64" spans="1:11">
      <c r="A64" s="102" t="s">
        <v>51</v>
      </c>
      <c r="B64" s="103" t="s">
        <v>63</v>
      </c>
      <c r="C64" t="str">
        <f>A64&amp;B64</f>
        <v>Chesterton Community College2025/2026</v>
      </c>
      <c r="D64" s="96">
        <v>286</v>
      </c>
      <c r="E64" s="110">
        <v>267</v>
      </c>
      <c r="F64" s="111">
        <v>263</v>
      </c>
      <c r="G64" s="111">
        <v>257</v>
      </c>
      <c r="H64" s="111">
        <v>221</v>
      </c>
      <c r="I64" s="111">
        <v>222</v>
      </c>
      <c r="J64" s="111">
        <v>0</v>
      </c>
      <c r="K64" s="111">
        <v>0</v>
      </c>
    </row>
    <row r="65" spans="1:11">
      <c r="A65" s="102" t="s">
        <v>51</v>
      </c>
      <c r="B65" s="104" t="s">
        <v>64</v>
      </c>
      <c r="C65" t="str">
        <f>A65&amp;B65</f>
        <v>Chesterton Community College2026/2027</v>
      </c>
      <c r="D65" s="96">
        <v>286</v>
      </c>
      <c r="E65" s="110">
        <v>267</v>
      </c>
      <c r="F65" s="111">
        <v>273</v>
      </c>
      <c r="G65" s="111">
        <v>267</v>
      </c>
      <c r="H65" s="111">
        <v>265</v>
      </c>
      <c r="I65" s="111">
        <v>230</v>
      </c>
      <c r="J65" s="111">
        <v>0</v>
      </c>
      <c r="K65" s="111">
        <v>0</v>
      </c>
    </row>
    <row r="66" spans="1:11">
      <c r="A66" s="102" t="s">
        <v>51</v>
      </c>
      <c r="B66" s="104" t="s">
        <v>65</v>
      </c>
      <c r="C66" t="str">
        <f>A66&amp;B66</f>
        <v>Chesterton Community College2027/2028</v>
      </c>
      <c r="D66" s="96">
        <v>279</v>
      </c>
      <c r="E66" s="110">
        <v>278</v>
      </c>
      <c r="F66" s="111">
        <v>274</v>
      </c>
      <c r="G66" s="111">
        <v>278</v>
      </c>
      <c r="H66" s="111">
        <v>276</v>
      </c>
      <c r="I66" s="111">
        <v>275</v>
      </c>
      <c r="J66" s="111">
        <v>0</v>
      </c>
      <c r="K66" s="111">
        <v>0</v>
      </c>
    </row>
    <row r="67" spans="1:11">
      <c r="A67" s="102" t="s">
        <v>51</v>
      </c>
      <c r="B67" s="104" t="s">
        <v>66</v>
      </c>
      <c r="C67" t="str">
        <f>A67&amp;B67</f>
        <v>Chesterton Community College2028/2029</v>
      </c>
      <c r="D67" s="96">
        <v>266</v>
      </c>
      <c r="E67" s="110">
        <v>278</v>
      </c>
      <c r="F67" s="111">
        <v>278</v>
      </c>
      <c r="G67" s="111">
        <v>272</v>
      </c>
      <c r="H67" s="111">
        <v>280</v>
      </c>
      <c r="I67" s="111">
        <v>279</v>
      </c>
      <c r="J67" s="111">
        <v>0</v>
      </c>
      <c r="K67" s="111">
        <v>0</v>
      </c>
    </row>
    <row r="68" spans="1:11">
      <c r="A68" s="102" t="s">
        <v>51</v>
      </c>
      <c r="B68" s="104" t="s">
        <v>73</v>
      </c>
      <c r="C68" t="str">
        <f>A68&amp;B68</f>
        <v>Chesterton Community College2029/2030</v>
      </c>
      <c r="D68" s="96">
        <v>248</v>
      </c>
      <c r="E68" s="110">
        <v>275</v>
      </c>
      <c r="F68" s="111">
        <v>278</v>
      </c>
      <c r="G68" s="111">
        <v>276</v>
      </c>
      <c r="H68" s="111">
        <v>274</v>
      </c>
      <c r="I68" s="111">
        <v>283</v>
      </c>
      <c r="J68" s="111">
        <v>0</v>
      </c>
      <c r="K68" s="111">
        <v>0</v>
      </c>
    </row>
    <row r="69" spans="1:11">
      <c r="A69" s="102" t="s">
        <v>51</v>
      </c>
      <c r="B69" s="104" t="s">
        <v>75</v>
      </c>
      <c r="C69" t="str">
        <f>A69&amp;B69</f>
        <v>Chesterton Community College2030/2031</v>
      </c>
      <c r="D69" s="96">
        <v>256</v>
      </c>
      <c r="E69" s="110">
        <v>268</v>
      </c>
      <c r="F69" s="111">
        <v>274</v>
      </c>
      <c r="G69" s="111">
        <v>275</v>
      </c>
      <c r="H69" s="111">
        <v>277</v>
      </c>
      <c r="I69" s="111">
        <v>276</v>
      </c>
      <c r="J69" s="111">
        <v>0</v>
      </c>
      <c r="K69" s="111">
        <v>0</v>
      </c>
    </row>
    <row r="70" spans="1:11">
      <c r="A70" s="102" t="s">
        <v>51</v>
      </c>
      <c r="B70" s="104" t="s">
        <v>76</v>
      </c>
      <c r="C70" t="str">
        <f>A70&amp;B70</f>
        <v>Chesterton Community College2031/2032</v>
      </c>
      <c r="D70" s="96">
        <v>255</v>
      </c>
      <c r="E70" s="110">
        <v>288</v>
      </c>
      <c r="F70" s="111">
        <v>272</v>
      </c>
      <c r="G70" s="111">
        <v>276</v>
      </c>
      <c r="H70" s="111">
        <v>281</v>
      </c>
      <c r="I70" s="111">
        <v>284</v>
      </c>
      <c r="J70" s="111">
        <v>0</v>
      </c>
      <c r="K70" s="111">
        <v>0</v>
      </c>
    </row>
    <row r="71" spans="1:11" ht="15.75" thickBot="1">
      <c r="A71" s="105" t="s">
        <v>51</v>
      </c>
      <c r="B71" s="106" t="s">
        <v>77</v>
      </c>
      <c r="C71" t="str">
        <f>A71&amp;B71</f>
        <v>Chesterton Community College2032/2033</v>
      </c>
      <c r="D71" s="96"/>
      <c r="E71" s="112">
        <v>306</v>
      </c>
      <c r="F71" s="113">
        <v>291</v>
      </c>
      <c r="G71" s="113">
        <v>273</v>
      </c>
      <c r="H71" s="113">
        <v>281</v>
      </c>
      <c r="I71" s="113">
        <v>287</v>
      </c>
      <c r="J71" s="113">
        <v>0</v>
      </c>
      <c r="K71" s="113">
        <v>0</v>
      </c>
    </row>
    <row r="72" spans="1:11">
      <c r="A72" s="98" t="s">
        <v>17</v>
      </c>
      <c r="B72" s="99" t="s">
        <v>57</v>
      </c>
      <c r="C72" t="str">
        <f>A72&amp;B72</f>
        <v>Coleridge Community College2019/2020</v>
      </c>
      <c r="D72" s="97">
        <v>173</v>
      </c>
      <c r="E72" s="148">
        <v>123</v>
      </c>
      <c r="F72" s="149">
        <v>121</v>
      </c>
      <c r="G72" s="149">
        <v>91</v>
      </c>
      <c r="H72" s="149">
        <v>97</v>
      </c>
      <c r="I72" s="149">
        <v>100</v>
      </c>
      <c r="J72" s="149">
        <v>0</v>
      </c>
      <c r="K72" s="149">
        <v>0</v>
      </c>
    </row>
    <row r="73" spans="1:11">
      <c r="A73" s="98" t="s">
        <v>17</v>
      </c>
      <c r="B73" s="99" t="s">
        <v>58</v>
      </c>
      <c r="C73" t="str">
        <f>A73&amp;B73</f>
        <v>Coleridge Community College2020/2021</v>
      </c>
      <c r="D73" s="94">
        <v>186</v>
      </c>
      <c r="E73" s="150">
        <v>117</v>
      </c>
      <c r="F73" s="151">
        <v>121</v>
      </c>
      <c r="G73" s="151">
        <v>108</v>
      </c>
      <c r="H73" s="151">
        <v>93</v>
      </c>
      <c r="I73" s="151">
        <v>98</v>
      </c>
      <c r="J73" s="151">
        <v>0</v>
      </c>
      <c r="K73" s="151">
        <v>0</v>
      </c>
    </row>
    <row r="74" spans="1:11" ht="15.75" thickBot="1">
      <c r="A74" s="98" t="s">
        <v>17</v>
      </c>
      <c r="B74" s="99" t="s">
        <v>59</v>
      </c>
      <c r="C74" t="str">
        <f>A74&amp;B74</f>
        <v>Coleridge Community College2021/2022</v>
      </c>
      <c r="D74" s="95">
        <v>172</v>
      </c>
      <c r="E74" s="152">
        <v>114</v>
      </c>
      <c r="F74" s="153">
        <v>114</v>
      </c>
      <c r="G74" s="153">
        <v>109</v>
      </c>
      <c r="H74" s="153">
        <v>102</v>
      </c>
      <c r="I74" s="153">
        <v>96</v>
      </c>
      <c r="J74" s="153">
        <v>0</v>
      </c>
      <c r="K74" s="153">
        <v>0</v>
      </c>
    </row>
    <row r="75" spans="1:11">
      <c r="A75" s="100" t="s">
        <v>17</v>
      </c>
      <c r="B75" s="101" t="s">
        <v>60</v>
      </c>
      <c r="C75" t="str">
        <f>A75&amp;B75</f>
        <v>Coleridge Community College2022/2023</v>
      </c>
      <c r="D75" s="107">
        <v>195</v>
      </c>
      <c r="E75" s="154">
        <v>98</v>
      </c>
      <c r="F75" s="155">
        <v>121</v>
      </c>
      <c r="G75" s="155">
        <v>118</v>
      </c>
      <c r="H75" s="155">
        <v>118</v>
      </c>
      <c r="I75" s="155">
        <v>106</v>
      </c>
      <c r="J75" s="155">
        <v>0</v>
      </c>
      <c r="K75" s="155">
        <v>0</v>
      </c>
    </row>
    <row r="76" spans="1:11">
      <c r="A76" s="102" t="s">
        <v>17</v>
      </c>
      <c r="B76" s="103" t="s">
        <v>61</v>
      </c>
      <c r="C76" t="str">
        <f>A76&amp;B76</f>
        <v>Coleridge Community College2023/2024</v>
      </c>
      <c r="D76" s="96">
        <v>171</v>
      </c>
      <c r="E76" s="110">
        <v>124</v>
      </c>
      <c r="F76" s="111">
        <v>104</v>
      </c>
      <c r="G76" s="111">
        <v>121</v>
      </c>
      <c r="H76" s="111">
        <v>125</v>
      </c>
      <c r="I76" s="111">
        <v>125</v>
      </c>
      <c r="J76" s="111">
        <v>0</v>
      </c>
      <c r="K76" s="111">
        <v>0</v>
      </c>
    </row>
    <row r="77" spans="1:11">
      <c r="A77" s="102" t="s">
        <v>17</v>
      </c>
      <c r="B77" s="103" t="s">
        <v>62</v>
      </c>
      <c r="C77" t="str">
        <f>A77&amp;B77</f>
        <v>Coleridge Community College2024/2025</v>
      </c>
      <c r="D77" s="96">
        <v>176</v>
      </c>
      <c r="E77" s="110">
        <v>110</v>
      </c>
      <c r="F77" s="111">
        <v>129</v>
      </c>
      <c r="G77" s="111">
        <v>103</v>
      </c>
      <c r="H77" s="111">
        <v>127</v>
      </c>
      <c r="I77" s="111">
        <v>131</v>
      </c>
      <c r="J77" s="111">
        <v>0</v>
      </c>
      <c r="K77" s="111">
        <v>0</v>
      </c>
    </row>
    <row r="78" spans="1:11">
      <c r="A78" s="102" t="s">
        <v>17</v>
      </c>
      <c r="B78" s="103" t="s">
        <v>63</v>
      </c>
      <c r="C78" t="str">
        <f>A78&amp;B78</f>
        <v>Coleridge Community College2025/2026</v>
      </c>
      <c r="D78" s="96">
        <v>173</v>
      </c>
      <c r="E78" s="110">
        <v>116</v>
      </c>
      <c r="F78" s="111">
        <v>115</v>
      </c>
      <c r="G78" s="111">
        <v>128</v>
      </c>
      <c r="H78" s="111">
        <v>109</v>
      </c>
      <c r="I78" s="111">
        <v>133</v>
      </c>
      <c r="J78" s="111">
        <v>0</v>
      </c>
      <c r="K78" s="111">
        <v>0</v>
      </c>
    </row>
    <row r="79" spans="1:11">
      <c r="A79" s="102" t="s">
        <v>17</v>
      </c>
      <c r="B79" s="104" t="s">
        <v>64</v>
      </c>
      <c r="C79" t="str">
        <f>A79&amp;B79</f>
        <v>Coleridge Community College2026/2027</v>
      </c>
      <c r="D79" s="96">
        <v>176</v>
      </c>
      <c r="E79" s="110">
        <v>118</v>
      </c>
      <c r="F79" s="111">
        <v>121</v>
      </c>
      <c r="G79" s="111">
        <v>114</v>
      </c>
      <c r="H79" s="111">
        <v>134</v>
      </c>
      <c r="I79" s="111">
        <v>115</v>
      </c>
      <c r="J79" s="111">
        <v>0</v>
      </c>
      <c r="K79" s="111">
        <v>0</v>
      </c>
    </row>
    <row r="80" spans="1:11">
      <c r="A80" s="102" t="s">
        <v>17</v>
      </c>
      <c r="B80" s="104" t="s">
        <v>65</v>
      </c>
      <c r="C80" t="str">
        <f>A80&amp;B80</f>
        <v>Coleridge Community College2027/2028</v>
      </c>
      <c r="D80" s="96">
        <v>168</v>
      </c>
      <c r="E80" s="110">
        <v>123</v>
      </c>
      <c r="F80" s="111">
        <v>122</v>
      </c>
      <c r="G80" s="111">
        <v>119</v>
      </c>
      <c r="H80" s="111">
        <v>119</v>
      </c>
      <c r="I80" s="111">
        <v>139</v>
      </c>
      <c r="J80" s="111">
        <v>0</v>
      </c>
      <c r="K80" s="111">
        <v>0</v>
      </c>
    </row>
    <row r="81" spans="1:11">
      <c r="A81" s="102" t="s">
        <v>17</v>
      </c>
      <c r="B81" s="104" t="s">
        <v>66</v>
      </c>
      <c r="C81" t="str">
        <f>A81&amp;B81</f>
        <v>Coleridge Community College2028/2029</v>
      </c>
      <c r="D81" s="96">
        <v>175</v>
      </c>
      <c r="E81" s="110">
        <v>123</v>
      </c>
      <c r="F81" s="111">
        <v>127</v>
      </c>
      <c r="G81" s="111">
        <v>120</v>
      </c>
      <c r="H81" s="111">
        <v>124</v>
      </c>
      <c r="I81" s="111">
        <v>124</v>
      </c>
      <c r="J81" s="111">
        <v>0</v>
      </c>
      <c r="K81" s="111">
        <v>0</v>
      </c>
    </row>
    <row r="82" spans="1:11">
      <c r="A82" s="102" t="s">
        <v>17</v>
      </c>
      <c r="B82" s="104" t="s">
        <v>73</v>
      </c>
      <c r="C82" t="str">
        <f>A82&amp;B82</f>
        <v>Coleridge Community College2029/2030</v>
      </c>
      <c r="D82" s="96">
        <v>170</v>
      </c>
      <c r="E82" s="110">
        <v>131</v>
      </c>
      <c r="F82" s="111">
        <v>127</v>
      </c>
      <c r="G82" s="111">
        <v>125</v>
      </c>
      <c r="H82" s="111">
        <v>125</v>
      </c>
      <c r="I82" s="111">
        <v>129</v>
      </c>
      <c r="J82" s="111">
        <v>0</v>
      </c>
      <c r="K82" s="111">
        <v>0</v>
      </c>
    </row>
    <row r="83" spans="1:11">
      <c r="A83" s="102" t="s">
        <v>17</v>
      </c>
      <c r="B83" s="104" t="s">
        <v>75</v>
      </c>
      <c r="C83" t="str">
        <f>A83&amp;B83</f>
        <v>Coleridge Community College2030/2031</v>
      </c>
      <c r="D83" s="96">
        <v>158</v>
      </c>
      <c r="E83" s="110">
        <v>130</v>
      </c>
      <c r="F83" s="111">
        <v>133</v>
      </c>
      <c r="G83" s="111">
        <v>123</v>
      </c>
      <c r="H83" s="111">
        <v>128</v>
      </c>
      <c r="I83" s="111">
        <v>128</v>
      </c>
      <c r="J83" s="111">
        <v>0</v>
      </c>
      <c r="K83" s="111">
        <v>0</v>
      </c>
    </row>
    <row r="84" spans="1:11">
      <c r="A84" s="102" t="s">
        <v>17</v>
      </c>
      <c r="B84" s="104" t="s">
        <v>76</v>
      </c>
      <c r="C84" t="str">
        <f>A84&amp;B84</f>
        <v>Coleridge Community College2031/2032</v>
      </c>
      <c r="D84" s="96">
        <v>179</v>
      </c>
      <c r="E84" s="110">
        <v>128</v>
      </c>
      <c r="F84" s="111">
        <v>132</v>
      </c>
      <c r="G84" s="111">
        <v>129</v>
      </c>
      <c r="H84" s="111">
        <v>126</v>
      </c>
      <c r="I84" s="111">
        <v>131</v>
      </c>
      <c r="J84" s="111">
        <v>0</v>
      </c>
      <c r="K84" s="111">
        <v>0</v>
      </c>
    </row>
    <row r="85" spans="1:11" ht="15.75" thickBot="1">
      <c r="A85" s="105" t="s">
        <v>17</v>
      </c>
      <c r="B85" s="106" t="s">
        <v>77</v>
      </c>
      <c r="C85" t="str">
        <f>A85&amp;B85</f>
        <v>Coleridge Community College2032/2033</v>
      </c>
      <c r="D85" s="96"/>
      <c r="E85" s="112">
        <v>149</v>
      </c>
      <c r="F85" s="113">
        <v>129</v>
      </c>
      <c r="G85" s="113">
        <v>127</v>
      </c>
      <c r="H85" s="113">
        <v>131</v>
      </c>
      <c r="I85" s="113">
        <v>128</v>
      </c>
      <c r="J85" s="113">
        <v>0</v>
      </c>
      <c r="K85" s="113">
        <v>0</v>
      </c>
    </row>
    <row r="86" spans="1:11">
      <c r="A86" s="98" t="s">
        <v>16</v>
      </c>
      <c r="B86" s="99" t="s">
        <v>57</v>
      </c>
      <c r="C86" t="str">
        <f>A86&amp;B86</f>
        <v>North Cambridge Academy2019/2020</v>
      </c>
      <c r="D86" s="97">
        <v>182</v>
      </c>
      <c r="E86" s="148">
        <v>135</v>
      </c>
      <c r="F86" s="149">
        <v>105</v>
      </c>
      <c r="G86" s="149">
        <v>74</v>
      </c>
      <c r="H86" s="149">
        <v>73</v>
      </c>
      <c r="I86" s="149">
        <v>78</v>
      </c>
      <c r="J86" s="149">
        <v>0</v>
      </c>
      <c r="K86" s="149">
        <v>0</v>
      </c>
    </row>
    <row r="87" spans="1:11">
      <c r="A87" s="98" t="s">
        <v>16</v>
      </c>
      <c r="B87" s="99" t="s">
        <v>58</v>
      </c>
      <c r="C87" t="str">
        <f>A87&amp;B87</f>
        <v>North Cambridge Academy2020/2021</v>
      </c>
      <c r="D87" s="94">
        <v>194</v>
      </c>
      <c r="E87" s="150">
        <v>149</v>
      </c>
      <c r="F87" s="151">
        <v>146</v>
      </c>
      <c r="G87" s="151">
        <v>102</v>
      </c>
      <c r="H87" s="151">
        <v>73</v>
      </c>
      <c r="I87" s="151">
        <v>74</v>
      </c>
      <c r="J87" s="151">
        <v>0</v>
      </c>
      <c r="K87" s="151">
        <v>0</v>
      </c>
    </row>
    <row r="88" spans="1:11" ht="15.75" thickBot="1">
      <c r="A88" s="98" t="s">
        <v>16</v>
      </c>
      <c r="B88" s="99" t="s">
        <v>59</v>
      </c>
      <c r="C88" t="str">
        <f>A88&amp;B88</f>
        <v>North Cambridge Academy2021/2022</v>
      </c>
      <c r="D88" s="95">
        <v>190</v>
      </c>
      <c r="E88" s="152">
        <v>150</v>
      </c>
      <c r="F88" s="153">
        <v>151</v>
      </c>
      <c r="G88" s="153">
        <v>142</v>
      </c>
      <c r="H88" s="153">
        <v>106</v>
      </c>
      <c r="I88" s="153">
        <v>72</v>
      </c>
      <c r="J88" s="153">
        <v>0</v>
      </c>
      <c r="K88" s="153">
        <v>0</v>
      </c>
    </row>
    <row r="89" spans="1:11">
      <c r="A89" s="100" t="s">
        <v>16</v>
      </c>
      <c r="B89" s="101" t="s">
        <v>60</v>
      </c>
      <c r="C89" t="str">
        <f>A89&amp;B89</f>
        <v>North Cambridge Academy2022/2023</v>
      </c>
      <c r="D89" s="107">
        <v>202</v>
      </c>
      <c r="E89" s="154">
        <v>158</v>
      </c>
      <c r="F89" s="155">
        <v>142</v>
      </c>
      <c r="G89" s="155">
        <v>139</v>
      </c>
      <c r="H89" s="155">
        <v>133</v>
      </c>
      <c r="I89" s="155">
        <v>105</v>
      </c>
      <c r="J89" s="155">
        <v>0</v>
      </c>
      <c r="K89" s="155">
        <v>0</v>
      </c>
    </row>
    <row r="90" spans="1:11">
      <c r="A90" s="102" t="s">
        <v>16</v>
      </c>
      <c r="B90" s="103" t="s">
        <v>61</v>
      </c>
      <c r="C90" t="str">
        <f>A90&amp;B90</f>
        <v>North Cambridge Academy2023/2024</v>
      </c>
      <c r="D90" s="96">
        <v>197</v>
      </c>
      <c r="E90" s="110">
        <v>157</v>
      </c>
      <c r="F90" s="111">
        <v>157</v>
      </c>
      <c r="G90" s="111">
        <v>135</v>
      </c>
      <c r="H90" s="111">
        <v>137</v>
      </c>
      <c r="I90" s="111">
        <v>133</v>
      </c>
      <c r="J90" s="111">
        <v>0</v>
      </c>
      <c r="K90" s="111">
        <v>0</v>
      </c>
    </row>
    <row r="91" spans="1:11">
      <c r="A91" s="102" t="s">
        <v>16</v>
      </c>
      <c r="B91" s="103" t="s">
        <v>62</v>
      </c>
      <c r="C91" t="str">
        <f>A91&amp;B91</f>
        <v>North Cambridge Academy2024/2025</v>
      </c>
      <c r="D91" s="96">
        <v>192</v>
      </c>
      <c r="E91" s="110">
        <v>162</v>
      </c>
      <c r="F91" s="111">
        <v>156</v>
      </c>
      <c r="G91" s="111">
        <v>150</v>
      </c>
      <c r="H91" s="111">
        <v>133</v>
      </c>
      <c r="I91" s="111">
        <v>137</v>
      </c>
      <c r="J91" s="111">
        <v>0</v>
      </c>
      <c r="K91" s="111">
        <v>0</v>
      </c>
    </row>
    <row r="92" spans="1:11">
      <c r="A92" s="102" t="s">
        <v>16</v>
      </c>
      <c r="B92" s="103" t="s">
        <v>63</v>
      </c>
      <c r="C92" t="str">
        <f>A92&amp;B92</f>
        <v>North Cambridge Academy2025/2026</v>
      </c>
      <c r="D92" s="96">
        <v>188</v>
      </c>
      <c r="E92" s="110">
        <v>160</v>
      </c>
      <c r="F92" s="111">
        <v>162</v>
      </c>
      <c r="G92" s="111">
        <v>150</v>
      </c>
      <c r="H92" s="111">
        <v>149</v>
      </c>
      <c r="I92" s="111">
        <v>134</v>
      </c>
      <c r="J92" s="111">
        <v>0</v>
      </c>
      <c r="K92" s="111">
        <v>0</v>
      </c>
    </row>
    <row r="93" spans="1:11">
      <c r="A93" s="102" t="s">
        <v>16</v>
      </c>
      <c r="B93" s="104" t="s">
        <v>64</v>
      </c>
      <c r="C93" t="str">
        <f>A93&amp;B93</f>
        <v>North Cambridge Academy2026/2027</v>
      </c>
      <c r="D93" s="96">
        <v>194</v>
      </c>
      <c r="E93" s="110">
        <v>157</v>
      </c>
      <c r="F93" s="111">
        <v>158</v>
      </c>
      <c r="G93" s="111">
        <v>154</v>
      </c>
      <c r="H93" s="111">
        <v>147</v>
      </c>
      <c r="I93" s="111">
        <v>148</v>
      </c>
      <c r="J93" s="111">
        <v>0</v>
      </c>
      <c r="K93" s="111">
        <v>0</v>
      </c>
    </row>
    <row r="94" spans="1:11">
      <c r="A94" s="102" t="s">
        <v>16</v>
      </c>
      <c r="B94" s="104" t="s">
        <v>65</v>
      </c>
      <c r="C94" t="str">
        <f>A94&amp;B94</f>
        <v>North Cambridge Academy2027/2028</v>
      </c>
      <c r="D94" s="96">
        <v>177</v>
      </c>
      <c r="E94" s="110">
        <v>163</v>
      </c>
      <c r="F94" s="111">
        <v>155</v>
      </c>
      <c r="G94" s="111">
        <v>150</v>
      </c>
      <c r="H94" s="111">
        <v>151</v>
      </c>
      <c r="I94" s="111">
        <v>146</v>
      </c>
      <c r="J94" s="111">
        <v>0</v>
      </c>
      <c r="K94" s="111">
        <v>0</v>
      </c>
    </row>
    <row r="95" spans="1:11">
      <c r="A95" s="102" t="s">
        <v>16</v>
      </c>
      <c r="B95" s="104" t="s">
        <v>66</v>
      </c>
      <c r="C95" t="str">
        <f>A95&amp;B95</f>
        <v>North Cambridge Academy2028/2029</v>
      </c>
      <c r="D95" s="96">
        <v>157</v>
      </c>
      <c r="E95" s="110">
        <v>149</v>
      </c>
      <c r="F95" s="111">
        <v>161</v>
      </c>
      <c r="G95" s="111">
        <v>147</v>
      </c>
      <c r="H95" s="111">
        <v>147</v>
      </c>
      <c r="I95" s="111">
        <v>150</v>
      </c>
      <c r="J95" s="111">
        <v>0</v>
      </c>
      <c r="K95" s="111">
        <v>0</v>
      </c>
    </row>
    <row r="96" spans="1:11">
      <c r="A96" s="102" t="s">
        <v>16</v>
      </c>
      <c r="B96" s="104" t="s">
        <v>73</v>
      </c>
      <c r="C96" t="str">
        <f>A96&amp;B96</f>
        <v>North Cambridge Academy2029/2030</v>
      </c>
      <c r="D96" s="96">
        <v>187</v>
      </c>
      <c r="E96" s="110">
        <v>133</v>
      </c>
      <c r="F96" s="111">
        <v>146</v>
      </c>
      <c r="G96" s="111">
        <v>152</v>
      </c>
      <c r="H96" s="111">
        <v>143</v>
      </c>
      <c r="I96" s="111">
        <v>145</v>
      </c>
      <c r="J96" s="111">
        <v>0</v>
      </c>
      <c r="K96" s="111">
        <v>0</v>
      </c>
    </row>
    <row r="97" spans="1:11">
      <c r="A97" s="102" t="s">
        <v>16</v>
      </c>
      <c r="B97" s="104" t="s">
        <v>75</v>
      </c>
      <c r="C97" t="str">
        <f>A97&amp;B97</f>
        <v>North Cambridge Academy2030/2031</v>
      </c>
      <c r="D97" s="96">
        <v>165</v>
      </c>
      <c r="E97" s="110">
        <v>158</v>
      </c>
      <c r="F97" s="111">
        <v>130</v>
      </c>
      <c r="G97" s="111">
        <v>137</v>
      </c>
      <c r="H97" s="111">
        <v>148</v>
      </c>
      <c r="I97" s="111">
        <v>141</v>
      </c>
      <c r="J97" s="111">
        <v>0</v>
      </c>
      <c r="K97" s="111">
        <v>0</v>
      </c>
    </row>
    <row r="98" spans="1:11">
      <c r="A98" s="102" t="s">
        <v>16</v>
      </c>
      <c r="B98" s="104" t="s">
        <v>76</v>
      </c>
      <c r="C98" t="str">
        <f>A98&amp;B98</f>
        <v>North Cambridge Academy2031/2032</v>
      </c>
      <c r="D98" s="96">
        <v>159</v>
      </c>
      <c r="E98" s="110">
        <v>142</v>
      </c>
      <c r="F98" s="111">
        <v>155</v>
      </c>
      <c r="G98" s="111">
        <v>121</v>
      </c>
      <c r="H98" s="111">
        <v>133</v>
      </c>
      <c r="I98" s="111">
        <v>146</v>
      </c>
      <c r="J98" s="111">
        <v>0</v>
      </c>
      <c r="K98" s="111">
        <v>0</v>
      </c>
    </row>
    <row r="99" spans="1:11" ht="15.75" thickBot="1">
      <c r="A99" s="105" t="s">
        <v>16</v>
      </c>
      <c r="B99" s="106" t="s">
        <v>77</v>
      </c>
      <c r="C99" t="str">
        <f>A99&amp;B99</f>
        <v>North Cambridge Academy2032/2033</v>
      </c>
      <c r="D99" s="96"/>
      <c r="E99" s="112">
        <v>138</v>
      </c>
      <c r="F99" s="113">
        <v>139</v>
      </c>
      <c r="G99" s="113">
        <v>146</v>
      </c>
      <c r="H99" s="113">
        <v>117</v>
      </c>
      <c r="I99" s="113">
        <v>131</v>
      </c>
      <c r="J99" s="113">
        <v>0</v>
      </c>
      <c r="K99" s="113">
        <v>0</v>
      </c>
    </row>
    <row r="100" spans="1:11">
      <c r="A100" s="98" t="s">
        <v>19</v>
      </c>
      <c r="B100" s="99" t="s">
        <v>57</v>
      </c>
      <c r="C100" t="str">
        <f>A100&amp;B100</f>
        <v>Parkside Community College2019/2020</v>
      </c>
      <c r="D100" s="97">
        <v>171</v>
      </c>
      <c r="E100" s="148">
        <v>127</v>
      </c>
      <c r="F100" s="149">
        <v>125</v>
      </c>
      <c r="G100" s="149">
        <v>120</v>
      </c>
      <c r="H100" s="149">
        <v>124</v>
      </c>
      <c r="I100" s="149">
        <v>124</v>
      </c>
      <c r="J100" s="149">
        <v>50</v>
      </c>
      <c r="K100" s="149">
        <v>43</v>
      </c>
    </row>
    <row r="101" spans="1:11">
      <c r="A101" s="98" t="s">
        <v>19</v>
      </c>
      <c r="B101" s="99" t="s">
        <v>58</v>
      </c>
      <c r="C101" t="str">
        <f>A101&amp;B101</f>
        <v>Parkside Community College2020/2021</v>
      </c>
      <c r="D101" s="94">
        <v>161</v>
      </c>
      <c r="E101" s="150">
        <v>125</v>
      </c>
      <c r="F101" s="151">
        <v>124</v>
      </c>
      <c r="G101" s="151">
        <v>124</v>
      </c>
      <c r="H101" s="151">
        <v>119</v>
      </c>
      <c r="I101" s="151">
        <v>118</v>
      </c>
      <c r="J101" s="151">
        <v>40</v>
      </c>
      <c r="K101" s="151">
        <v>44</v>
      </c>
    </row>
    <row r="102" spans="1:11" ht="15.75" thickBot="1">
      <c r="A102" s="98" t="s">
        <v>19</v>
      </c>
      <c r="B102" s="99" t="s">
        <v>59</v>
      </c>
      <c r="C102" t="str">
        <f>A102&amp;B102</f>
        <v>Parkside Community College2021/2022</v>
      </c>
      <c r="D102" s="95">
        <v>160</v>
      </c>
      <c r="E102" s="152">
        <v>127</v>
      </c>
      <c r="F102" s="153">
        <v>125</v>
      </c>
      <c r="G102" s="153">
        <v>119</v>
      </c>
      <c r="H102" s="153">
        <v>121</v>
      </c>
      <c r="I102" s="153">
        <v>118</v>
      </c>
      <c r="J102" s="153">
        <v>40</v>
      </c>
      <c r="K102" s="153">
        <v>28</v>
      </c>
    </row>
    <row r="103" spans="1:11">
      <c r="A103" s="100" t="s">
        <v>19</v>
      </c>
      <c r="B103" s="101" t="s">
        <v>60</v>
      </c>
      <c r="C103" t="str">
        <f>A103&amp;B103</f>
        <v>Parkside Community College2022/2023</v>
      </c>
      <c r="D103" s="107">
        <v>171</v>
      </c>
      <c r="E103" s="154">
        <v>146</v>
      </c>
      <c r="F103" s="155">
        <v>128</v>
      </c>
      <c r="G103" s="155">
        <v>127</v>
      </c>
      <c r="H103" s="155">
        <v>124</v>
      </c>
      <c r="I103" s="155">
        <v>115</v>
      </c>
      <c r="J103" s="155">
        <v>39</v>
      </c>
      <c r="K103" s="155">
        <v>31</v>
      </c>
    </row>
    <row r="104" spans="1:11">
      <c r="A104" s="102" t="s">
        <v>19</v>
      </c>
      <c r="B104" s="103" t="s">
        <v>61</v>
      </c>
      <c r="C104" t="str">
        <f>A104&amp;B104</f>
        <v>Parkside Community College2023/2024</v>
      </c>
      <c r="D104" s="96">
        <v>172</v>
      </c>
      <c r="E104" s="110">
        <v>156</v>
      </c>
      <c r="F104" s="111">
        <v>147</v>
      </c>
      <c r="G104" s="111">
        <v>128</v>
      </c>
      <c r="H104" s="111">
        <v>129</v>
      </c>
      <c r="I104" s="111">
        <v>121</v>
      </c>
      <c r="J104" s="111">
        <v>39</v>
      </c>
      <c r="K104" s="111">
        <v>31</v>
      </c>
    </row>
    <row r="105" spans="1:11">
      <c r="A105" s="102" t="s">
        <v>19</v>
      </c>
      <c r="B105" s="103" t="s">
        <v>62</v>
      </c>
      <c r="C105" t="str">
        <f>A105&amp;B105</f>
        <v>Parkside Community College2024/2025</v>
      </c>
      <c r="D105" s="96">
        <v>181</v>
      </c>
      <c r="E105" s="110">
        <v>133</v>
      </c>
      <c r="F105" s="111">
        <v>157</v>
      </c>
      <c r="G105" s="111">
        <v>147</v>
      </c>
      <c r="H105" s="111">
        <v>130</v>
      </c>
      <c r="I105" s="111">
        <v>126</v>
      </c>
      <c r="J105" s="111">
        <v>42</v>
      </c>
      <c r="K105" s="111">
        <v>31</v>
      </c>
    </row>
    <row r="106" spans="1:11">
      <c r="A106" s="102" t="s">
        <v>19</v>
      </c>
      <c r="B106" s="103" t="s">
        <v>63</v>
      </c>
      <c r="C106" t="str">
        <f>A106&amp;B106</f>
        <v>Parkside Community College2025/2026</v>
      </c>
      <c r="D106" s="96">
        <v>171</v>
      </c>
      <c r="E106" s="110">
        <v>141</v>
      </c>
      <c r="F106" s="111">
        <v>134</v>
      </c>
      <c r="G106" s="111">
        <v>157</v>
      </c>
      <c r="H106" s="111">
        <v>149</v>
      </c>
      <c r="I106" s="111">
        <v>127</v>
      </c>
      <c r="J106" s="111">
        <v>44</v>
      </c>
      <c r="K106" s="111">
        <v>34</v>
      </c>
    </row>
    <row r="107" spans="1:11">
      <c r="A107" s="102" t="s">
        <v>19</v>
      </c>
      <c r="B107" s="104" t="s">
        <v>64</v>
      </c>
      <c r="C107" t="str">
        <f>A107&amp;B107</f>
        <v>Parkside Community College2026/2027</v>
      </c>
      <c r="D107" s="96">
        <v>169</v>
      </c>
      <c r="E107" s="110">
        <v>133</v>
      </c>
      <c r="F107" s="111">
        <v>141</v>
      </c>
      <c r="G107" s="111">
        <v>133</v>
      </c>
      <c r="H107" s="111">
        <v>158</v>
      </c>
      <c r="I107" s="111">
        <v>145</v>
      </c>
      <c r="J107" s="114">
        <v>44</v>
      </c>
      <c r="K107" s="114">
        <v>34</v>
      </c>
    </row>
    <row r="108" spans="1:11">
      <c r="A108" s="102" t="s">
        <v>19</v>
      </c>
      <c r="B108" s="104" t="s">
        <v>65</v>
      </c>
      <c r="C108" t="str">
        <f>A108&amp;B108</f>
        <v>Parkside Community College2027/2028</v>
      </c>
      <c r="D108" s="96">
        <v>173</v>
      </c>
      <c r="E108" s="110">
        <v>131</v>
      </c>
      <c r="F108" s="111">
        <v>133</v>
      </c>
      <c r="G108" s="111">
        <v>140</v>
      </c>
      <c r="H108" s="111">
        <v>134</v>
      </c>
      <c r="I108" s="111">
        <v>154</v>
      </c>
      <c r="J108" s="114">
        <v>50</v>
      </c>
      <c r="K108" s="114">
        <v>34</v>
      </c>
    </row>
    <row r="109" spans="1:11">
      <c r="A109" s="102" t="s">
        <v>19</v>
      </c>
      <c r="B109" s="104" t="s">
        <v>66</v>
      </c>
      <c r="C109" t="str">
        <f>A109&amp;B109</f>
        <v>Parkside Community College2028/2029</v>
      </c>
      <c r="D109" s="96">
        <v>178</v>
      </c>
      <c r="E109" s="110">
        <v>134</v>
      </c>
      <c r="F109" s="111">
        <v>130</v>
      </c>
      <c r="G109" s="111">
        <v>131</v>
      </c>
      <c r="H109" s="111">
        <v>140</v>
      </c>
      <c r="I109" s="111">
        <v>129</v>
      </c>
      <c r="J109" s="114">
        <v>52</v>
      </c>
      <c r="K109" s="114">
        <v>38</v>
      </c>
    </row>
    <row r="110" spans="1:11">
      <c r="A110" s="102" t="s">
        <v>19</v>
      </c>
      <c r="B110" s="104" t="s">
        <v>73</v>
      </c>
      <c r="C110" t="str">
        <f>A110&amp;B110</f>
        <v>Parkside Community College2029/2030</v>
      </c>
      <c r="D110" s="96">
        <v>145</v>
      </c>
      <c r="E110" s="110">
        <v>138</v>
      </c>
      <c r="F110" s="111">
        <v>134</v>
      </c>
      <c r="G110" s="111">
        <v>129</v>
      </c>
      <c r="H110" s="111">
        <v>132</v>
      </c>
      <c r="I110" s="111">
        <v>136</v>
      </c>
      <c r="J110" s="114">
        <v>44</v>
      </c>
      <c r="K110" s="114">
        <v>40</v>
      </c>
    </row>
    <row r="111" spans="1:11">
      <c r="A111" s="102" t="s">
        <v>19</v>
      </c>
      <c r="B111" s="104" t="s">
        <v>75</v>
      </c>
      <c r="C111" t="str">
        <f>A111&amp;B111</f>
        <v>Parkside Community College2030/2031</v>
      </c>
      <c r="D111" s="96">
        <v>173</v>
      </c>
      <c r="E111" s="110">
        <v>112</v>
      </c>
      <c r="F111" s="111">
        <v>137</v>
      </c>
      <c r="G111" s="111">
        <v>132</v>
      </c>
      <c r="H111" s="111">
        <v>129</v>
      </c>
      <c r="I111" s="111">
        <v>127</v>
      </c>
      <c r="J111" s="114">
        <v>45</v>
      </c>
      <c r="K111" s="114">
        <v>33</v>
      </c>
    </row>
    <row r="112" spans="1:11">
      <c r="A112" s="102" t="s">
        <v>19</v>
      </c>
      <c r="B112" s="104" t="s">
        <v>76</v>
      </c>
      <c r="C112" t="str">
        <f>A112&amp;B112</f>
        <v>Parkside Community College2031/2032</v>
      </c>
      <c r="D112" s="96">
        <v>168</v>
      </c>
      <c r="E112" s="110">
        <v>132</v>
      </c>
      <c r="F112" s="111">
        <v>111</v>
      </c>
      <c r="G112" s="111">
        <v>135</v>
      </c>
      <c r="H112" s="111">
        <v>132</v>
      </c>
      <c r="I112" s="111">
        <v>124</v>
      </c>
      <c r="J112" s="114">
        <v>42</v>
      </c>
      <c r="K112" s="114">
        <v>34</v>
      </c>
    </row>
    <row r="113" spans="1:11" ht="15.75" thickBot="1">
      <c r="A113" s="105" t="s">
        <v>19</v>
      </c>
      <c r="B113" s="106" t="s">
        <v>77</v>
      </c>
      <c r="C113" t="str">
        <f>A113&amp;B113</f>
        <v>Parkside Community College2032/2033</v>
      </c>
      <c r="D113" s="96"/>
      <c r="E113" s="112">
        <v>129</v>
      </c>
      <c r="F113" s="113">
        <v>131</v>
      </c>
      <c r="G113" s="113">
        <v>109</v>
      </c>
      <c r="H113" s="113">
        <v>135</v>
      </c>
      <c r="I113" s="113">
        <v>127</v>
      </c>
      <c r="J113" s="115">
        <v>41</v>
      </c>
      <c r="K113" s="115">
        <v>32</v>
      </c>
    </row>
    <row r="114" spans="1:11">
      <c r="A114" s="98" t="s">
        <v>52</v>
      </c>
      <c r="B114" s="99" t="s">
        <v>57</v>
      </c>
      <c r="C114" t="str">
        <f>A114&amp;B114</f>
        <v>St Bede's Inter-Church School2019/2020</v>
      </c>
      <c r="D114" s="97">
        <v>66</v>
      </c>
      <c r="E114" s="148">
        <v>184</v>
      </c>
      <c r="F114" s="149">
        <v>180</v>
      </c>
      <c r="G114" s="149">
        <v>179</v>
      </c>
      <c r="H114" s="149">
        <v>180</v>
      </c>
      <c r="I114" s="149">
        <v>159</v>
      </c>
      <c r="J114" s="149">
        <v>0</v>
      </c>
      <c r="K114" s="149">
        <v>0</v>
      </c>
    </row>
    <row r="115" spans="1:11">
      <c r="A115" s="98" t="s">
        <v>52</v>
      </c>
      <c r="B115" s="99" t="s">
        <v>58</v>
      </c>
      <c r="C115" t="str">
        <f>A115&amp;B115</f>
        <v>St Bede's Inter-Church School2020/2021</v>
      </c>
      <c r="D115" s="94">
        <v>73</v>
      </c>
      <c r="E115" s="150">
        <v>181</v>
      </c>
      <c r="F115" s="151">
        <v>182</v>
      </c>
      <c r="G115" s="151">
        <v>179</v>
      </c>
      <c r="H115" s="151">
        <v>181</v>
      </c>
      <c r="I115" s="151">
        <v>177</v>
      </c>
      <c r="J115" s="151">
        <v>0</v>
      </c>
      <c r="K115" s="151">
        <v>0</v>
      </c>
    </row>
    <row r="116" spans="1:11" ht="15.75" thickBot="1">
      <c r="A116" s="98" t="s">
        <v>52</v>
      </c>
      <c r="B116" s="99" t="s">
        <v>59</v>
      </c>
      <c r="C116" t="str">
        <f>A116&amp;B116</f>
        <v>St Bede's Inter-Church School2021/2022</v>
      </c>
      <c r="D116" s="95">
        <v>72</v>
      </c>
      <c r="E116" s="152">
        <v>187</v>
      </c>
      <c r="F116" s="153">
        <v>183</v>
      </c>
      <c r="G116" s="153">
        <v>181</v>
      </c>
      <c r="H116" s="153">
        <v>179</v>
      </c>
      <c r="I116" s="153">
        <v>179</v>
      </c>
      <c r="J116" s="153">
        <v>0</v>
      </c>
      <c r="K116" s="153">
        <v>0</v>
      </c>
    </row>
    <row r="117" spans="1:11">
      <c r="A117" s="100" t="s">
        <v>52</v>
      </c>
      <c r="B117" s="101" t="s">
        <v>60</v>
      </c>
      <c r="C117" t="str">
        <f>A117&amp;B117</f>
        <v>St Bede's Inter-Church School2022/2023</v>
      </c>
      <c r="D117" s="107">
        <v>73</v>
      </c>
      <c r="E117" s="154">
        <v>187</v>
      </c>
      <c r="F117" s="155">
        <v>185</v>
      </c>
      <c r="G117" s="155">
        <v>181</v>
      </c>
      <c r="H117" s="155">
        <v>179</v>
      </c>
      <c r="I117" s="155">
        <v>180</v>
      </c>
      <c r="J117" s="155">
        <v>0</v>
      </c>
      <c r="K117" s="155">
        <v>0</v>
      </c>
    </row>
    <row r="118" spans="1:11">
      <c r="A118" s="102" t="s">
        <v>52</v>
      </c>
      <c r="B118" s="103" t="s">
        <v>61</v>
      </c>
      <c r="C118" t="str">
        <f>A118&amp;B118</f>
        <v>St Bede's Inter-Church School2023/2024</v>
      </c>
      <c r="D118" s="96">
        <v>67</v>
      </c>
      <c r="E118" s="110">
        <v>190</v>
      </c>
      <c r="F118" s="111">
        <v>186</v>
      </c>
      <c r="G118" s="111">
        <v>183</v>
      </c>
      <c r="H118" s="111">
        <v>180</v>
      </c>
      <c r="I118" s="111">
        <v>178</v>
      </c>
      <c r="J118" s="111">
        <v>0</v>
      </c>
      <c r="K118" s="111">
        <v>0</v>
      </c>
    </row>
    <row r="119" spans="1:11">
      <c r="A119" s="102" t="s">
        <v>52</v>
      </c>
      <c r="B119" s="103" t="s">
        <v>62</v>
      </c>
      <c r="C119" t="str">
        <f>A119&amp;B119</f>
        <v>St Bede's Inter-Church School2024/2025</v>
      </c>
      <c r="D119" s="96">
        <v>69</v>
      </c>
      <c r="E119" s="110">
        <v>175</v>
      </c>
      <c r="F119" s="111">
        <v>189</v>
      </c>
      <c r="G119" s="111">
        <v>184</v>
      </c>
      <c r="H119" s="111">
        <v>182</v>
      </c>
      <c r="I119" s="111">
        <v>179</v>
      </c>
      <c r="J119" s="111">
        <v>0</v>
      </c>
      <c r="K119" s="111">
        <v>0</v>
      </c>
    </row>
    <row r="120" spans="1:11">
      <c r="A120" s="102" t="s">
        <v>52</v>
      </c>
      <c r="B120" s="103" t="s">
        <v>63</v>
      </c>
      <c r="C120" t="str">
        <f>A120&amp;B120</f>
        <v>St Bede's Inter-Church School2025/2026</v>
      </c>
      <c r="D120" s="96">
        <v>73</v>
      </c>
      <c r="E120" s="110">
        <v>180</v>
      </c>
      <c r="F120" s="111">
        <v>174</v>
      </c>
      <c r="G120" s="111">
        <v>187</v>
      </c>
      <c r="H120" s="111">
        <v>183</v>
      </c>
      <c r="I120" s="111">
        <v>181</v>
      </c>
      <c r="J120" s="111">
        <v>0</v>
      </c>
      <c r="K120" s="111">
        <v>0</v>
      </c>
    </row>
    <row r="121" spans="1:11">
      <c r="A121" s="102" t="s">
        <v>52</v>
      </c>
      <c r="B121" s="104" t="s">
        <v>64</v>
      </c>
      <c r="C121" t="str">
        <f>A121&amp;B121</f>
        <v>St Bede's Inter-Church School2026/2027</v>
      </c>
      <c r="D121" s="96">
        <v>69</v>
      </c>
      <c r="E121" s="110">
        <v>190</v>
      </c>
      <c r="F121" s="111">
        <v>179</v>
      </c>
      <c r="G121" s="111">
        <v>172</v>
      </c>
      <c r="H121" s="111">
        <v>186</v>
      </c>
      <c r="I121" s="111">
        <v>182</v>
      </c>
      <c r="J121" s="114">
        <v>0</v>
      </c>
      <c r="K121" s="114">
        <v>0</v>
      </c>
    </row>
    <row r="122" spans="1:11">
      <c r="A122" s="102" t="s">
        <v>52</v>
      </c>
      <c r="B122" s="104" t="s">
        <v>65</v>
      </c>
      <c r="C122" t="str">
        <f>A122&amp;B122</f>
        <v>St Bede's Inter-Church School2027/2028</v>
      </c>
      <c r="D122" s="96">
        <v>57</v>
      </c>
      <c r="E122" s="110">
        <v>180</v>
      </c>
      <c r="F122" s="111">
        <v>189</v>
      </c>
      <c r="G122" s="111">
        <v>177</v>
      </c>
      <c r="H122" s="111">
        <v>171</v>
      </c>
      <c r="I122" s="111">
        <v>185</v>
      </c>
      <c r="J122" s="114">
        <v>0</v>
      </c>
      <c r="K122" s="114">
        <v>0</v>
      </c>
    </row>
    <row r="123" spans="1:11">
      <c r="A123" s="102" t="s">
        <v>52</v>
      </c>
      <c r="B123" s="104" t="s">
        <v>66</v>
      </c>
      <c r="C123" t="str">
        <f>A123&amp;B123</f>
        <v>St Bede's Inter-Church School2028/2029</v>
      </c>
      <c r="D123" s="96">
        <v>59</v>
      </c>
      <c r="E123" s="110">
        <v>180</v>
      </c>
      <c r="F123" s="111">
        <v>179</v>
      </c>
      <c r="G123" s="111">
        <v>187</v>
      </c>
      <c r="H123" s="111">
        <v>176</v>
      </c>
      <c r="I123" s="111">
        <v>170</v>
      </c>
      <c r="J123" s="114">
        <v>0</v>
      </c>
      <c r="K123" s="114">
        <v>0</v>
      </c>
    </row>
    <row r="124" spans="1:11">
      <c r="A124" s="102" t="s">
        <v>52</v>
      </c>
      <c r="B124" s="104" t="s">
        <v>73</v>
      </c>
      <c r="C124" t="str">
        <f>A124&amp;B124</f>
        <v>St Bede's Inter-Church School2029/2030</v>
      </c>
      <c r="D124" s="96">
        <v>61</v>
      </c>
      <c r="E124" s="110">
        <v>180</v>
      </c>
      <c r="F124" s="111">
        <v>179</v>
      </c>
      <c r="G124" s="111">
        <v>177</v>
      </c>
      <c r="H124" s="111">
        <v>186</v>
      </c>
      <c r="I124" s="111">
        <v>175</v>
      </c>
      <c r="J124" s="114">
        <v>0</v>
      </c>
      <c r="K124" s="114">
        <v>0</v>
      </c>
    </row>
    <row r="125" spans="1:11">
      <c r="A125" s="102" t="s">
        <v>52</v>
      </c>
      <c r="B125" s="104" t="s">
        <v>75</v>
      </c>
      <c r="C125" t="str">
        <f>A125&amp;B125</f>
        <v>St Bede's Inter-Church School2030/2031</v>
      </c>
      <c r="D125" s="96">
        <v>61</v>
      </c>
      <c r="E125" s="110">
        <v>180</v>
      </c>
      <c r="F125" s="111">
        <v>179</v>
      </c>
      <c r="G125" s="111">
        <v>177</v>
      </c>
      <c r="H125" s="111">
        <v>176</v>
      </c>
      <c r="I125" s="111">
        <v>185</v>
      </c>
      <c r="J125" s="114">
        <v>0</v>
      </c>
      <c r="K125" s="114">
        <v>0</v>
      </c>
    </row>
    <row r="126" spans="1:11">
      <c r="A126" s="102" t="s">
        <v>52</v>
      </c>
      <c r="B126" s="104" t="s">
        <v>76</v>
      </c>
      <c r="C126" t="str">
        <f>A126&amp;B126</f>
        <v>St Bede's Inter-Church School2031/2032</v>
      </c>
      <c r="D126" s="96">
        <v>61</v>
      </c>
      <c r="E126" s="110">
        <v>180</v>
      </c>
      <c r="F126" s="111">
        <v>179</v>
      </c>
      <c r="G126" s="111">
        <v>177</v>
      </c>
      <c r="H126" s="111">
        <v>176</v>
      </c>
      <c r="I126" s="111">
        <v>175</v>
      </c>
      <c r="J126" s="114">
        <v>0</v>
      </c>
      <c r="K126" s="114">
        <v>0</v>
      </c>
    </row>
    <row r="127" spans="1:11" ht="15.75" thickBot="1">
      <c r="A127" s="105" t="s">
        <v>52</v>
      </c>
      <c r="B127" s="106" t="s">
        <v>77</v>
      </c>
      <c r="C127" t="str">
        <f>A127&amp;B127</f>
        <v>St Bede's Inter-Church School2032/2033</v>
      </c>
      <c r="D127" s="96"/>
      <c r="E127" s="112">
        <v>180</v>
      </c>
      <c r="F127" s="113">
        <v>179</v>
      </c>
      <c r="G127" s="113">
        <v>177</v>
      </c>
      <c r="H127" s="113">
        <v>176</v>
      </c>
      <c r="I127" s="113">
        <v>175</v>
      </c>
      <c r="J127" s="115">
        <v>0</v>
      </c>
      <c r="K127" s="115">
        <v>0</v>
      </c>
    </row>
    <row r="128" spans="1:11">
      <c r="A128" s="98" t="s">
        <v>18</v>
      </c>
      <c r="B128" s="99" t="s">
        <v>57</v>
      </c>
      <c r="C128" t="str">
        <f>A128&amp;B128</f>
        <v>The Netherhall School2019/2020</v>
      </c>
      <c r="D128" s="97">
        <v>248</v>
      </c>
      <c r="E128" s="148">
        <v>170</v>
      </c>
      <c r="F128" s="149">
        <v>179</v>
      </c>
      <c r="G128" s="149">
        <v>160</v>
      </c>
      <c r="H128" s="149">
        <v>161</v>
      </c>
      <c r="I128" s="149">
        <v>163</v>
      </c>
      <c r="J128" s="149">
        <v>126</v>
      </c>
      <c r="K128" s="149">
        <v>98</v>
      </c>
    </row>
    <row r="129" spans="1:11">
      <c r="A129" s="98" t="s">
        <v>18</v>
      </c>
      <c r="B129" s="99" t="s">
        <v>58</v>
      </c>
      <c r="C129" t="str">
        <f>A129&amp;B129</f>
        <v>The Netherhall School2020/2021</v>
      </c>
      <c r="D129" s="94">
        <v>255</v>
      </c>
      <c r="E129" s="150">
        <v>164</v>
      </c>
      <c r="F129" s="151">
        <v>172</v>
      </c>
      <c r="G129" s="151">
        <v>172</v>
      </c>
      <c r="H129" s="151">
        <v>155</v>
      </c>
      <c r="I129" s="151">
        <v>156</v>
      </c>
      <c r="J129" s="151">
        <v>140</v>
      </c>
      <c r="K129" s="151">
        <v>123</v>
      </c>
    </row>
    <row r="130" spans="1:11" ht="15.75" thickBot="1">
      <c r="A130" s="98" t="s">
        <v>18</v>
      </c>
      <c r="B130" s="99" t="s">
        <v>59</v>
      </c>
      <c r="C130" t="str">
        <f>A130&amp;B130</f>
        <v>The Netherhall School2021/2022</v>
      </c>
      <c r="D130" s="95">
        <v>219</v>
      </c>
      <c r="E130" s="152">
        <v>209</v>
      </c>
      <c r="F130" s="153">
        <v>180</v>
      </c>
      <c r="G130" s="153">
        <v>168</v>
      </c>
      <c r="H130" s="153">
        <v>182</v>
      </c>
      <c r="I130" s="153">
        <v>152</v>
      </c>
      <c r="J130" s="153">
        <v>105</v>
      </c>
      <c r="K130" s="153">
        <v>130</v>
      </c>
    </row>
    <row r="131" spans="1:11">
      <c r="A131" s="100" t="s">
        <v>18</v>
      </c>
      <c r="B131" s="101" t="s">
        <v>60</v>
      </c>
      <c r="C131" t="str">
        <f>A131&amp;B131</f>
        <v>The Netherhall School2022/2023</v>
      </c>
      <c r="D131" s="107">
        <v>239</v>
      </c>
      <c r="E131" s="154">
        <v>182</v>
      </c>
      <c r="F131" s="155">
        <v>210</v>
      </c>
      <c r="G131" s="155">
        <v>176</v>
      </c>
      <c r="H131" s="155">
        <v>179</v>
      </c>
      <c r="I131" s="155">
        <v>184</v>
      </c>
      <c r="J131" s="155">
        <v>171</v>
      </c>
      <c r="K131" s="155">
        <v>90</v>
      </c>
    </row>
    <row r="132" spans="1:11">
      <c r="A132" s="102" t="s">
        <v>18</v>
      </c>
      <c r="B132" s="103" t="s">
        <v>61</v>
      </c>
      <c r="C132" t="str">
        <f>A132&amp;B132</f>
        <v>The Netherhall School2023/2024</v>
      </c>
      <c r="D132" s="96">
        <v>226</v>
      </c>
      <c r="E132" s="110">
        <v>209</v>
      </c>
      <c r="F132" s="111">
        <v>189</v>
      </c>
      <c r="G132" s="111">
        <v>206</v>
      </c>
      <c r="H132" s="111">
        <v>185</v>
      </c>
      <c r="I132" s="111">
        <v>179</v>
      </c>
      <c r="J132" s="111">
        <v>172</v>
      </c>
      <c r="K132" s="111">
        <v>155</v>
      </c>
    </row>
    <row r="133" spans="1:11">
      <c r="A133" s="102" t="s">
        <v>18</v>
      </c>
      <c r="B133" s="103" t="s">
        <v>62</v>
      </c>
      <c r="C133" t="str">
        <f>A133&amp;B133</f>
        <v>The Netherhall School2024/2025</v>
      </c>
      <c r="D133" s="96">
        <v>216</v>
      </c>
      <c r="E133" s="110">
        <v>182</v>
      </c>
      <c r="F133" s="111">
        <v>215</v>
      </c>
      <c r="G133" s="111">
        <v>184</v>
      </c>
      <c r="H133" s="111">
        <v>214</v>
      </c>
      <c r="I133" s="111">
        <v>184</v>
      </c>
      <c r="J133" s="111">
        <v>167</v>
      </c>
      <c r="K133" s="111">
        <v>155</v>
      </c>
    </row>
    <row r="134" spans="1:11">
      <c r="A134" s="102" t="s">
        <v>18</v>
      </c>
      <c r="B134" s="103" t="s">
        <v>63</v>
      </c>
      <c r="C134" t="str">
        <f>A134&amp;B134</f>
        <v>The Netherhall School2025/2026</v>
      </c>
      <c r="D134" s="96">
        <v>217</v>
      </c>
      <c r="E134" s="110">
        <v>177</v>
      </c>
      <c r="F134" s="111">
        <v>191</v>
      </c>
      <c r="G134" s="111">
        <v>213</v>
      </c>
      <c r="H134" s="111">
        <v>195</v>
      </c>
      <c r="I134" s="111">
        <v>216</v>
      </c>
      <c r="J134" s="111">
        <v>174</v>
      </c>
      <c r="K134" s="111">
        <v>154</v>
      </c>
    </row>
    <row r="135" spans="1:11">
      <c r="A135" s="102" t="s">
        <v>18</v>
      </c>
      <c r="B135" s="104" t="s">
        <v>64</v>
      </c>
      <c r="C135" t="str">
        <f>A135&amp;B135</f>
        <v>The Netherhall School2026/2027</v>
      </c>
      <c r="D135" s="96">
        <v>220</v>
      </c>
      <c r="E135" s="110">
        <v>182</v>
      </c>
      <c r="F135" s="111">
        <v>187</v>
      </c>
      <c r="G135" s="111">
        <v>190</v>
      </c>
      <c r="H135" s="111">
        <v>225</v>
      </c>
      <c r="I135" s="111">
        <v>198</v>
      </c>
      <c r="J135" s="114">
        <v>205</v>
      </c>
      <c r="K135" s="114">
        <v>161</v>
      </c>
    </row>
    <row r="136" spans="1:11">
      <c r="A136" s="102" t="s">
        <v>18</v>
      </c>
      <c r="B136" s="104" t="s">
        <v>65</v>
      </c>
      <c r="C136" t="str">
        <f>A136&amp;B136</f>
        <v>The Netherhall School2027/2028</v>
      </c>
      <c r="D136" s="96">
        <v>213</v>
      </c>
      <c r="E136" s="110">
        <v>188</v>
      </c>
      <c r="F136" s="111">
        <v>191</v>
      </c>
      <c r="G136" s="111">
        <v>185</v>
      </c>
      <c r="H136" s="111">
        <v>201</v>
      </c>
      <c r="I136" s="111">
        <v>227</v>
      </c>
      <c r="J136" s="114">
        <v>188</v>
      </c>
      <c r="K136" s="114">
        <v>188</v>
      </c>
    </row>
    <row r="137" spans="1:11">
      <c r="A137" s="102" t="s">
        <v>18</v>
      </c>
      <c r="B137" s="104" t="s">
        <v>66</v>
      </c>
      <c r="C137" t="str">
        <f>A137&amp;B137</f>
        <v>The Netherhall School2028/2029</v>
      </c>
      <c r="D137" s="96">
        <v>218</v>
      </c>
      <c r="E137" s="110">
        <v>186</v>
      </c>
      <c r="F137" s="111">
        <v>196</v>
      </c>
      <c r="G137" s="111">
        <v>188</v>
      </c>
      <c r="H137" s="111">
        <v>195</v>
      </c>
      <c r="I137" s="111">
        <v>202</v>
      </c>
      <c r="J137" s="114">
        <v>214</v>
      </c>
      <c r="K137" s="114">
        <v>172</v>
      </c>
    </row>
    <row r="138" spans="1:11">
      <c r="A138" s="102" t="s">
        <v>18</v>
      </c>
      <c r="B138" s="104" t="s">
        <v>73</v>
      </c>
      <c r="C138" t="str">
        <f>A138&amp;B138</f>
        <v>The Netherhall School2029/2030</v>
      </c>
      <c r="D138" s="96">
        <v>210</v>
      </c>
      <c r="E138" s="110">
        <v>192</v>
      </c>
      <c r="F138" s="111">
        <v>193</v>
      </c>
      <c r="G138" s="111">
        <v>192</v>
      </c>
      <c r="H138" s="111">
        <v>197</v>
      </c>
      <c r="I138" s="111">
        <v>195</v>
      </c>
      <c r="J138" s="114">
        <v>190</v>
      </c>
      <c r="K138" s="114">
        <v>195</v>
      </c>
    </row>
    <row r="139" spans="1:11">
      <c r="A139" s="102" t="s">
        <v>18</v>
      </c>
      <c r="B139" s="104" t="s">
        <v>75</v>
      </c>
      <c r="C139" t="str">
        <f>A139&amp;B139</f>
        <v>The Netherhall School2030/2031</v>
      </c>
      <c r="D139" s="96">
        <v>185</v>
      </c>
      <c r="E139" s="110">
        <v>190</v>
      </c>
      <c r="F139" s="111">
        <v>199</v>
      </c>
      <c r="G139" s="111">
        <v>189</v>
      </c>
      <c r="H139" s="111">
        <v>201</v>
      </c>
      <c r="I139" s="111">
        <v>197</v>
      </c>
      <c r="J139" s="114">
        <v>183</v>
      </c>
      <c r="K139" s="114">
        <v>174</v>
      </c>
    </row>
    <row r="140" spans="1:11">
      <c r="A140" s="102" t="s">
        <v>18</v>
      </c>
      <c r="B140" s="104" t="s">
        <v>76</v>
      </c>
      <c r="C140" t="str">
        <f>A140&amp;B140</f>
        <v>The Netherhall School2031/2032</v>
      </c>
      <c r="D140" s="96">
        <v>200</v>
      </c>
      <c r="E140" s="110">
        <v>176</v>
      </c>
      <c r="F140" s="111">
        <v>198</v>
      </c>
      <c r="G140" s="111">
        <v>196</v>
      </c>
      <c r="H140" s="111">
        <v>199</v>
      </c>
      <c r="I140" s="111">
        <v>202</v>
      </c>
      <c r="J140" s="114">
        <v>186</v>
      </c>
      <c r="K140" s="114">
        <v>168</v>
      </c>
    </row>
    <row r="141" spans="1:11" ht="15.75" thickBot="1">
      <c r="A141" s="105" t="s">
        <v>18</v>
      </c>
      <c r="B141" s="106" t="s">
        <v>77</v>
      </c>
      <c r="C141" t="str">
        <f>A141&amp;B141</f>
        <v>The Netherhall School2032/2033</v>
      </c>
      <c r="D141" s="96"/>
      <c r="E141" s="112">
        <v>191</v>
      </c>
      <c r="F141" s="113">
        <v>182</v>
      </c>
      <c r="G141" s="113">
        <v>193</v>
      </c>
      <c r="H141" s="113">
        <v>204</v>
      </c>
      <c r="I141" s="113">
        <v>198</v>
      </c>
      <c r="J141" s="115">
        <v>189</v>
      </c>
      <c r="K141" s="115">
        <v>169</v>
      </c>
    </row>
    <row r="142" spans="1:11">
      <c r="A142" s="98" t="s">
        <v>53</v>
      </c>
      <c r="B142" s="99" t="s">
        <v>57</v>
      </c>
      <c r="C142" t="str">
        <f>A142&amp;B142</f>
        <v>Trumpington Community College2019/2020</v>
      </c>
      <c r="D142" s="97">
        <v>91</v>
      </c>
      <c r="E142" s="148">
        <v>111</v>
      </c>
      <c r="F142" s="149">
        <v>113</v>
      </c>
      <c r="G142" s="149">
        <v>82</v>
      </c>
      <c r="H142" s="149">
        <v>54</v>
      </c>
      <c r="I142" s="149">
        <v>46</v>
      </c>
      <c r="J142" s="149">
        <v>0</v>
      </c>
      <c r="K142" s="149">
        <v>0</v>
      </c>
    </row>
    <row r="143" spans="1:11">
      <c r="A143" s="98" t="s">
        <v>53</v>
      </c>
      <c r="B143" s="99" t="s">
        <v>58</v>
      </c>
      <c r="C143" t="str">
        <f>A143&amp;B143</f>
        <v>Trumpington Community College2020/2021</v>
      </c>
      <c r="D143" s="94">
        <v>110</v>
      </c>
      <c r="E143" s="150">
        <v>88</v>
      </c>
      <c r="F143" s="151">
        <v>104</v>
      </c>
      <c r="G143" s="151">
        <v>85</v>
      </c>
      <c r="H143" s="151">
        <v>65</v>
      </c>
      <c r="I143" s="151">
        <v>46</v>
      </c>
      <c r="J143" s="151">
        <v>0</v>
      </c>
      <c r="K143" s="151">
        <v>0</v>
      </c>
    </row>
    <row r="144" spans="1:11" ht="15.75" thickBot="1">
      <c r="A144" s="98" t="s">
        <v>53</v>
      </c>
      <c r="B144" s="99" t="s">
        <v>59</v>
      </c>
      <c r="C144" t="str">
        <f>A144&amp;B144</f>
        <v>Trumpington Community College2021/2022</v>
      </c>
      <c r="D144" s="95">
        <v>83</v>
      </c>
      <c r="E144" s="152">
        <v>110</v>
      </c>
      <c r="F144" s="153">
        <v>83</v>
      </c>
      <c r="G144" s="153">
        <v>78</v>
      </c>
      <c r="H144" s="153">
        <v>77</v>
      </c>
      <c r="I144" s="153">
        <v>62</v>
      </c>
      <c r="J144" s="153">
        <v>0</v>
      </c>
      <c r="K144" s="153">
        <v>0</v>
      </c>
    </row>
    <row r="145" spans="1:11">
      <c r="A145" s="100" t="s">
        <v>53</v>
      </c>
      <c r="B145" s="101" t="s">
        <v>60</v>
      </c>
      <c r="C145" t="str">
        <f>A145&amp;B145</f>
        <v>Trumpington Community College2022/2023</v>
      </c>
      <c r="D145" s="107">
        <v>136</v>
      </c>
      <c r="E145" s="154">
        <v>82</v>
      </c>
      <c r="F145" s="155">
        <v>119</v>
      </c>
      <c r="G145" s="155">
        <v>94</v>
      </c>
      <c r="H145" s="155">
        <v>84</v>
      </c>
      <c r="I145" s="155">
        <v>78</v>
      </c>
      <c r="J145" s="155">
        <v>0</v>
      </c>
      <c r="K145" s="155">
        <v>0</v>
      </c>
    </row>
    <row r="146" spans="1:11">
      <c r="A146" s="102" t="s">
        <v>53</v>
      </c>
      <c r="B146" s="103" t="s">
        <v>61</v>
      </c>
      <c r="C146" t="str">
        <f>A146&amp;B146</f>
        <v>Trumpington Community College2023/2024</v>
      </c>
      <c r="D146" s="96">
        <v>120</v>
      </c>
      <c r="E146" s="110">
        <v>149</v>
      </c>
      <c r="F146" s="111">
        <v>84</v>
      </c>
      <c r="G146" s="111">
        <v>121</v>
      </c>
      <c r="H146" s="111">
        <v>96</v>
      </c>
      <c r="I146" s="111">
        <v>86</v>
      </c>
      <c r="J146" s="111">
        <v>0</v>
      </c>
      <c r="K146" s="111">
        <v>0</v>
      </c>
    </row>
    <row r="147" spans="1:11">
      <c r="A147" s="102" t="s">
        <v>53</v>
      </c>
      <c r="B147" s="103" t="s">
        <v>62</v>
      </c>
      <c r="C147" t="str">
        <f>A147&amp;B147</f>
        <v>Trumpington Community College2024/2025</v>
      </c>
      <c r="D147" s="96">
        <v>136</v>
      </c>
      <c r="E147" s="110">
        <v>122</v>
      </c>
      <c r="F147" s="111">
        <v>150</v>
      </c>
      <c r="G147" s="111">
        <v>85</v>
      </c>
      <c r="H147" s="111">
        <v>122</v>
      </c>
      <c r="I147" s="111">
        <v>97</v>
      </c>
      <c r="J147" s="111">
        <v>0</v>
      </c>
      <c r="K147" s="111">
        <v>0</v>
      </c>
    </row>
    <row r="148" spans="1:11">
      <c r="A148" s="102" t="s">
        <v>53</v>
      </c>
      <c r="B148" s="103" t="s">
        <v>63</v>
      </c>
      <c r="C148" t="str">
        <f>A148&amp;B148</f>
        <v>Trumpington Community College2025/2026</v>
      </c>
      <c r="D148" s="96">
        <v>133</v>
      </c>
      <c r="E148" s="110">
        <v>137</v>
      </c>
      <c r="F148" s="111">
        <v>122</v>
      </c>
      <c r="G148" s="111">
        <v>150</v>
      </c>
      <c r="H148" s="111">
        <v>85</v>
      </c>
      <c r="I148" s="111">
        <v>122</v>
      </c>
      <c r="J148" s="111">
        <v>0</v>
      </c>
      <c r="K148" s="111">
        <v>0</v>
      </c>
    </row>
    <row r="149" spans="1:11">
      <c r="A149" s="102" t="s">
        <v>53</v>
      </c>
      <c r="B149" s="104" t="s">
        <v>64</v>
      </c>
      <c r="C149" t="str">
        <f>A149&amp;B149</f>
        <v>Trumpington Community College2026/2027</v>
      </c>
      <c r="D149" s="96">
        <v>150</v>
      </c>
      <c r="E149" s="110">
        <v>135</v>
      </c>
      <c r="F149" s="111">
        <v>138</v>
      </c>
      <c r="G149" s="111">
        <v>123</v>
      </c>
      <c r="H149" s="111">
        <v>151</v>
      </c>
      <c r="I149" s="111">
        <v>86</v>
      </c>
      <c r="J149" s="111">
        <v>0</v>
      </c>
      <c r="K149" s="111">
        <v>0</v>
      </c>
    </row>
    <row r="150" spans="1:11">
      <c r="A150" s="102" t="s">
        <v>53</v>
      </c>
      <c r="B150" s="104" t="s">
        <v>65</v>
      </c>
      <c r="C150" t="str">
        <f>A150&amp;B150</f>
        <v>Trumpington Community College2027/2028</v>
      </c>
      <c r="D150" s="96">
        <v>147</v>
      </c>
      <c r="E150" s="110">
        <v>152</v>
      </c>
      <c r="F150" s="111">
        <v>135</v>
      </c>
      <c r="G150" s="111">
        <v>138</v>
      </c>
      <c r="H150" s="111">
        <v>123</v>
      </c>
      <c r="I150" s="111">
        <v>151</v>
      </c>
      <c r="J150" s="111">
        <v>0</v>
      </c>
      <c r="K150" s="111">
        <v>0</v>
      </c>
    </row>
    <row r="151" spans="1:11">
      <c r="A151" s="102" t="s">
        <v>53</v>
      </c>
      <c r="B151" s="104" t="s">
        <v>66</v>
      </c>
      <c r="C151" t="str">
        <f>A151&amp;B151</f>
        <v>Trumpington Community College2028/2029</v>
      </c>
      <c r="D151" s="96">
        <v>164</v>
      </c>
      <c r="E151" s="110">
        <v>150</v>
      </c>
      <c r="F151" s="111">
        <v>151</v>
      </c>
      <c r="G151" s="111">
        <v>134</v>
      </c>
      <c r="H151" s="111">
        <v>137</v>
      </c>
      <c r="I151" s="111">
        <v>122</v>
      </c>
      <c r="J151" s="111">
        <v>0</v>
      </c>
      <c r="K151" s="111">
        <v>0</v>
      </c>
    </row>
    <row r="152" spans="1:11">
      <c r="A152" s="102" t="s">
        <v>53</v>
      </c>
      <c r="B152" s="104" t="s">
        <v>73</v>
      </c>
      <c r="C152" t="str">
        <f>A152&amp;B152</f>
        <v>Trumpington Community College2029/2030</v>
      </c>
      <c r="D152" s="96">
        <v>132</v>
      </c>
      <c r="E152" s="110">
        <v>167</v>
      </c>
      <c r="F152" s="111">
        <v>150</v>
      </c>
      <c r="G152" s="111">
        <v>151</v>
      </c>
      <c r="H152" s="111">
        <v>134</v>
      </c>
      <c r="I152" s="111">
        <v>137</v>
      </c>
      <c r="J152" s="111">
        <v>0</v>
      </c>
      <c r="K152" s="111">
        <v>0</v>
      </c>
    </row>
    <row r="153" spans="1:11">
      <c r="A153" s="102" t="s">
        <v>53</v>
      </c>
      <c r="B153" s="104" t="s">
        <v>75</v>
      </c>
      <c r="C153" t="str">
        <f>A153&amp;B153</f>
        <v>Trumpington Community College2030/2031</v>
      </c>
      <c r="D153" s="96">
        <v>138</v>
      </c>
      <c r="E153" s="110">
        <v>134</v>
      </c>
      <c r="F153" s="111">
        <v>166</v>
      </c>
      <c r="G153" s="111">
        <v>149</v>
      </c>
      <c r="H153" s="111">
        <v>150</v>
      </c>
      <c r="I153" s="111">
        <v>133</v>
      </c>
      <c r="J153" s="111">
        <v>0</v>
      </c>
      <c r="K153" s="111">
        <v>0</v>
      </c>
    </row>
    <row r="154" spans="1:11">
      <c r="A154" s="102" t="s">
        <v>53</v>
      </c>
      <c r="B154" s="104" t="s">
        <v>76</v>
      </c>
      <c r="C154" t="str">
        <f>A154&amp;B154</f>
        <v>Trumpington Community College2031/2032</v>
      </c>
      <c r="D154" s="96">
        <v>141</v>
      </c>
      <c r="E154" s="110">
        <v>141</v>
      </c>
      <c r="F154" s="111">
        <v>133</v>
      </c>
      <c r="G154" s="111">
        <v>165</v>
      </c>
      <c r="H154" s="111">
        <v>148</v>
      </c>
      <c r="I154" s="111">
        <v>149</v>
      </c>
      <c r="J154" s="111">
        <v>0</v>
      </c>
      <c r="K154" s="111">
        <v>0</v>
      </c>
    </row>
    <row r="155" spans="1:11" ht="15.75" thickBot="1">
      <c r="A155" s="105" t="s">
        <v>53</v>
      </c>
      <c r="B155" s="106" t="s">
        <v>77</v>
      </c>
      <c r="C155" t="str">
        <f>A155&amp;B155</f>
        <v>Trumpington Community College2032/2033</v>
      </c>
      <c r="D155" s="96"/>
      <c r="E155" s="112">
        <v>146</v>
      </c>
      <c r="F155" s="113">
        <v>140</v>
      </c>
      <c r="G155" s="113">
        <v>132</v>
      </c>
      <c r="H155" s="113">
        <v>164</v>
      </c>
      <c r="I155" s="113">
        <v>147</v>
      </c>
      <c r="J155" s="113">
        <v>0</v>
      </c>
      <c r="K155" s="113">
        <v>0</v>
      </c>
    </row>
    <row r="156" spans="1:11">
      <c r="A156" s="98" t="s">
        <v>24</v>
      </c>
      <c r="B156" s="99" t="s">
        <v>57</v>
      </c>
      <c r="C156" t="str">
        <f>A156&amp;B156</f>
        <v>Cromwell Community College2019/2020</v>
      </c>
      <c r="D156" s="97">
        <v>210</v>
      </c>
      <c r="E156" s="148">
        <v>239</v>
      </c>
      <c r="F156" s="149">
        <v>240</v>
      </c>
      <c r="G156" s="149">
        <v>209</v>
      </c>
      <c r="H156" s="149">
        <v>208</v>
      </c>
      <c r="I156" s="149">
        <v>207</v>
      </c>
      <c r="J156" s="149">
        <v>55</v>
      </c>
      <c r="K156" s="149">
        <v>51</v>
      </c>
    </row>
    <row r="157" spans="1:11">
      <c r="A157" s="98" t="s">
        <v>24</v>
      </c>
      <c r="B157" s="99" t="s">
        <v>58</v>
      </c>
      <c r="C157" t="str">
        <f>A157&amp;B157</f>
        <v>Cromwell Community College2020/2021</v>
      </c>
      <c r="D157" s="94">
        <v>190</v>
      </c>
      <c r="E157" s="150">
        <v>243</v>
      </c>
      <c r="F157" s="151">
        <v>241</v>
      </c>
      <c r="G157" s="151">
        <v>239</v>
      </c>
      <c r="H157" s="151">
        <v>207</v>
      </c>
      <c r="I157" s="151">
        <v>209</v>
      </c>
      <c r="J157" s="151">
        <v>68</v>
      </c>
      <c r="K157" s="151">
        <v>54</v>
      </c>
    </row>
    <row r="158" spans="1:11" ht="15.75" thickBot="1">
      <c r="A158" s="98" t="s">
        <v>24</v>
      </c>
      <c r="B158" s="99" t="s">
        <v>59</v>
      </c>
      <c r="C158" t="str">
        <f>A158&amp;B158</f>
        <v>Cromwell Community College2021/2022</v>
      </c>
      <c r="D158" s="95">
        <v>201</v>
      </c>
      <c r="E158" s="152">
        <v>221</v>
      </c>
      <c r="F158" s="153">
        <v>237</v>
      </c>
      <c r="G158" s="153">
        <v>237</v>
      </c>
      <c r="H158" s="153">
        <v>237</v>
      </c>
      <c r="I158" s="153">
        <v>201</v>
      </c>
      <c r="J158" s="153">
        <v>75</v>
      </c>
      <c r="K158" s="153">
        <v>65</v>
      </c>
    </row>
    <row r="159" spans="1:11">
      <c r="A159" s="100" t="s">
        <v>24</v>
      </c>
      <c r="B159" s="101" t="s">
        <v>60</v>
      </c>
      <c r="C159" t="str">
        <f>A159&amp;B159</f>
        <v>Cromwell Community College2022/2023</v>
      </c>
      <c r="D159" s="107">
        <v>213</v>
      </c>
      <c r="E159" s="154">
        <v>240</v>
      </c>
      <c r="F159" s="155">
        <v>229</v>
      </c>
      <c r="G159" s="155">
        <v>238</v>
      </c>
      <c r="H159" s="155">
        <v>240</v>
      </c>
      <c r="I159" s="155">
        <v>240</v>
      </c>
      <c r="J159" s="155">
        <v>70</v>
      </c>
      <c r="K159" s="155">
        <v>70</v>
      </c>
    </row>
    <row r="160" spans="1:11">
      <c r="A160" s="102" t="s">
        <v>24</v>
      </c>
      <c r="B160" s="103" t="s">
        <v>61</v>
      </c>
      <c r="C160" t="str">
        <f>A160&amp;B160</f>
        <v>Cromwell Community College2023/2024</v>
      </c>
      <c r="D160" s="96">
        <v>210</v>
      </c>
      <c r="E160" s="110">
        <v>272</v>
      </c>
      <c r="F160" s="111">
        <v>244</v>
      </c>
      <c r="G160" s="111">
        <v>230</v>
      </c>
      <c r="H160" s="111">
        <v>241</v>
      </c>
      <c r="I160" s="111">
        <v>242</v>
      </c>
      <c r="J160" s="111">
        <v>86</v>
      </c>
      <c r="K160" s="111">
        <v>68</v>
      </c>
    </row>
    <row r="161" spans="1:11">
      <c r="A161" s="102" t="s">
        <v>24</v>
      </c>
      <c r="B161" s="103" t="s">
        <v>62</v>
      </c>
      <c r="C161" t="str">
        <f>A161&amp;B161</f>
        <v>Cromwell Community College2024/2025</v>
      </c>
      <c r="D161" s="96">
        <v>197</v>
      </c>
      <c r="E161" s="110">
        <v>252</v>
      </c>
      <c r="F161" s="111">
        <v>277</v>
      </c>
      <c r="G161" s="111">
        <v>246</v>
      </c>
      <c r="H161" s="111">
        <v>234</v>
      </c>
      <c r="I161" s="111">
        <v>244</v>
      </c>
      <c r="J161" s="111">
        <v>89</v>
      </c>
      <c r="K161" s="111">
        <v>85</v>
      </c>
    </row>
    <row r="162" spans="1:11">
      <c r="A162" s="102" t="s">
        <v>24</v>
      </c>
      <c r="B162" s="103" t="s">
        <v>63</v>
      </c>
      <c r="C162" t="str">
        <f>A162&amp;B162</f>
        <v>Cromwell Community College2025/2026</v>
      </c>
      <c r="D162" s="96">
        <v>216</v>
      </c>
      <c r="E162" s="110">
        <v>240</v>
      </c>
      <c r="F162" s="111">
        <v>257</v>
      </c>
      <c r="G162" s="111">
        <v>279</v>
      </c>
      <c r="H162" s="111">
        <v>250</v>
      </c>
      <c r="I162" s="111">
        <v>237</v>
      </c>
      <c r="J162" s="111">
        <v>91</v>
      </c>
      <c r="K162" s="111">
        <v>88</v>
      </c>
    </row>
    <row r="163" spans="1:11">
      <c r="A163" s="102" t="s">
        <v>24</v>
      </c>
      <c r="B163" s="104" t="s">
        <v>64</v>
      </c>
      <c r="C163" t="str">
        <f>A163&amp;B163</f>
        <v>Cromwell Community College2026/2027</v>
      </c>
      <c r="D163" s="96">
        <v>208</v>
      </c>
      <c r="E163" s="110">
        <v>266</v>
      </c>
      <c r="F163" s="111">
        <v>245</v>
      </c>
      <c r="G163" s="111">
        <v>259</v>
      </c>
      <c r="H163" s="111">
        <v>283</v>
      </c>
      <c r="I163" s="111">
        <v>253</v>
      </c>
      <c r="J163" s="114">
        <v>91</v>
      </c>
      <c r="K163" s="114">
        <v>90</v>
      </c>
    </row>
    <row r="164" spans="1:11">
      <c r="A164" s="102" t="s">
        <v>24</v>
      </c>
      <c r="B164" s="104" t="s">
        <v>65</v>
      </c>
      <c r="C164" t="str">
        <f>A164&amp;B164</f>
        <v>Cromwell Community College2027/2028</v>
      </c>
      <c r="D164" s="96">
        <v>213</v>
      </c>
      <c r="E164" s="110">
        <v>263</v>
      </c>
      <c r="F164" s="111">
        <v>273</v>
      </c>
      <c r="G164" s="111">
        <v>249</v>
      </c>
      <c r="H164" s="111">
        <v>265</v>
      </c>
      <c r="I164" s="111">
        <v>288</v>
      </c>
      <c r="J164" s="114">
        <v>100</v>
      </c>
      <c r="K164" s="114">
        <v>92</v>
      </c>
    </row>
    <row r="165" spans="1:11">
      <c r="A165" s="102" t="s">
        <v>24</v>
      </c>
      <c r="B165" s="104" t="s">
        <v>66</v>
      </c>
      <c r="C165" t="str">
        <f>A165&amp;B165</f>
        <v>Cromwell Community College2028/2029</v>
      </c>
      <c r="D165" s="96">
        <v>202</v>
      </c>
      <c r="E165" s="110">
        <v>273</v>
      </c>
      <c r="F165" s="111">
        <v>267</v>
      </c>
      <c r="G165" s="111">
        <v>274</v>
      </c>
      <c r="H165" s="111">
        <v>252</v>
      </c>
      <c r="I165" s="111">
        <v>267</v>
      </c>
      <c r="J165" s="114">
        <v>113</v>
      </c>
      <c r="K165" s="114">
        <v>98</v>
      </c>
    </row>
    <row r="166" spans="1:11">
      <c r="A166" s="102" t="s">
        <v>24</v>
      </c>
      <c r="B166" s="104" t="s">
        <v>73</v>
      </c>
      <c r="C166" t="str">
        <f>A166&amp;B166</f>
        <v>Cromwell Community College2029/2030</v>
      </c>
      <c r="D166" s="96">
        <v>221</v>
      </c>
      <c r="E166" s="110">
        <v>263</v>
      </c>
      <c r="F166" s="111">
        <v>276</v>
      </c>
      <c r="G166" s="111">
        <v>267</v>
      </c>
      <c r="H166" s="111">
        <v>276</v>
      </c>
      <c r="I166" s="111">
        <v>253</v>
      </c>
      <c r="J166" s="114">
        <v>106</v>
      </c>
      <c r="K166" s="114">
        <v>109</v>
      </c>
    </row>
    <row r="167" spans="1:11">
      <c r="A167" s="102" t="s">
        <v>24</v>
      </c>
      <c r="B167" s="104" t="s">
        <v>75</v>
      </c>
      <c r="C167" t="str">
        <f>A167&amp;B167</f>
        <v>Cromwell Community College2030/2031</v>
      </c>
      <c r="D167" s="96">
        <v>155</v>
      </c>
      <c r="E167" s="110">
        <v>288</v>
      </c>
      <c r="F167" s="111">
        <v>265</v>
      </c>
      <c r="G167" s="111">
        <v>275</v>
      </c>
      <c r="H167" s="111">
        <v>268</v>
      </c>
      <c r="I167" s="111">
        <v>276</v>
      </c>
      <c r="J167" s="114">
        <v>101</v>
      </c>
      <c r="K167" s="114">
        <v>102</v>
      </c>
    </row>
    <row r="168" spans="1:11">
      <c r="A168" s="102" t="s">
        <v>24</v>
      </c>
      <c r="B168" s="104" t="s">
        <v>76</v>
      </c>
      <c r="C168" t="str">
        <f>A168&amp;B168</f>
        <v>Cromwell Community College2031/2032</v>
      </c>
      <c r="D168" s="96">
        <v>186</v>
      </c>
      <c r="E168" s="110">
        <v>215</v>
      </c>
      <c r="F168" s="111">
        <v>290</v>
      </c>
      <c r="G168" s="111">
        <v>264</v>
      </c>
      <c r="H168" s="111">
        <v>276</v>
      </c>
      <c r="I168" s="111">
        <v>268</v>
      </c>
      <c r="J168" s="114">
        <v>109</v>
      </c>
      <c r="K168" s="114">
        <v>97</v>
      </c>
    </row>
    <row r="169" spans="1:11" ht="15.75" thickBot="1">
      <c r="A169" s="105" t="s">
        <v>24</v>
      </c>
      <c r="B169" s="106" t="s">
        <v>77</v>
      </c>
      <c r="C169" t="str">
        <f>A169&amp;B169</f>
        <v>Cromwell Community College2032/2033</v>
      </c>
      <c r="D169" s="96"/>
      <c r="E169" s="112">
        <v>259</v>
      </c>
      <c r="F169" s="113">
        <v>217</v>
      </c>
      <c r="G169" s="113">
        <v>289</v>
      </c>
      <c r="H169" s="113">
        <v>265</v>
      </c>
      <c r="I169" s="113">
        <v>276</v>
      </c>
      <c r="J169" s="115">
        <v>107</v>
      </c>
      <c r="K169" s="115">
        <v>104</v>
      </c>
    </row>
    <row r="170" spans="1:11">
      <c r="A170" s="98" t="s">
        <v>32</v>
      </c>
      <c r="B170" s="99" t="s">
        <v>57</v>
      </c>
      <c r="C170" t="str">
        <f>A170&amp;B170</f>
        <v>Cambourne Village College2019/2020</v>
      </c>
      <c r="D170" s="97">
        <v>226</v>
      </c>
      <c r="E170" s="148">
        <v>265</v>
      </c>
      <c r="F170" s="149">
        <v>226</v>
      </c>
      <c r="G170" s="149">
        <v>210</v>
      </c>
      <c r="H170" s="149">
        <v>234</v>
      </c>
      <c r="I170" s="149">
        <v>185</v>
      </c>
      <c r="J170" s="149">
        <v>0</v>
      </c>
      <c r="K170" s="149">
        <v>0</v>
      </c>
    </row>
    <row r="171" spans="1:11">
      <c r="A171" s="98" t="s">
        <v>32</v>
      </c>
      <c r="B171" s="99" t="s">
        <v>58</v>
      </c>
      <c r="C171" t="str">
        <f>A171&amp;B171</f>
        <v>Cambourne Village College2020/2021</v>
      </c>
      <c r="D171" s="94">
        <v>252</v>
      </c>
      <c r="E171" s="150">
        <v>247</v>
      </c>
      <c r="F171" s="151">
        <v>268</v>
      </c>
      <c r="G171" s="151">
        <v>222</v>
      </c>
      <c r="H171" s="151">
        <v>207</v>
      </c>
      <c r="I171" s="151">
        <v>231</v>
      </c>
      <c r="J171" s="151">
        <v>0</v>
      </c>
      <c r="K171" s="151">
        <v>0</v>
      </c>
    </row>
    <row r="172" spans="1:11" ht="15.75" thickBot="1">
      <c r="A172" s="98" t="s">
        <v>32</v>
      </c>
      <c r="B172" s="99" t="s">
        <v>59</v>
      </c>
      <c r="C172" t="str">
        <f>A172&amp;B172</f>
        <v>Cambourne Village College2021/2022</v>
      </c>
      <c r="D172" s="95">
        <v>247</v>
      </c>
      <c r="E172" s="152">
        <v>272</v>
      </c>
      <c r="F172" s="153">
        <v>240</v>
      </c>
      <c r="G172" s="153">
        <v>263</v>
      </c>
      <c r="H172" s="153">
        <v>225</v>
      </c>
      <c r="I172" s="153">
        <v>212</v>
      </c>
      <c r="J172" s="153">
        <v>0</v>
      </c>
      <c r="K172" s="153">
        <v>0</v>
      </c>
    </row>
    <row r="173" spans="1:11">
      <c r="A173" s="100" t="s">
        <v>32</v>
      </c>
      <c r="B173" s="101" t="s">
        <v>60</v>
      </c>
      <c r="C173" t="str">
        <f>A173&amp;B173</f>
        <v>Cambourne Village College2022/2023</v>
      </c>
      <c r="D173" s="107">
        <v>241</v>
      </c>
      <c r="E173" s="154">
        <v>275</v>
      </c>
      <c r="F173" s="155">
        <v>283</v>
      </c>
      <c r="G173" s="155">
        <v>245</v>
      </c>
      <c r="H173" s="155">
        <v>271</v>
      </c>
      <c r="I173" s="155">
        <v>231</v>
      </c>
      <c r="J173" s="155">
        <v>0</v>
      </c>
      <c r="K173" s="155">
        <v>0</v>
      </c>
    </row>
    <row r="174" spans="1:11">
      <c r="A174" s="102" t="s">
        <v>32</v>
      </c>
      <c r="B174" s="103" t="s">
        <v>61</v>
      </c>
      <c r="C174" t="str">
        <f>A174&amp;B174</f>
        <v>Cambourne Village College2023/2024</v>
      </c>
      <c r="D174" s="96">
        <v>261</v>
      </c>
      <c r="E174" s="110">
        <v>290</v>
      </c>
      <c r="F174" s="111">
        <v>280</v>
      </c>
      <c r="G174" s="111">
        <v>284</v>
      </c>
      <c r="H174" s="111">
        <v>251</v>
      </c>
      <c r="I174" s="111">
        <v>276</v>
      </c>
      <c r="J174" s="111">
        <v>0</v>
      </c>
      <c r="K174" s="111">
        <v>0</v>
      </c>
    </row>
    <row r="175" spans="1:11">
      <c r="A175" s="102" t="s">
        <v>32</v>
      </c>
      <c r="B175" s="103" t="s">
        <v>62</v>
      </c>
      <c r="C175" t="str">
        <f>A175&amp;B175</f>
        <v>Cambourne Village College2024/2025</v>
      </c>
      <c r="D175" s="96">
        <v>247</v>
      </c>
      <c r="E175" s="110">
        <v>291</v>
      </c>
      <c r="F175" s="111">
        <v>298</v>
      </c>
      <c r="G175" s="111">
        <v>284</v>
      </c>
      <c r="H175" s="111">
        <v>293</v>
      </c>
      <c r="I175" s="111">
        <v>259</v>
      </c>
      <c r="J175" s="111">
        <v>0</v>
      </c>
      <c r="K175" s="111">
        <v>0</v>
      </c>
    </row>
    <row r="176" spans="1:11">
      <c r="A176" s="102" t="s">
        <v>32</v>
      </c>
      <c r="B176" s="103" t="s">
        <v>63</v>
      </c>
      <c r="C176" t="str">
        <f>A176&amp;B176</f>
        <v>Cambourne Village College2025/2026</v>
      </c>
      <c r="D176" s="96">
        <v>261</v>
      </c>
      <c r="E176" s="110">
        <v>278</v>
      </c>
      <c r="F176" s="111">
        <v>300</v>
      </c>
      <c r="G176" s="111">
        <v>302</v>
      </c>
      <c r="H176" s="111">
        <v>293</v>
      </c>
      <c r="I176" s="111">
        <v>301</v>
      </c>
      <c r="J176" s="111">
        <v>0</v>
      </c>
      <c r="K176" s="111">
        <v>0</v>
      </c>
    </row>
    <row r="177" spans="1:11">
      <c r="A177" s="102" t="s">
        <v>32</v>
      </c>
      <c r="B177" s="104" t="s">
        <v>64</v>
      </c>
      <c r="C177" t="str">
        <f>A177&amp;B177</f>
        <v>Cambourne Village College2026/2027</v>
      </c>
      <c r="D177" s="96">
        <v>254</v>
      </c>
      <c r="E177" s="110">
        <v>299</v>
      </c>
      <c r="F177" s="111">
        <v>287</v>
      </c>
      <c r="G177" s="111">
        <v>305</v>
      </c>
      <c r="H177" s="111">
        <v>312</v>
      </c>
      <c r="I177" s="111">
        <v>302</v>
      </c>
      <c r="J177" s="111">
        <v>0</v>
      </c>
      <c r="K177" s="111">
        <v>0</v>
      </c>
    </row>
    <row r="178" spans="1:11">
      <c r="A178" s="102" t="s">
        <v>32</v>
      </c>
      <c r="B178" s="104" t="s">
        <v>65</v>
      </c>
      <c r="C178" t="str">
        <f>A178&amp;B178</f>
        <v>Cambourne Village College2027/2028</v>
      </c>
      <c r="D178" s="96">
        <v>260</v>
      </c>
      <c r="E178" s="110">
        <v>295</v>
      </c>
      <c r="F178" s="111">
        <v>306</v>
      </c>
      <c r="G178" s="111">
        <v>290</v>
      </c>
      <c r="H178" s="111">
        <v>313</v>
      </c>
      <c r="I178" s="111">
        <v>319</v>
      </c>
      <c r="J178" s="111">
        <v>0</v>
      </c>
      <c r="K178" s="111">
        <v>0</v>
      </c>
    </row>
    <row r="179" spans="1:11">
      <c r="A179" s="102" t="s">
        <v>32</v>
      </c>
      <c r="B179" s="104" t="s">
        <v>66</v>
      </c>
      <c r="C179" t="str">
        <f>A179&amp;B179</f>
        <v>Cambourne Village College2028/2029</v>
      </c>
      <c r="D179" s="96">
        <v>243</v>
      </c>
      <c r="E179" s="110">
        <v>304</v>
      </c>
      <c r="F179" s="111">
        <v>301</v>
      </c>
      <c r="G179" s="111">
        <v>308</v>
      </c>
      <c r="H179" s="111">
        <v>297</v>
      </c>
      <c r="I179" s="111">
        <v>319</v>
      </c>
      <c r="J179" s="111">
        <v>0</v>
      </c>
      <c r="K179" s="111">
        <v>0</v>
      </c>
    </row>
    <row r="180" spans="1:11">
      <c r="A180" s="102" t="s">
        <v>32</v>
      </c>
      <c r="B180" s="104" t="s">
        <v>73</v>
      </c>
      <c r="C180" t="str">
        <f>A180&amp;B180</f>
        <v>Cambourne Village College2029/2030</v>
      </c>
      <c r="D180" s="96">
        <v>217</v>
      </c>
      <c r="E180" s="110">
        <v>289</v>
      </c>
      <c r="F180" s="111">
        <v>310</v>
      </c>
      <c r="G180" s="111">
        <v>303</v>
      </c>
      <c r="H180" s="111">
        <v>315</v>
      </c>
      <c r="I180" s="111">
        <v>303</v>
      </c>
      <c r="J180" s="111">
        <v>0</v>
      </c>
      <c r="K180" s="111">
        <v>0</v>
      </c>
    </row>
    <row r="181" spans="1:11">
      <c r="A181" s="102" t="s">
        <v>32</v>
      </c>
      <c r="B181" s="104" t="s">
        <v>75</v>
      </c>
      <c r="C181" t="str">
        <f>A181&amp;B181</f>
        <v>Cambourne Village College2030/2031</v>
      </c>
      <c r="D181" s="96">
        <v>217</v>
      </c>
      <c r="E181" s="110">
        <v>266</v>
      </c>
      <c r="F181" s="111">
        <v>296</v>
      </c>
      <c r="G181" s="111">
        <v>313</v>
      </c>
      <c r="H181" s="111">
        <v>311</v>
      </c>
      <c r="I181" s="111">
        <v>322</v>
      </c>
      <c r="J181" s="111">
        <v>0</v>
      </c>
      <c r="K181" s="111">
        <v>0</v>
      </c>
    </row>
    <row r="182" spans="1:11">
      <c r="A182" s="102" t="s">
        <v>32</v>
      </c>
      <c r="B182" s="104" t="s">
        <v>76</v>
      </c>
      <c r="C182" t="str">
        <f>A182&amp;B182</f>
        <v>Cambourne Village College2031/2032</v>
      </c>
      <c r="D182" s="96">
        <v>221</v>
      </c>
      <c r="E182" s="110">
        <v>272</v>
      </c>
      <c r="F182" s="111">
        <v>272</v>
      </c>
      <c r="G182" s="111">
        <v>298</v>
      </c>
      <c r="H182" s="111">
        <v>320</v>
      </c>
      <c r="I182" s="111">
        <v>317</v>
      </c>
      <c r="J182" s="111">
        <v>0</v>
      </c>
      <c r="K182" s="111">
        <v>0</v>
      </c>
    </row>
    <row r="183" spans="1:11" ht="15.75" thickBot="1">
      <c r="A183" s="105" t="s">
        <v>32</v>
      </c>
      <c r="B183" s="106" t="s">
        <v>77</v>
      </c>
      <c r="C183" t="str">
        <f>A183&amp;B183</f>
        <v>Cambourne Village College2032/2033</v>
      </c>
      <c r="D183" s="96"/>
      <c r="E183" s="112">
        <v>284</v>
      </c>
      <c r="F183" s="113">
        <v>278</v>
      </c>
      <c r="G183" s="113">
        <v>274</v>
      </c>
      <c r="H183" s="113">
        <v>305</v>
      </c>
      <c r="I183" s="113">
        <v>326</v>
      </c>
      <c r="J183" s="113">
        <v>0</v>
      </c>
      <c r="K183" s="113">
        <v>0</v>
      </c>
    </row>
    <row r="184" spans="1:11">
      <c r="A184" s="98" t="s">
        <v>33</v>
      </c>
      <c r="B184" s="99" t="s">
        <v>57</v>
      </c>
      <c r="C184" t="str">
        <f>A184&amp;B184</f>
        <v>Comberton Village College2019/2020</v>
      </c>
      <c r="D184" s="97">
        <v>217</v>
      </c>
      <c r="E184" s="148">
        <v>289</v>
      </c>
      <c r="F184" s="149">
        <v>284</v>
      </c>
      <c r="G184" s="149">
        <v>265</v>
      </c>
      <c r="H184" s="149">
        <v>293</v>
      </c>
      <c r="I184" s="149">
        <v>255</v>
      </c>
      <c r="J184" s="149">
        <v>255</v>
      </c>
      <c r="K184" s="149">
        <v>265</v>
      </c>
    </row>
    <row r="185" spans="1:11">
      <c r="A185" s="98" t="s">
        <v>33</v>
      </c>
      <c r="B185" s="99" t="s">
        <v>58</v>
      </c>
      <c r="C185" t="str">
        <f>A185&amp;B185</f>
        <v>Comberton Village College2020/2021</v>
      </c>
      <c r="D185" s="94">
        <v>228</v>
      </c>
      <c r="E185" s="150">
        <v>299</v>
      </c>
      <c r="F185" s="151">
        <v>297</v>
      </c>
      <c r="G185" s="151">
        <v>289</v>
      </c>
      <c r="H185" s="151">
        <v>267</v>
      </c>
      <c r="I185" s="151">
        <v>293</v>
      </c>
      <c r="J185" s="151">
        <v>262</v>
      </c>
      <c r="K185" s="151">
        <v>250</v>
      </c>
    </row>
    <row r="186" spans="1:11" ht="15.75" thickBot="1">
      <c r="A186" s="98" t="s">
        <v>33</v>
      </c>
      <c r="B186" s="99" t="s">
        <v>59</v>
      </c>
      <c r="C186" t="str">
        <f>A186&amp;B186</f>
        <v>Comberton Village College2021/2022</v>
      </c>
      <c r="D186" s="95">
        <v>257</v>
      </c>
      <c r="E186" s="152">
        <v>293</v>
      </c>
      <c r="F186" s="153">
        <v>296</v>
      </c>
      <c r="G186" s="153">
        <v>296</v>
      </c>
      <c r="H186" s="153">
        <v>287</v>
      </c>
      <c r="I186" s="153">
        <v>259</v>
      </c>
      <c r="J186" s="153">
        <v>256</v>
      </c>
      <c r="K186" s="153">
        <v>253</v>
      </c>
    </row>
    <row r="187" spans="1:11">
      <c r="A187" s="100" t="s">
        <v>33</v>
      </c>
      <c r="B187" s="101" t="s">
        <v>60</v>
      </c>
      <c r="C187" t="str">
        <f>A187&amp;B187</f>
        <v>Comberton Village College2022/2023</v>
      </c>
      <c r="D187" s="107">
        <v>248</v>
      </c>
      <c r="E187" s="154">
        <v>300</v>
      </c>
      <c r="F187" s="155">
        <v>297</v>
      </c>
      <c r="G187" s="155">
        <v>296</v>
      </c>
      <c r="H187" s="155">
        <v>300</v>
      </c>
      <c r="I187" s="155">
        <v>292</v>
      </c>
      <c r="J187" s="155">
        <v>212</v>
      </c>
      <c r="K187" s="155">
        <v>238</v>
      </c>
    </row>
    <row r="188" spans="1:11">
      <c r="A188" s="102" t="s">
        <v>33</v>
      </c>
      <c r="B188" s="103" t="s">
        <v>61</v>
      </c>
      <c r="C188" t="str">
        <f>A188&amp;B188</f>
        <v>Comberton Village College2023/2024</v>
      </c>
      <c r="D188" s="96">
        <v>242</v>
      </c>
      <c r="E188" s="110">
        <v>282</v>
      </c>
      <c r="F188" s="111">
        <v>305</v>
      </c>
      <c r="G188" s="111">
        <v>301</v>
      </c>
      <c r="H188" s="111">
        <v>301</v>
      </c>
      <c r="I188" s="111">
        <v>303</v>
      </c>
      <c r="J188" s="111">
        <v>260</v>
      </c>
      <c r="K188" s="111">
        <v>202</v>
      </c>
    </row>
    <row r="189" spans="1:11">
      <c r="A189" s="102" t="s">
        <v>33</v>
      </c>
      <c r="B189" s="103" t="s">
        <v>62</v>
      </c>
      <c r="C189" t="str">
        <f>A189&amp;B189</f>
        <v>Comberton Village College2024/2025</v>
      </c>
      <c r="D189" s="96">
        <v>269</v>
      </c>
      <c r="E189" s="110">
        <v>304</v>
      </c>
      <c r="F189" s="111">
        <v>285</v>
      </c>
      <c r="G189" s="111">
        <v>306</v>
      </c>
      <c r="H189" s="111">
        <v>304</v>
      </c>
      <c r="I189" s="111">
        <v>302</v>
      </c>
      <c r="J189" s="111">
        <v>265</v>
      </c>
      <c r="K189" s="111">
        <v>247</v>
      </c>
    </row>
    <row r="190" spans="1:11">
      <c r="A190" s="102" t="s">
        <v>33</v>
      </c>
      <c r="B190" s="103" t="s">
        <v>63</v>
      </c>
      <c r="C190" t="str">
        <f>A190&amp;B190</f>
        <v>Comberton Village College2025/2026</v>
      </c>
      <c r="D190" s="96">
        <v>237</v>
      </c>
      <c r="E190" s="110">
        <v>339</v>
      </c>
      <c r="F190" s="111">
        <v>307</v>
      </c>
      <c r="G190" s="111">
        <v>286</v>
      </c>
      <c r="H190" s="111">
        <v>309</v>
      </c>
      <c r="I190" s="111">
        <v>306</v>
      </c>
      <c r="J190" s="111">
        <v>264</v>
      </c>
      <c r="K190" s="111">
        <v>252</v>
      </c>
    </row>
    <row r="191" spans="1:11">
      <c r="A191" s="102" t="s">
        <v>33</v>
      </c>
      <c r="B191" s="104" t="s">
        <v>64</v>
      </c>
      <c r="C191" t="str">
        <f>A191&amp;B191</f>
        <v>Comberton Village College2026/2027</v>
      </c>
      <c r="D191" s="96">
        <v>275</v>
      </c>
      <c r="E191" s="110">
        <v>300</v>
      </c>
      <c r="F191" s="111">
        <v>341</v>
      </c>
      <c r="G191" s="111">
        <v>307</v>
      </c>
      <c r="H191" s="111">
        <v>288</v>
      </c>
      <c r="I191" s="111">
        <v>310</v>
      </c>
      <c r="J191" s="114">
        <v>268</v>
      </c>
      <c r="K191" s="114">
        <v>250</v>
      </c>
    </row>
    <row r="192" spans="1:11">
      <c r="A192" s="102" t="s">
        <v>33</v>
      </c>
      <c r="B192" s="104" t="s">
        <v>65</v>
      </c>
      <c r="C192" t="str">
        <f>A192&amp;B192</f>
        <v>Comberton Village College2027/2028</v>
      </c>
      <c r="D192" s="96">
        <v>240</v>
      </c>
      <c r="E192" s="110">
        <v>347</v>
      </c>
      <c r="F192" s="111">
        <v>302</v>
      </c>
      <c r="G192" s="111">
        <v>341</v>
      </c>
      <c r="H192" s="111">
        <v>309</v>
      </c>
      <c r="I192" s="111">
        <v>289</v>
      </c>
      <c r="J192" s="114">
        <v>271</v>
      </c>
      <c r="K192" s="114">
        <v>254</v>
      </c>
    </row>
    <row r="193" spans="1:11">
      <c r="A193" s="102" t="s">
        <v>33</v>
      </c>
      <c r="B193" s="104" t="s">
        <v>66</v>
      </c>
      <c r="C193" t="str">
        <f>A193&amp;B193</f>
        <v>Comberton Village College2028/2029</v>
      </c>
      <c r="D193" s="96">
        <v>268</v>
      </c>
      <c r="E193" s="110">
        <v>306</v>
      </c>
      <c r="F193" s="111">
        <v>349</v>
      </c>
      <c r="G193" s="111">
        <v>302</v>
      </c>
      <c r="H193" s="111">
        <v>343</v>
      </c>
      <c r="I193" s="111">
        <v>310</v>
      </c>
      <c r="J193" s="114">
        <v>250</v>
      </c>
      <c r="K193" s="114">
        <v>257</v>
      </c>
    </row>
    <row r="194" spans="1:11">
      <c r="A194" s="102" t="s">
        <v>33</v>
      </c>
      <c r="B194" s="104" t="s">
        <v>73</v>
      </c>
      <c r="C194" t="str">
        <f>A194&amp;B194</f>
        <v>Comberton Village College2029/2030</v>
      </c>
      <c r="D194" s="96">
        <v>254</v>
      </c>
      <c r="E194" s="110">
        <v>343</v>
      </c>
      <c r="F194" s="111">
        <v>309</v>
      </c>
      <c r="G194" s="111">
        <v>350</v>
      </c>
      <c r="H194" s="111">
        <v>305</v>
      </c>
      <c r="I194" s="111">
        <v>345</v>
      </c>
      <c r="J194" s="114">
        <v>272</v>
      </c>
      <c r="K194" s="114">
        <v>237</v>
      </c>
    </row>
    <row r="195" spans="1:11">
      <c r="A195" s="102" t="s">
        <v>33</v>
      </c>
      <c r="B195" s="104" t="s">
        <v>75</v>
      </c>
      <c r="C195" t="str">
        <f>A195&amp;B195</f>
        <v>Comberton Village College2030/2031</v>
      </c>
      <c r="D195" s="96">
        <v>274</v>
      </c>
      <c r="E195" s="110">
        <v>327</v>
      </c>
      <c r="F195" s="111">
        <v>346</v>
      </c>
      <c r="G195" s="111">
        <v>310</v>
      </c>
      <c r="H195" s="111">
        <v>353</v>
      </c>
      <c r="I195" s="111">
        <v>307</v>
      </c>
      <c r="J195" s="114">
        <v>307</v>
      </c>
      <c r="K195" s="114">
        <v>259</v>
      </c>
    </row>
    <row r="196" spans="1:11">
      <c r="A196" s="102" t="s">
        <v>33</v>
      </c>
      <c r="B196" s="104" t="s">
        <v>76</v>
      </c>
      <c r="C196" t="str">
        <f>A196&amp;B196</f>
        <v>Comberton Village College2031/2032</v>
      </c>
      <c r="D196" s="96">
        <v>288</v>
      </c>
      <c r="E196" s="110">
        <v>355</v>
      </c>
      <c r="F196" s="111">
        <v>330</v>
      </c>
      <c r="G196" s="111">
        <v>347</v>
      </c>
      <c r="H196" s="111">
        <v>313</v>
      </c>
      <c r="I196" s="111">
        <v>355</v>
      </c>
      <c r="J196" s="114">
        <v>269</v>
      </c>
      <c r="K196" s="114">
        <v>294</v>
      </c>
    </row>
    <row r="197" spans="1:11" ht="15.75" thickBot="1">
      <c r="A197" s="105" t="s">
        <v>33</v>
      </c>
      <c r="B197" s="106" t="s">
        <v>77</v>
      </c>
      <c r="C197" t="str">
        <f>A197&amp;B197</f>
        <v>Comberton Village College2032/2033</v>
      </c>
      <c r="D197" s="96"/>
      <c r="E197" s="112">
        <v>378</v>
      </c>
      <c r="F197" s="113">
        <v>358</v>
      </c>
      <c r="G197" s="113">
        <v>331</v>
      </c>
      <c r="H197" s="113">
        <v>350</v>
      </c>
      <c r="I197" s="113">
        <v>315</v>
      </c>
      <c r="J197" s="115">
        <v>317</v>
      </c>
      <c r="K197" s="115">
        <v>256</v>
      </c>
    </row>
    <row r="198" spans="1:11">
      <c r="A198" s="98" t="s">
        <v>34</v>
      </c>
      <c r="B198" s="99" t="s">
        <v>57</v>
      </c>
      <c r="C198" t="str">
        <f>A198&amp;B198</f>
        <v>Cottenham Village College2019/2020</v>
      </c>
      <c r="D198" s="97">
        <v>167</v>
      </c>
      <c r="E198" s="148">
        <v>180</v>
      </c>
      <c r="F198" s="149">
        <v>179</v>
      </c>
      <c r="G198" s="149">
        <v>173</v>
      </c>
      <c r="H198" s="149">
        <v>176</v>
      </c>
      <c r="I198" s="149">
        <v>159</v>
      </c>
      <c r="J198" s="149">
        <v>14</v>
      </c>
      <c r="K198" s="149">
        <v>14</v>
      </c>
    </row>
    <row r="199" spans="1:11">
      <c r="A199" s="98" t="s">
        <v>34</v>
      </c>
      <c r="B199" s="99" t="s">
        <v>58</v>
      </c>
      <c r="C199" t="str">
        <f>A199&amp;B199</f>
        <v>Cottenham Village College2020/2021</v>
      </c>
      <c r="D199" s="94">
        <v>174</v>
      </c>
      <c r="E199" s="150">
        <v>177</v>
      </c>
      <c r="F199" s="151">
        <v>178</v>
      </c>
      <c r="G199" s="151">
        <v>175</v>
      </c>
      <c r="H199" s="151">
        <v>173</v>
      </c>
      <c r="I199" s="151">
        <v>175</v>
      </c>
      <c r="J199" s="151">
        <v>0</v>
      </c>
      <c r="K199" s="151">
        <v>0</v>
      </c>
    </row>
    <row r="200" spans="1:11" ht="15.75" thickBot="1">
      <c r="A200" s="98" t="s">
        <v>34</v>
      </c>
      <c r="B200" s="99" t="s">
        <v>59</v>
      </c>
      <c r="C200" t="str">
        <f>A200&amp;B200</f>
        <v>Cottenham Village College2021/2022</v>
      </c>
      <c r="D200" s="95">
        <v>176</v>
      </c>
      <c r="E200" s="152">
        <v>171</v>
      </c>
      <c r="F200" s="153">
        <v>179</v>
      </c>
      <c r="G200" s="153">
        <v>177</v>
      </c>
      <c r="H200" s="153">
        <v>177</v>
      </c>
      <c r="I200" s="153">
        <v>173</v>
      </c>
      <c r="J200" s="153">
        <v>0</v>
      </c>
      <c r="K200" s="153">
        <v>0</v>
      </c>
    </row>
    <row r="201" spans="1:11">
      <c r="A201" s="100" t="s">
        <v>34</v>
      </c>
      <c r="B201" s="101" t="s">
        <v>60</v>
      </c>
      <c r="C201" t="str">
        <f>A201&amp;B201</f>
        <v>Cottenham Village College2022/2023</v>
      </c>
      <c r="D201" s="107">
        <v>197</v>
      </c>
      <c r="E201" s="154">
        <v>176</v>
      </c>
      <c r="F201" s="155">
        <v>174</v>
      </c>
      <c r="G201" s="155">
        <v>178</v>
      </c>
      <c r="H201" s="155">
        <v>174</v>
      </c>
      <c r="I201" s="155">
        <v>177</v>
      </c>
      <c r="J201" s="155">
        <v>0</v>
      </c>
      <c r="K201" s="155">
        <v>0</v>
      </c>
    </row>
    <row r="202" spans="1:11">
      <c r="A202" s="102" t="s">
        <v>34</v>
      </c>
      <c r="B202" s="103" t="s">
        <v>61</v>
      </c>
      <c r="C202" t="str">
        <f>A202&amp;B202</f>
        <v>Cottenham Village College2023/2024</v>
      </c>
      <c r="D202" s="96">
        <v>187</v>
      </c>
      <c r="E202" s="110">
        <v>191</v>
      </c>
      <c r="F202" s="111">
        <v>179</v>
      </c>
      <c r="G202" s="111">
        <v>173</v>
      </c>
      <c r="H202" s="111">
        <v>178</v>
      </c>
      <c r="I202" s="111">
        <v>175</v>
      </c>
      <c r="J202" s="111">
        <v>0</v>
      </c>
      <c r="K202" s="111">
        <v>0</v>
      </c>
    </row>
    <row r="203" spans="1:11">
      <c r="A203" s="102" t="s">
        <v>34</v>
      </c>
      <c r="B203" s="103" t="s">
        <v>62</v>
      </c>
      <c r="C203" t="str">
        <f>A203&amp;B203</f>
        <v>Cottenham Village College2024/2025</v>
      </c>
      <c r="D203" s="96">
        <v>191</v>
      </c>
      <c r="E203" s="110">
        <v>193</v>
      </c>
      <c r="F203" s="111">
        <v>197</v>
      </c>
      <c r="G203" s="111">
        <v>181</v>
      </c>
      <c r="H203" s="111">
        <v>176</v>
      </c>
      <c r="I203" s="111">
        <v>182</v>
      </c>
      <c r="J203" s="111">
        <v>0</v>
      </c>
      <c r="K203" s="111">
        <v>0</v>
      </c>
    </row>
    <row r="204" spans="1:11">
      <c r="A204" s="102" t="s">
        <v>34</v>
      </c>
      <c r="B204" s="103" t="s">
        <v>63</v>
      </c>
      <c r="C204" t="str">
        <f>A204&amp;B204</f>
        <v>Cottenham Village College2025/2026</v>
      </c>
      <c r="D204" s="96">
        <v>201</v>
      </c>
      <c r="E204" s="110">
        <v>200</v>
      </c>
      <c r="F204" s="111">
        <v>198</v>
      </c>
      <c r="G204" s="111">
        <v>198</v>
      </c>
      <c r="H204" s="111">
        <v>183</v>
      </c>
      <c r="I204" s="111">
        <v>179</v>
      </c>
      <c r="J204" s="111">
        <v>0</v>
      </c>
      <c r="K204" s="111">
        <v>0</v>
      </c>
    </row>
    <row r="205" spans="1:11">
      <c r="A205" s="102" t="s">
        <v>34</v>
      </c>
      <c r="B205" s="104" t="s">
        <v>64</v>
      </c>
      <c r="C205" t="str">
        <f>A205&amp;B205</f>
        <v>Cottenham Village College2026/2027</v>
      </c>
      <c r="D205" s="96">
        <v>184</v>
      </c>
      <c r="E205" s="110">
        <v>216</v>
      </c>
      <c r="F205" s="111">
        <v>207</v>
      </c>
      <c r="G205" s="111">
        <v>201</v>
      </c>
      <c r="H205" s="111">
        <v>202</v>
      </c>
      <c r="I205" s="111">
        <v>188</v>
      </c>
      <c r="J205" s="111">
        <v>0</v>
      </c>
      <c r="K205" s="111">
        <v>0</v>
      </c>
    </row>
    <row r="206" spans="1:11">
      <c r="A206" s="102" t="s">
        <v>34</v>
      </c>
      <c r="B206" s="104" t="s">
        <v>65</v>
      </c>
      <c r="C206" t="str">
        <f>A206&amp;B206</f>
        <v>Cottenham Village College2027/2028</v>
      </c>
      <c r="D206" s="96">
        <v>212</v>
      </c>
      <c r="E206" s="110">
        <v>204</v>
      </c>
      <c r="F206" s="111">
        <v>222</v>
      </c>
      <c r="G206" s="111">
        <v>209</v>
      </c>
      <c r="H206" s="111">
        <v>204</v>
      </c>
      <c r="I206" s="111">
        <v>206</v>
      </c>
      <c r="J206" s="111">
        <v>0</v>
      </c>
      <c r="K206" s="111">
        <v>0</v>
      </c>
    </row>
    <row r="207" spans="1:11">
      <c r="A207" s="102" t="s">
        <v>34</v>
      </c>
      <c r="B207" s="104" t="s">
        <v>66</v>
      </c>
      <c r="C207" t="str">
        <f>A207&amp;B207</f>
        <v>Cottenham Village College2028/2029</v>
      </c>
      <c r="D207" s="96">
        <v>198</v>
      </c>
      <c r="E207" s="110">
        <v>237</v>
      </c>
      <c r="F207" s="111">
        <v>209</v>
      </c>
      <c r="G207" s="111">
        <v>223</v>
      </c>
      <c r="H207" s="111">
        <v>211</v>
      </c>
      <c r="I207" s="111">
        <v>207</v>
      </c>
      <c r="J207" s="111">
        <v>0</v>
      </c>
      <c r="K207" s="111">
        <v>0</v>
      </c>
    </row>
    <row r="208" spans="1:11">
      <c r="A208" s="102" t="s">
        <v>34</v>
      </c>
      <c r="B208" s="104" t="s">
        <v>73</v>
      </c>
      <c r="C208" t="str">
        <f>A208&amp;B208</f>
        <v>Cottenham Village College2029/2030</v>
      </c>
      <c r="D208" s="96">
        <v>189</v>
      </c>
      <c r="E208" s="110">
        <v>232</v>
      </c>
      <c r="F208" s="111">
        <v>243</v>
      </c>
      <c r="G208" s="111">
        <v>211</v>
      </c>
      <c r="H208" s="111">
        <v>226</v>
      </c>
      <c r="I208" s="111">
        <v>215</v>
      </c>
      <c r="J208" s="111">
        <v>0</v>
      </c>
      <c r="K208" s="111">
        <v>0</v>
      </c>
    </row>
    <row r="209" spans="1:11">
      <c r="A209" s="102" t="s">
        <v>34</v>
      </c>
      <c r="B209" s="104" t="s">
        <v>75</v>
      </c>
      <c r="C209" t="str">
        <f>A209&amp;B209</f>
        <v>Cottenham Village College2030/2031</v>
      </c>
      <c r="D209" s="96">
        <v>205</v>
      </c>
      <c r="E209" s="110">
        <v>230</v>
      </c>
      <c r="F209" s="111">
        <v>238</v>
      </c>
      <c r="G209" s="111">
        <v>245</v>
      </c>
      <c r="H209" s="111">
        <v>214</v>
      </c>
      <c r="I209" s="111">
        <v>230</v>
      </c>
      <c r="J209" s="111">
        <v>0</v>
      </c>
      <c r="K209" s="111">
        <v>0</v>
      </c>
    </row>
    <row r="210" spans="1:11">
      <c r="A210" s="102" t="s">
        <v>34</v>
      </c>
      <c r="B210" s="104" t="s">
        <v>76</v>
      </c>
      <c r="C210" t="str">
        <f>A210&amp;B210</f>
        <v>Cottenham Village College2031/2032</v>
      </c>
      <c r="D210" s="96">
        <v>187</v>
      </c>
      <c r="E210" s="110">
        <v>255</v>
      </c>
      <c r="F210" s="111">
        <v>236</v>
      </c>
      <c r="G210" s="111">
        <v>240</v>
      </c>
      <c r="H210" s="111">
        <v>248</v>
      </c>
      <c r="I210" s="111">
        <v>218</v>
      </c>
      <c r="J210" s="111">
        <v>0</v>
      </c>
      <c r="K210" s="111">
        <v>0</v>
      </c>
    </row>
    <row r="211" spans="1:11" ht="15.75" thickBot="1">
      <c r="A211" s="105" t="s">
        <v>34</v>
      </c>
      <c r="B211" s="106" t="s">
        <v>77</v>
      </c>
      <c r="C211" t="str">
        <f>A211&amp;B211</f>
        <v>Cottenham Village College2032/2033</v>
      </c>
      <c r="D211" s="96"/>
      <c r="E211" s="112">
        <v>249</v>
      </c>
      <c r="F211" s="113">
        <v>261</v>
      </c>
      <c r="G211" s="113">
        <v>238</v>
      </c>
      <c r="H211" s="113">
        <v>243</v>
      </c>
      <c r="I211" s="113">
        <v>252</v>
      </c>
      <c r="J211" s="113">
        <v>0</v>
      </c>
      <c r="K211" s="113">
        <v>0</v>
      </c>
    </row>
    <row r="212" spans="1:11">
      <c r="A212" s="98" t="s">
        <v>35</v>
      </c>
      <c r="B212" s="99" t="s">
        <v>57</v>
      </c>
      <c r="C212" t="str">
        <f>A212&amp;B212</f>
        <v>Impington Village College2019/2020</v>
      </c>
      <c r="D212" s="97">
        <v>216</v>
      </c>
      <c r="E212" s="148">
        <v>245</v>
      </c>
      <c r="F212" s="149">
        <v>233</v>
      </c>
      <c r="G212" s="149">
        <v>209</v>
      </c>
      <c r="H212" s="149">
        <v>209</v>
      </c>
      <c r="I212" s="149">
        <v>215</v>
      </c>
      <c r="J212" s="149">
        <v>170</v>
      </c>
      <c r="K212" s="149">
        <v>96</v>
      </c>
    </row>
    <row r="213" spans="1:11">
      <c r="A213" s="98" t="s">
        <v>35</v>
      </c>
      <c r="B213" s="99" t="s">
        <v>58</v>
      </c>
      <c r="C213" t="str">
        <f>A213&amp;B213</f>
        <v>Impington Village College2020/2021</v>
      </c>
      <c r="D213" s="94">
        <v>212</v>
      </c>
      <c r="E213" s="150">
        <v>242</v>
      </c>
      <c r="F213" s="151">
        <v>247</v>
      </c>
      <c r="G213" s="151">
        <v>231</v>
      </c>
      <c r="H213" s="151">
        <v>211</v>
      </c>
      <c r="I213" s="151">
        <v>208</v>
      </c>
      <c r="J213" s="151">
        <v>148</v>
      </c>
      <c r="K213" s="151">
        <v>135</v>
      </c>
    </row>
    <row r="214" spans="1:11" ht="15.75" thickBot="1">
      <c r="A214" s="98" t="s">
        <v>35</v>
      </c>
      <c r="B214" s="99" t="s">
        <v>59</v>
      </c>
      <c r="C214" t="str">
        <f>A214&amp;B214</f>
        <v>Impington Village College2021/2022</v>
      </c>
      <c r="D214" s="95">
        <v>217</v>
      </c>
      <c r="E214" s="152">
        <v>240</v>
      </c>
      <c r="F214" s="153">
        <v>239</v>
      </c>
      <c r="G214" s="153">
        <v>242</v>
      </c>
      <c r="H214" s="153">
        <v>232</v>
      </c>
      <c r="I214" s="153">
        <v>207</v>
      </c>
      <c r="J214" s="153">
        <v>145</v>
      </c>
      <c r="K214" s="153">
        <v>118</v>
      </c>
    </row>
    <row r="215" spans="1:11">
      <c r="A215" s="100" t="s">
        <v>35</v>
      </c>
      <c r="B215" s="101" t="s">
        <v>60</v>
      </c>
      <c r="C215" t="str">
        <f>A215&amp;B215</f>
        <v>Impington Village College2022/2023</v>
      </c>
      <c r="D215" s="107">
        <v>224</v>
      </c>
      <c r="E215" s="154">
        <v>242</v>
      </c>
      <c r="F215" s="155">
        <v>241</v>
      </c>
      <c r="G215" s="155">
        <v>240</v>
      </c>
      <c r="H215" s="155">
        <v>240</v>
      </c>
      <c r="I215" s="155">
        <v>227</v>
      </c>
      <c r="J215" s="155">
        <v>105</v>
      </c>
      <c r="K215" s="155">
        <v>123</v>
      </c>
    </row>
    <row r="216" spans="1:11">
      <c r="A216" s="102" t="s">
        <v>35</v>
      </c>
      <c r="B216" s="103" t="s">
        <v>61</v>
      </c>
      <c r="C216" t="str">
        <f>A216&amp;B216</f>
        <v>Impington Village College2023/2024</v>
      </c>
      <c r="D216" s="96">
        <v>229</v>
      </c>
      <c r="E216" s="110">
        <v>247</v>
      </c>
      <c r="F216" s="111">
        <v>242</v>
      </c>
      <c r="G216" s="111">
        <v>239</v>
      </c>
      <c r="H216" s="111">
        <v>240</v>
      </c>
      <c r="I216" s="111">
        <v>236</v>
      </c>
      <c r="J216" s="111">
        <v>136</v>
      </c>
      <c r="K216" s="111">
        <v>86</v>
      </c>
    </row>
    <row r="217" spans="1:11">
      <c r="A217" s="102" t="s">
        <v>35</v>
      </c>
      <c r="B217" s="103" t="s">
        <v>62</v>
      </c>
      <c r="C217" t="str">
        <f>A217&amp;B217</f>
        <v>Impington Village College2024/2025</v>
      </c>
      <c r="D217" s="96">
        <v>239</v>
      </c>
      <c r="E217" s="110">
        <v>257</v>
      </c>
      <c r="F217" s="111">
        <v>247</v>
      </c>
      <c r="G217" s="111">
        <v>240</v>
      </c>
      <c r="H217" s="111">
        <v>239</v>
      </c>
      <c r="I217" s="111">
        <v>236</v>
      </c>
      <c r="J217" s="111">
        <v>142</v>
      </c>
      <c r="K217" s="111">
        <v>112</v>
      </c>
    </row>
    <row r="218" spans="1:11">
      <c r="A218" s="102" t="s">
        <v>35</v>
      </c>
      <c r="B218" s="103" t="s">
        <v>63</v>
      </c>
      <c r="C218" t="str">
        <f>A218&amp;B218</f>
        <v>Impington Village College2025/2026</v>
      </c>
      <c r="D218" s="96">
        <v>206</v>
      </c>
      <c r="E218" s="110">
        <v>268</v>
      </c>
      <c r="F218" s="111">
        <v>257</v>
      </c>
      <c r="G218" s="111">
        <v>245</v>
      </c>
      <c r="H218" s="111">
        <v>240</v>
      </c>
      <c r="I218" s="111">
        <v>235</v>
      </c>
      <c r="J218" s="111">
        <v>142</v>
      </c>
      <c r="K218" s="111">
        <v>117</v>
      </c>
    </row>
    <row r="219" spans="1:11">
      <c r="A219" s="102" t="s">
        <v>35</v>
      </c>
      <c r="B219" s="104" t="s">
        <v>64</v>
      </c>
      <c r="C219" t="str">
        <f>A219&amp;B219</f>
        <v>Impington Village College2026/2027</v>
      </c>
      <c r="D219" s="96">
        <v>239</v>
      </c>
      <c r="E219" s="110">
        <v>231</v>
      </c>
      <c r="F219" s="111">
        <v>268</v>
      </c>
      <c r="G219" s="111">
        <v>255</v>
      </c>
      <c r="H219" s="111">
        <v>245</v>
      </c>
      <c r="I219" s="111">
        <v>236</v>
      </c>
      <c r="J219" s="114">
        <v>141</v>
      </c>
      <c r="K219" s="114">
        <v>117</v>
      </c>
    </row>
    <row r="220" spans="1:11">
      <c r="A220" s="102" t="s">
        <v>35</v>
      </c>
      <c r="B220" s="104" t="s">
        <v>65</v>
      </c>
      <c r="C220" t="str">
        <f>A220&amp;B220</f>
        <v>Impington Village College2027/2028</v>
      </c>
      <c r="D220" s="96">
        <v>223</v>
      </c>
      <c r="E220" s="110">
        <v>269</v>
      </c>
      <c r="F220" s="111">
        <v>232</v>
      </c>
      <c r="G220" s="111">
        <v>267</v>
      </c>
      <c r="H220" s="111">
        <v>256</v>
      </c>
      <c r="I220" s="111">
        <v>242</v>
      </c>
      <c r="J220" s="114">
        <v>143</v>
      </c>
      <c r="K220" s="114">
        <v>117</v>
      </c>
    </row>
    <row r="221" spans="1:11">
      <c r="A221" s="102" t="s">
        <v>35</v>
      </c>
      <c r="B221" s="104" t="s">
        <v>66</v>
      </c>
      <c r="C221" t="str">
        <f>A221&amp;B221</f>
        <v>Impington Village College2028/2029</v>
      </c>
      <c r="D221" s="96">
        <v>204</v>
      </c>
      <c r="E221" s="110">
        <v>252</v>
      </c>
      <c r="F221" s="111">
        <v>270</v>
      </c>
      <c r="G221" s="111">
        <v>231</v>
      </c>
      <c r="H221" s="111">
        <v>268</v>
      </c>
      <c r="I221" s="111">
        <v>253</v>
      </c>
      <c r="J221" s="114">
        <v>147</v>
      </c>
      <c r="K221" s="114">
        <v>119</v>
      </c>
    </row>
    <row r="222" spans="1:11">
      <c r="A222" s="102" t="s">
        <v>35</v>
      </c>
      <c r="B222" s="104" t="s">
        <v>73</v>
      </c>
      <c r="C222" t="str">
        <f>A222&amp;B222</f>
        <v>Impington Village College2029/2030</v>
      </c>
      <c r="D222" s="96">
        <v>190</v>
      </c>
      <c r="E222" s="110">
        <v>232</v>
      </c>
      <c r="F222" s="111">
        <v>253</v>
      </c>
      <c r="G222" s="111">
        <v>269</v>
      </c>
      <c r="H222" s="111">
        <v>232</v>
      </c>
      <c r="I222" s="111">
        <v>265</v>
      </c>
      <c r="J222" s="114">
        <v>154</v>
      </c>
      <c r="K222" s="114">
        <v>122</v>
      </c>
    </row>
    <row r="223" spans="1:11">
      <c r="A223" s="102" t="s">
        <v>35</v>
      </c>
      <c r="B223" s="104" t="s">
        <v>75</v>
      </c>
      <c r="C223" t="str">
        <f>A223&amp;B223</f>
        <v>Impington Village College2030/2031</v>
      </c>
      <c r="D223" s="96">
        <v>186</v>
      </c>
      <c r="E223" s="110">
        <v>218</v>
      </c>
      <c r="F223" s="111">
        <v>233</v>
      </c>
      <c r="G223" s="111">
        <v>252</v>
      </c>
      <c r="H223" s="111">
        <v>270</v>
      </c>
      <c r="I223" s="111">
        <v>229</v>
      </c>
      <c r="J223" s="114">
        <v>161</v>
      </c>
      <c r="K223" s="114">
        <v>128</v>
      </c>
    </row>
    <row r="224" spans="1:11">
      <c r="A224" s="102" t="s">
        <v>35</v>
      </c>
      <c r="B224" s="104" t="s">
        <v>76</v>
      </c>
      <c r="C224" t="str">
        <f>A224&amp;B224</f>
        <v>Impington Village College2031/2032</v>
      </c>
      <c r="D224" s="96">
        <v>170</v>
      </c>
      <c r="E224" s="110">
        <v>216</v>
      </c>
      <c r="F224" s="111">
        <v>219</v>
      </c>
      <c r="G224" s="111">
        <v>232</v>
      </c>
      <c r="H224" s="111">
        <v>253</v>
      </c>
      <c r="I224" s="111">
        <v>267</v>
      </c>
      <c r="J224" s="114">
        <v>140</v>
      </c>
      <c r="K224" s="114">
        <v>134</v>
      </c>
    </row>
    <row r="225" spans="1:11" ht="15.75" thickBot="1">
      <c r="A225" s="105" t="s">
        <v>35</v>
      </c>
      <c r="B225" s="106" t="s">
        <v>77</v>
      </c>
      <c r="C225" t="str">
        <f>A225&amp;B225</f>
        <v>Impington Village College2032/2033</v>
      </c>
      <c r="D225" s="96"/>
      <c r="E225" s="112">
        <v>201</v>
      </c>
      <c r="F225" s="113">
        <v>217</v>
      </c>
      <c r="G225" s="113">
        <v>218</v>
      </c>
      <c r="H225" s="113">
        <v>233</v>
      </c>
      <c r="I225" s="113">
        <v>250</v>
      </c>
      <c r="J225" s="115">
        <v>163</v>
      </c>
      <c r="K225" s="115">
        <v>117</v>
      </c>
    </row>
    <row r="226" spans="1:11">
      <c r="A226" s="98" t="s">
        <v>21</v>
      </c>
      <c r="B226" s="99" t="s">
        <v>57</v>
      </c>
      <c r="C226" t="str">
        <f>A226&amp;B226</f>
        <v>Ely College2019/2020</v>
      </c>
      <c r="D226" s="97">
        <v>270</v>
      </c>
      <c r="E226" s="148">
        <v>249</v>
      </c>
      <c r="F226" s="149">
        <v>208</v>
      </c>
      <c r="G226" s="149">
        <v>191</v>
      </c>
      <c r="H226" s="149">
        <v>191</v>
      </c>
      <c r="I226" s="149">
        <v>242</v>
      </c>
      <c r="J226" s="149">
        <v>106</v>
      </c>
      <c r="K226" s="149">
        <v>31</v>
      </c>
    </row>
    <row r="227" spans="1:11">
      <c r="A227" s="98" t="s">
        <v>21</v>
      </c>
      <c r="B227" s="99" t="s">
        <v>58</v>
      </c>
      <c r="C227" t="str">
        <f>A227&amp;B227</f>
        <v>Ely College2020/2021</v>
      </c>
      <c r="D227" s="94">
        <v>279</v>
      </c>
      <c r="E227" s="150">
        <v>277</v>
      </c>
      <c r="F227" s="151">
        <v>242</v>
      </c>
      <c r="G227" s="151">
        <v>201</v>
      </c>
      <c r="H227" s="151">
        <v>193</v>
      </c>
      <c r="I227" s="151">
        <v>190</v>
      </c>
      <c r="J227" s="151">
        <v>135</v>
      </c>
      <c r="K227" s="151">
        <v>60</v>
      </c>
    </row>
    <row r="228" spans="1:11" ht="15.75" thickBot="1">
      <c r="A228" s="98" t="s">
        <v>21</v>
      </c>
      <c r="B228" s="99" t="s">
        <v>59</v>
      </c>
      <c r="C228" t="str">
        <f>A228&amp;B228</f>
        <v>Ely College2021/2022</v>
      </c>
      <c r="D228" s="95">
        <v>301</v>
      </c>
      <c r="E228" s="152">
        <v>275</v>
      </c>
      <c r="F228" s="153">
        <v>276</v>
      </c>
      <c r="G228" s="153">
        <v>248</v>
      </c>
      <c r="H228" s="153">
        <v>207</v>
      </c>
      <c r="I228" s="153">
        <v>196</v>
      </c>
      <c r="J228" s="153">
        <v>129</v>
      </c>
      <c r="K228" s="153">
        <v>92</v>
      </c>
    </row>
    <row r="229" spans="1:11">
      <c r="A229" s="100" t="s">
        <v>21</v>
      </c>
      <c r="B229" s="101" t="s">
        <v>60</v>
      </c>
      <c r="C229" t="str">
        <f>A229&amp;B229</f>
        <v>Ely College2022/2023</v>
      </c>
      <c r="D229" s="107">
        <v>289</v>
      </c>
      <c r="E229" s="154">
        <v>303</v>
      </c>
      <c r="F229" s="155">
        <v>283</v>
      </c>
      <c r="G229" s="155">
        <v>285</v>
      </c>
      <c r="H229" s="155">
        <v>248</v>
      </c>
      <c r="I229" s="155">
        <v>211</v>
      </c>
      <c r="J229" s="155">
        <v>138</v>
      </c>
      <c r="K229" s="155">
        <v>88</v>
      </c>
    </row>
    <row r="230" spans="1:11">
      <c r="A230" s="102" t="s">
        <v>21</v>
      </c>
      <c r="B230" s="103" t="s">
        <v>61</v>
      </c>
      <c r="C230" t="str">
        <f>A230&amp;B230</f>
        <v>Ely College2023/2024</v>
      </c>
      <c r="D230" s="96">
        <v>253</v>
      </c>
      <c r="E230" s="110">
        <v>283</v>
      </c>
      <c r="F230" s="111">
        <v>309</v>
      </c>
      <c r="G230" s="111">
        <v>291</v>
      </c>
      <c r="H230" s="111">
        <v>290</v>
      </c>
      <c r="I230" s="111">
        <v>254</v>
      </c>
      <c r="J230" s="111">
        <v>140</v>
      </c>
      <c r="K230" s="111">
        <v>94</v>
      </c>
    </row>
    <row r="231" spans="1:11">
      <c r="A231" s="102" t="s">
        <v>21</v>
      </c>
      <c r="B231" s="103" t="s">
        <v>62</v>
      </c>
      <c r="C231" t="str">
        <f>A231&amp;B231</f>
        <v>Ely College2024/2025</v>
      </c>
      <c r="D231" s="96">
        <v>234</v>
      </c>
      <c r="E231" s="110">
        <v>261</v>
      </c>
      <c r="F231" s="111">
        <v>290</v>
      </c>
      <c r="G231" s="111">
        <v>318</v>
      </c>
      <c r="H231" s="111">
        <v>297</v>
      </c>
      <c r="I231" s="111">
        <v>297</v>
      </c>
      <c r="J231" s="111">
        <v>169</v>
      </c>
      <c r="K231" s="111">
        <v>98</v>
      </c>
    </row>
    <row r="232" spans="1:11">
      <c r="A232" s="102" t="s">
        <v>21</v>
      </c>
      <c r="B232" s="103" t="s">
        <v>63</v>
      </c>
      <c r="C232" t="str">
        <f>A232&amp;B232</f>
        <v>Ely College2025/2026</v>
      </c>
      <c r="D232" s="96">
        <v>269</v>
      </c>
      <c r="E232" s="110">
        <v>244</v>
      </c>
      <c r="F232" s="111">
        <v>266</v>
      </c>
      <c r="G232" s="111">
        <v>297</v>
      </c>
      <c r="H232" s="111">
        <v>322</v>
      </c>
      <c r="I232" s="111">
        <v>302</v>
      </c>
      <c r="J232" s="111">
        <v>197</v>
      </c>
      <c r="K232" s="111">
        <v>116</v>
      </c>
    </row>
    <row r="233" spans="1:11">
      <c r="A233" s="102" t="s">
        <v>21</v>
      </c>
      <c r="B233" s="104" t="s">
        <v>64</v>
      </c>
      <c r="C233" t="str">
        <f>A233&amp;B233</f>
        <v>Ely College2026/2027</v>
      </c>
      <c r="D233" s="96">
        <v>230</v>
      </c>
      <c r="E233" s="110">
        <v>282</v>
      </c>
      <c r="F233" s="111">
        <v>249</v>
      </c>
      <c r="G233" s="111">
        <v>273</v>
      </c>
      <c r="H233" s="111">
        <v>301</v>
      </c>
      <c r="I233" s="111">
        <v>327</v>
      </c>
      <c r="J233" s="114">
        <v>201</v>
      </c>
      <c r="K233" s="114">
        <v>136</v>
      </c>
    </row>
    <row r="234" spans="1:11">
      <c r="A234" s="102" t="s">
        <v>21</v>
      </c>
      <c r="B234" s="104" t="s">
        <v>65</v>
      </c>
      <c r="C234" t="str">
        <f>A234&amp;B234</f>
        <v>Ely College2027/2028</v>
      </c>
      <c r="D234" s="96">
        <v>237</v>
      </c>
      <c r="E234" s="110">
        <v>247</v>
      </c>
      <c r="F234" s="111">
        <v>288</v>
      </c>
      <c r="G234" s="111">
        <v>257</v>
      </c>
      <c r="H234" s="111">
        <v>278</v>
      </c>
      <c r="I234" s="111">
        <v>307</v>
      </c>
      <c r="J234" s="114">
        <v>218</v>
      </c>
      <c r="K234" s="114">
        <v>140</v>
      </c>
    </row>
    <row r="235" spans="1:11">
      <c r="A235" s="102" t="s">
        <v>21</v>
      </c>
      <c r="B235" s="104" t="s">
        <v>66</v>
      </c>
      <c r="C235" t="str">
        <f>A235&amp;B235</f>
        <v>Ely College2028/2029</v>
      </c>
      <c r="D235" s="96">
        <v>240</v>
      </c>
      <c r="E235" s="110">
        <v>259</v>
      </c>
      <c r="F235" s="111">
        <v>253</v>
      </c>
      <c r="G235" s="111">
        <v>296</v>
      </c>
      <c r="H235" s="111">
        <v>262</v>
      </c>
      <c r="I235" s="111">
        <v>284</v>
      </c>
      <c r="J235" s="114">
        <v>207</v>
      </c>
      <c r="K235" s="114">
        <v>152</v>
      </c>
    </row>
    <row r="236" spans="1:11">
      <c r="A236" s="102" t="s">
        <v>21</v>
      </c>
      <c r="B236" s="104" t="s">
        <v>73</v>
      </c>
      <c r="C236" t="str">
        <f>A236&amp;B236</f>
        <v>Ely College2029/2030</v>
      </c>
      <c r="D236" s="96">
        <v>224</v>
      </c>
      <c r="E236" s="110">
        <v>268</v>
      </c>
      <c r="F236" s="111">
        <v>265</v>
      </c>
      <c r="G236" s="111">
        <v>261</v>
      </c>
      <c r="H236" s="111">
        <v>301</v>
      </c>
      <c r="I236" s="111">
        <v>268</v>
      </c>
      <c r="J236" s="114">
        <v>193</v>
      </c>
      <c r="K236" s="114">
        <v>146</v>
      </c>
    </row>
    <row r="237" spans="1:11">
      <c r="A237" s="102" t="s">
        <v>21</v>
      </c>
      <c r="B237" s="104" t="s">
        <v>75</v>
      </c>
      <c r="C237" t="str">
        <f>A237&amp;B237</f>
        <v>Ely College2030/2031</v>
      </c>
      <c r="D237" s="96">
        <v>188</v>
      </c>
      <c r="E237" s="110">
        <v>257</v>
      </c>
      <c r="F237" s="111">
        <v>274</v>
      </c>
      <c r="G237" s="111">
        <v>273</v>
      </c>
      <c r="H237" s="111">
        <v>266</v>
      </c>
      <c r="I237" s="111">
        <v>307</v>
      </c>
      <c r="J237" s="114">
        <v>183</v>
      </c>
      <c r="K237" s="114">
        <v>138</v>
      </c>
    </row>
    <row r="238" spans="1:11">
      <c r="A238" s="102" t="s">
        <v>21</v>
      </c>
      <c r="B238" s="104" t="s">
        <v>76</v>
      </c>
      <c r="C238" t="str">
        <f>A238&amp;B238</f>
        <v>Ely College2031/2032</v>
      </c>
      <c r="D238" s="96">
        <v>209</v>
      </c>
      <c r="E238" s="110">
        <v>231</v>
      </c>
      <c r="F238" s="111">
        <v>263</v>
      </c>
      <c r="G238" s="111">
        <v>282</v>
      </c>
      <c r="H238" s="111">
        <v>278</v>
      </c>
      <c r="I238" s="111">
        <v>272</v>
      </c>
      <c r="J238" s="114">
        <v>210</v>
      </c>
      <c r="K238" s="114">
        <v>132</v>
      </c>
    </row>
    <row r="239" spans="1:11" ht="15.75" thickBot="1">
      <c r="A239" s="105" t="s">
        <v>21</v>
      </c>
      <c r="B239" s="106" t="s">
        <v>77</v>
      </c>
      <c r="C239" t="str">
        <f>A239&amp;B239</f>
        <v>Ely College2032/2033</v>
      </c>
      <c r="D239" s="96"/>
      <c r="E239" s="112">
        <v>266</v>
      </c>
      <c r="F239" s="113">
        <v>238</v>
      </c>
      <c r="G239" s="113">
        <v>272</v>
      </c>
      <c r="H239" s="113">
        <v>288</v>
      </c>
      <c r="I239" s="113">
        <v>285</v>
      </c>
      <c r="J239" s="115">
        <v>190</v>
      </c>
      <c r="K239" s="115">
        <v>152</v>
      </c>
    </row>
    <row r="240" spans="1:11">
      <c r="A240" s="98" t="s">
        <v>70</v>
      </c>
      <c r="B240" s="99" t="s">
        <v>57</v>
      </c>
      <c r="C240" t="str">
        <f>A240&amp;B240</f>
        <v>Littleport &amp; East Cambs Academy2019/2020</v>
      </c>
      <c r="D240" s="97">
        <v>113</v>
      </c>
      <c r="E240" s="148">
        <v>119</v>
      </c>
      <c r="F240" s="149">
        <v>120</v>
      </c>
      <c r="G240" s="149">
        <v>110</v>
      </c>
      <c r="H240" s="149">
        <v>0</v>
      </c>
      <c r="I240" s="149">
        <v>0</v>
      </c>
      <c r="J240" s="149">
        <v>0</v>
      </c>
      <c r="K240" s="149">
        <v>0</v>
      </c>
    </row>
    <row r="241" spans="1:11">
      <c r="A241" s="98" t="s">
        <v>70</v>
      </c>
      <c r="B241" s="99" t="s">
        <v>58</v>
      </c>
      <c r="C241" t="str">
        <f>A241&amp;B241</f>
        <v>Littleport &amp; East Cambs Academy2020/2021</v>
      </c>
      <c r="D241" s="94">
        <v>86</v>
      </c>
      <c r="E241" s="150">
        <v>122</v>
      </c>
      <c r="F241" s="151">
        <v>117</v>
      </c>
      <c r="G241" s="151">
        <v>113</v>
      </c>
      <c r="H241" s="151">
        <v>110</v>
      </c>
      <c r="I241" s="151">
        <v>0</v>
      </c>
      <c r="J241" s="151">
        <v>0</v>
      </c>
      <c r="K241" s="151">
        <v>0</v>
      </c>
    </row>
    <row r="242" spans="1:11" ht="15.75" thickBot="1">
      <c r="A242" s="98" t="s">
        <v>70</v>
      </c>
      <c r="B242" s="99" t="s">
        <v>59</v>
      </c>
      <c r="C242" t="str">
        <f>A242&amp;B242</f>
        <v>Littleport &amp; East Cambs Academy2021/2022</v>
      </c>
      <c r="D242" s="95">
        <v>110</v>
      </c>
      <c r="E242" s="152">
        <v>115</v>
      </c>
      <c r="F242" s="153">
        <v>117</v>
      </c>
      <c r="G242" s="153">
        <v>114</v>
      </c>
      <c r="H242" s="153">
        <v>105</v>
      </c>
      <c r="I242" s="153">
        <v>111</v>
      </c>
      <c r="J242" s="153">
        <v>0</v>
      </c>
      <c r="K242" s="153">
        <v>0</v>
      </c>
    </row>
    <row r="243" spans="1:11">
      <c r="A243" s="100" t="s">
        <v>70</v>
      </c>
      <c r="B243" s="101" t="s">
        <v>60</v>
      </c>
      <c r="C243" t="str">
        <f>A243&amp;B243</f>
        <v>Littleport &amp; East Cambs Academy2022/2023</v>
      </c>
      <c r="D243" s="107">
        <v>108</v>
      </c>
      <c r="E243" s="154">
        <v>117</v>
      </c>
      <c r="F243" s="155">
        <v>110</v>
      </c>
      <c r="G243" s="155">
        <v>110</v>
      </c>
      <c r="H243" s="155">
        <v>103</v>
      </c>
      <c r="I243" s="155">
        <v>103</v>
      </c>
      <c r="J243" s="155">
        <v>0</v>
      </c>
      <c r="K243" s="155">
        <v>0</v>
      </c>
    </row>
    <row r="244" spans="1:11">
      <c r="A244" s="102" t="s">
        <v>70</v>
      </c>
      <c r="B244" s="103" t="s">
        <v>61</v>
      </c>
      <c r="C244" t="str">
        <f>A244&amp;B244</f>
        <v>Littleport &amp; East Cambs Academy2023/2024</v>
      </c>
      <c r="D244" s="96">
        <v>105</v>
      </c>
      <c r="E244" s="110">
        <v>122</v>
      </c>
      <c r="F244" s="111">
        <v>113</v>
      </c>
      <c r="G244" s="111">
        <v>105</v>
      </c>
      <c r="H244" s="111">
        <v>103</v>
      </c>
      <c r="I244" s="111">
        <v>103</v>
      </c>
      <c r="J244" s="111">
        <v>0</v>
      </c>
      <c r="K244" s="111">
        <v>0</v>
      </c>
    </row>
    <row r="245" spans="1:11">
      <c r="A245" s="102" t="s">
        <v>70</v>
      </c>
      <c r="B245" s="103" t="s">
        <v>62</v>
      </c>
      <c r="C245" t="str">
        <f>A245&amp;B245</f>
        <v>Littleport &amp; East Cambs Academy2024/2025</v>
      </c>
      <c r="D245" s="96">
        <v>101</v>
      </c>
      <c r="E245" s="110">
        <v>126</v>
      </c>
      <c r="F245" s="111">
        <v>120</v>
      </c>
      <c r="G245" s="111">
        <v>110</v>
      </c>
      <c r="H245" s="111">
        <v>100</v>
      </c>
      <c r="I245" s="111">
        <v>105</v>
      </c>
      <c r="J245" s="111">
        <v>0</v>
      </c>
      <c r="K245" s="111">
        <v>0</v>
      </c>
    </row>
    <row r="246" spans="1:11">
      <c r="A246" s="102" t="s">
        <v>70</v>
      </c>
      <c r="B246" s="103" t="s">
        <v>63</v>
      </c>
      <c r="C246" t="str">
        <f>A246&amp;B246</f>
        <v>Littleport &amp; East Cambs Academy2025/2026</v>
      </c>
      <c r="D246" s="96">
        <v>117</v>
      </c>
      <c r="E246" s="110">
        <v>123</v>
      </c>
      <c r="F246" s="111">
        <v>123</v>
      </c>
      <c r="G246" s="111">
        <v>116</v>
      </c>
      <c r="H246" s="111">
        <v>104</v>
      </c>
      <c r="I246" s="111">
        <v>101</v>
      </c>
      <c r="J246" s="111">
        <v>0</v>
      </c>
      <c r="K246" s="111">
        <v>0</v>
      </c>
    </row>
    <row r="247" spans="1:11">
      <c r="A247" s="102" t="s">
        <v>70</v>
      </c>
      <c r="B247" s="104" t="s">
        <v>64</v>
      </c>
      <c r="C247" t="str">
        <f>A247&amp;B247</f>
        <v>Littleport &amp; East Cambs Academy2026/2027</v>
      </c>
      <c r="D247" s="96">
        <v>107</v>
      </c>
      <c r="E247" s="110">
        <v>143</v>
      </c>
      <c r="F247" s="111">
        <v>120</v>
      </c>
      <c r="G247" s="111">
        <v>119</v>
      </c>
      <c r="H247" s="111">
        <v>110</v>
      </c>
      <c r="I247" s="111">
        <v>105</v>
      </c>
      <c r="J247" s="111">
        <v>0</v>
      </c>
      <c r="K247" s="111">
        <v>0</v>
      </c>
    </row>
    <row r="248" spans="1:11">
      <c r="A248" s="102" t="s">
        <v>70</v>
      </c>
      <c r="B248" s="104" t="s">
        <v>65</v>
      </c>
      <c r="C248" t="str">
        <f>A248&amp;B248</f>
        <v>Littleport &amp; East Cambs Academy2027/2028</v>
      </c>
      <c r="D248" s="96">
        <v>119</v>
      </c>
      <c r="E248" s="110">
        <v>135</v>
      </c>
      <c r="F248" s="111">
        <v>140</v>
      </c>
      <c r="G248" s="111">
        <v>116</v>
      </c>
      <c r="H248" s="111">
        <v>113</v>
      </c>
      <c r="I248" s="111">
        <v>111</v>
      </c>
      <c r="J248" s="111">
        <v>0</v>
      </c>
      <c r="K248" s="111">
        <v>0</v>
      </c>
    </row>
    <row r="249" spans="1:11">
      <c r="A249" s="102" t="s">
        <v>70</v>
      </c>
      <c r="B249" s="104" t="s">
        <v>66</v>
      </c>
      <c r="C249" t="str">
        <f>A249&amp;B249</f>
        <v>Littleport &amp; East Cambs Academy2028/2029</v>
      </c>
      <c r="D249" s="96">
        <v>99</v>
      </c>
      <c r="E249" s="110">
        <v>152</v>
      </c>
      <c r="F249" s="111">
        <v>131</v>
      </c>
      <c r="G249" s="111">
        <v>135</v>
      </c>
      <c r="H249" s="111">
        <v>109</v>
      </c>
      <c r="I249" s="111">
        <v>113</v>
      </c>
      <c r="J249" s="111">
        <v>0</v>
      </c>
      <c r="K249" s="111">
        <v>0</v>
      </c>
    </row>
    <row r="250" spans="1:11">
      <c r="A250" s="102" t="s">
        <v>70</v>
      </c>
      <c r="B250" s="104" t="s">
        <v>73</v>
      </c>
      <c r="C250" t="str">
        <f>A250&amp;B250</f>
        <v>Littleport &amp; East Cambs Academy2029/2030</v>
      </c>
      <c r="D250" s="96">
        <v>97</v>
      </c>
      <c r="E250" s="110">
        <v>132</v>
      </c>
      <c r="F250" s="111">
        <v>148</v>
      </c>
      <c r="G250" s="111">
        <v>126</v>
      </c>
      <c r="H250" s="111">
        <v>128</v>
      </c>
      <c r="I250" s="111">
        <v>109</v>
      </c>
      <c r="J250" s="111">
        <v>0</v>
      </c>
      <c r="K250" s="111">
        <v>0</v>
      </c>
    </row>
    <row r="251" spans="1:11">
      <c r="A251" s="102" t="s">
        <v>70</v>
      </c>
      <c r="B251" s="104" t="s">
        <v>75</v>
      </c>
      <c r="C251" t="str">
        <f>A251&amp;B251</f>
        <v>Littleport &amp; East Cambs Academy2030/2031</v>
      </c>
      <c r="D251" s="96">
        <v>98</v>
      </c>
      <c r="E251" s="110">
        <v>131</v>
      </c>
      <c r="F251" s="111">
        <v>128</v>
      </c>
      <c r="G251" s="111">
        <v>143</v>
      </c>
      <c r="H251" s="111">
        <v>119</v>
      </c>
      <c r="I251" s="111">
        <v>128</v>
      </c>
      <c r="J251" s="111">
        <v>0</v>
      </c>
      <c r="K251" s="111">
        <v>0</v>
      </c>
    </row>
    <row r="252" spans="1:11">
      <c r="A252" s="102" t="s">
        <v>70</v>
      </c>
      <c r="B252" s="104" t="s">
        <v>76</v>
      </c>
      <c r="C252" t="str">
        <f>A252&amp;B252</f>
        <v>Littleport &amp; East Cambs Academy2031/2032</v>
      </c>
      <c r="D252" s="96">
        <v>86</v>
      </c>
      <c r="E252" s="110">
        <v>135</v>
      </c>
      <c r="F252" s="111">
        <v>126</v>
      </c>
      <c r="G252" s="111">
        <v>122</v>
      </c>
      <c r="H252" s="111">
        <v>135</v>
      </c>
      <c r="I252" s="111">
        <v>118</v>
      </c>
      <c r="J252" s="111">
        <v>0</v>
      </c>
      <c r="K252" s="111">
        <v>0</v>
      </c>
    </row>
    <row r="253" spans="1:11" ht="15.75" thickBot="1">
      <c r="A253" s="105" t="s">
        <v>70</v>
      </c>
      <c r="B253" s="106" t="s">
        <v>77</v>
      </c>
      <c r="C253" t="str">
        <f>A253&amp;B253</f>
        <v>Littleport &amp; East Cambs Academy2032/2033</v>
      </c>
      <c r="D253" s="96"/>
      <c r="E253" s="112">
        <v>127</v>
      </c>
      <c r="F253" s="113">
        <v>130</v>
      </c>
      <c r="G253" s="113">
        <v>120</v>
      </c>
      <c r="H253" s="113">
        <v>114</v>
      </c>
      <c r="I253" s="113">
        <v>134</v>
      </c>
      <c r="J253" s="113">
        <v>0</v>
      </c>
      <c r="K253" s="113">
        <v>0</v>
      </c>
    </row>
    <row r="254" spans="1:11">
      <c r="A254" s="98" t="s">
        <v>27</v>
      </c>
      <c r="B254" s="99" t="s">
        <v>57</v>
      </c>
      <c r="C254" t="str">
        <f>A254&amp;B254</f>
        <v>Hinchingbrooke School2019/2020</v>
      </c>
      <c r="D254" s="97">
        <v>264</v>
      </c>
      <c r="E254" s="148">
        <v>302</v>
      </c>
      <c r="F254" s="149">
        <v>302</v>
      </c>
      <c r="G254" s="149">
        <v>297</v>
      </c>
      <c r="H254" s="149">
        <v>297</v>
      </c>
      <c r="I254" s="149">
        <v>300</v>
      </c>
      <c r="J254" s="149">
        <v>192</v>
      </c>
      <c r="K254" s="149">
        <v>185</v>
      </c>
    </row>
    <row r="255" spans="1:11">
      <c r="A255" s="98" t="s">
        <v>27</v>
      </c>
      <c r="B255" s="99" t="s">
        <v>58</v>
      </c>
      <c r="C255" t="str">
        <f>A255&amp;B255</f>
        <v>Hinchingbrooke School2020/2021</v>
      </c>
      <c r="D255" s="94">
        <v>279</v>
      </c>
      <c r="E255" s="150">
        <v>303</v>
      </c>
      <c r="F255" s="151">
        <v>302</v>
      </c>
      <c r="G255" s="151">
        <v>301</v>
      </c>
      <c r="H255" s="151">
        <v>292</v>
      </c>
      <c r="I255" s="151">
        <v>303</v>
      </c>
      <c r="J255" s="151">
        <v>220</v>
      </c>
      <c r="K255" s="151">
        <v>178</v>
      </c>
    </row>
    <row r="256" spans="1:11" ht="15.75" thickBot="1">
      <c r="A256" s="98" t="s">
        <v>27</v>
      </c>
      <c r="B256" s="99" t="s">
        <v>59</v>
      </c>
      <c r="C256" t="str">
        <f>A256&amp;B256</f>
        <v>Hinchingbrooke School2021/2022</v>
      </c>
      <c r="D256" s="95">
        <v>318</v>
      </c>
      <c r="E256" s="152">
        <v>349</v>
      </c>
      <c r="F256" s="153">
        <v>301</v>
      </c>
      <c r="G256" s="153">
        <v>304</v>
      </c>
      <c r="H256" s="153">
        <v>300</v>
      </c>
      <c r="I256" s="153">
        <v>295</v>
      </c>
      <c r="J256" s="153">
        <v>192</v>
      </c>
      <c r="K256" s="153">
        <v>206</v>
      </c>
    </row>
    <row r="257" spans="1:11">
      <c r="A257" s="100" t="s">
        <v>27</v>
      </c>
      <c r="B257" s="101" t="s">
        <v>60</v>
      </c>
      <c r="C257" t="str">
        <f>A257&amp;B257</f>
        <v>Hinchingbrooke School2022/2023</v>
      </c>
      <c r="D257" s="107">
        <v>328</v>
      </c>
      <c r="E257" s="154">
        <v>348</v>
      </c>
      <c r="F257" s="155">
        <v>348</v>
      </c>
      <c r="G257" s="155">
        <v>297</v>
      </c>
      <c r="H257" s="155">
        <v>300</v>
      </c>
      <c r="I257" s="155">
        <v>300</v>
      </c>
      <c r="J257" s="155">
        <v>229</v>
      </c>
      <c r="K257" s="155">
        <v>176</v>
      </c>
    </row>
    <row r="258" spans="1:11">
      <c r="A258" s="102" t="s">
        <v>27</v>
      </c>
      <c r="B258" s="103" t="s">
        <v>61</v>
      </c>
      <c r="C258" t="str">
        <f>A258&amp;B258</f>
        <v>Hinchingbrooke School2023/2024</v>
      </c>
      <c r="D258" s="96">
        <v>340</v>
      </c>
      <c r="E258" s="110">
        <v>374</v>
      </c>
      <c r="F258" s="111">
        <v>350</v>
      </c>
      <c r="G258" s="111">
        <v>349</v>
      </c>
      <c r="H258" s="111">
        <v>297</v>
      </c>
      <c r="I258" s="111">
        <v>305</v>
      </c>
      <c r="J258" s="111">
        <v>219</v>
      </c>
      <c r="K258" s="111">
        <v>215</v>
      </c>
    </row>
    <row r="259" spans="1:11">
      <c r="A259" s="102" t="s">
        <v>27</v>
      </c>
      <c r="B259" s="103" t="s">
        <v>62</v>
      </c>
      <c r="C259" t="str">
        <f>A259&amp;B259</f>
        <v>Hinchingbrooke School2024/2025</v>
      </c>
      <c r="D259" s="96">
        <v>322</v>
      </c>
      <c r="E259" s="110">
        <v>413</v>
      </c>
      <c r="F259" s="111">
        <v>375</v>
      </c>
      <c r="G259" s="111">
        <v>350</v>
      </c>
      <c r="H259" s="111">
        <v>348</v>
      </c>
      <c r="I259" s="111">
        <v>301</v>
      </c>
      <c r="J259" s="111">
        <v>223</v>
      </c>
      <c r="K259" s="111">
        <v>205</v>
      </c>
    </row>
    <row r="260" spans="1:11">
      <c r="A260" s="102" t="s">
        <v>27</v>
      </c>
      <c r="B260" s="103" t="s">
        <v>63</v>
      </c>
      <c r="C260" t="str">
        <f>A260&amp;B260</f>
        <v>Hinchingbrooke School2025/2026</v>
      </c>
      <c r="D260" s="96">
        <v>354</v>
      </c>
      <c r="E260" s="110">
        <v>392</v>
      </c>
      <c r="F260" s="111">
        <v>413</v>
      </c>
      <c r="G260" s="111">
        <v>374</v>
      </c>
      <c r="H260" s="111">
        <v>348</v>
      </c>
      <c r="I260" s="111">
        <v>351</v>
      </c>
      <c r="J260" s="111">
        <v>220</v>
      </c>
      <c r="K260" s="111">
        <v>208</v>
      </c>
    </row>
    <row r="261" spans="1:11">
      <c r="A261" s="102" t="s">
        <v>27</v>
      </c>
      <c r="B261" s="104" t="s">
        <v>64</v>
      </c>
      <c r="C261" t="str">
        <f>A261&amp;B261</f>
        <v>Hinchingbrooke School2026/2027</v>
      </c>
      <c r="D261" s="96">
        <v>356</v>
      </c>
      <c r="E261" s="110">
        <v>433</v>
      </c>
      <c r="F261" s="111">
        <v>392</v>
      </c>
      <c r="G261" s="111">
        <v>412</v>
      </c>
      <c r="H261" s="111">
        <v>372</v>
      </c>
      <c r="I261" s="111">
        <v>351</v>
      </c>
      <c r="J261" s="114">
        <v>256</v>
      </c>
      <c r="K261" s="114">
        <v>205</v>
      </c>
    </row>
    <row r="262" spans="1:11">
      <c r="A262" s="102" t="s">
        <v>27</v>
      </c>
      <c r="B262" s="104" t="s">
        <v>65</v>
      </c>
      <c r="C262" t="str">
        <f>A262&amp;B262</f>
        <v>Hinchingbrooke School2027/2028</v>
      </c>
      <c r="D262" s="96">
        <v>343</v>
      </c>
      <c r="E262" s="110">
        <v>437</v>
      </c>
      <c r="F262" s="111">
        <v>433</v>
      </c>
      <c r="G262" s="111">
        <v>391</v>
      </c>
      <c r="H262" s="111">
        <v>410</v>
      </c>
      <c r="I262" s="111">
        <v>375</v>
      </c>
      <c r="J262" s="114">
        <v>256</v>
      </c>
      <c r="K262" s="114">
        <v>238</v>
      </c>
    </row>
    <row r="263" spans="1:11">
      <c r="A263" s="102" t="s">
        <v>27</v>
      </c>
      <c r="B263" s="104" t="s">
        <v>66</v>
      </c>
      <c r="C263" t="str">
        <f>A263&amp;B263</f>
        <v>Hinchingbrooke School2028/2029</v>
      </c>
      <c r="D263" s="96">
        <v>355</v>
      </c>
      <c r="E263" s="110">
        <v>425</v>
      </c>
      <c r="F263" s="111">
        <v>437</v>
      </c>
      <c r="G263" s="111">
        <v>432</v>
      </c>
      <c r="H263" s="111">
        <v>389</v>
      </c>
      <c r="I263" s="111">
        <v>413</v>
      </c>
      <c r="J263" s="114">
        <v>274</v>
      </c>
      <c r="K263" s="114">
        <v>238</v>
      </c>
    </row>
    <row r="264" spans="1:11">
      <c r="A264" s="102" t="s">
        <v>27</v>
      </c>
      <c r="B264" s="104" t="s">
        <v>73</v>
      </c>
      <c r="C264" t="str">
        <f>A264&amp;B264</f>
        <v>Hinchingbrooke School2029/2030</v>
      </c>
      <c r="D264" s="96">
        <v>388</v>
      </c>
      <c r="E264" s="110">
        <v>443</v>
      </c>
      <c r="F264" s="111">
        <v>425</v>
      </c>
      <c r="G264" s="111">
        <v>436</v>
      </c>
      <c r="H264" s="111">
        <v>430</v>
      </c>
      <c r="I264" s="111">
        <v>392</v>
      </c>
      <c r="J264" s="114">
        <v>302</v>
      </c>
      <c r="K264" s="114">
        <v>255</v>
      </c>
    </row>
    <row r="265" spans="1:11">
      <c r="A265" s="102" t="s">
        <v>27</v>
      </c>
      <c r="B265" s="104" t="s">
        <v>75</v>
      </c>
      <c r="C265" t="str">
        <f>A265&amp;B265</f>
        <v>Hinchingbrooke School2030/2031</v>
      </c>
      <c r="D265" s="96">
        <v>364</v>
      </c>
      <c r="E265" s="110">
        <v>483</v>
      </c>
      <c r="F265" s="111">
        <v>442</v>
      </c>
      <c r="G265" s="111">
        <v>423</v>
      </c>
      <c r="H265" s="111">
        <v>433</v>
      </c>
      <c r="I265" s="111">
        <v>432</v>
      </c>
      <c r="J265" s="114">
        <v>286</v>
      </c>
      <c r="K265" s="114">
        <v>280</v>
      </c>
    </row>
    <row r="266" spans="1:11">
      <c r="A266" s="102" t="s">
        <v>27</v>
      </c>
      <c r="B266" s="104" t="s">
        <v>76</v>
      </c>
      <c r="C266" t="str">
        <f>A266&amp;B266</f>
        <v>Hinchingbrooke School2031/2032</v>
      </c>
      <c r="D266" s="96">
        <v>394</v>
      </c>
      <c r="E266" s="110">
        <v>458</v>
      </c>
      <c r="F266" s="111">
        <v>482</v>
      </c>
      <c r="G266" s="111">
        <v>440</v>
      </c>
      <c r="H266" s="111">
        <v>420</v>
      </c>
      <c r="I266" s="111">
        <v>435</v>
      </c>
      <c r="J266" s="114">
        <v>315</v>
      </c>
      <c r="K266" s="114">
        <v>265</v>
      </c>
    </row>
    <row r="267" spans="1:11" ht="15.75" thickBot="1">
      <c r="A267" s="105" t="s">
        <v>27</v>
      </c>
      <c r="B267" s="106" t="s">
        <v>77</v>
      </c>
      <c r="C267" t="str">
        <f>A267&amp;B267</f>
        <v>Hinchingbrooke School2032/2033</v>
      </c>
      <c r="D267" s="96"/>
      <c r="E267" s="112">
        <v>499</v>
      </c>
      <c r="F267" s="113">
        <v>457</v>
      </c>
      <c r="G267" s="113">
        <v>480</v>
      </c>
      <c r="H267" s="113">
        <v>437</v>
      </c>
      <c r="I267" s="113">
        <v>422</v>
      </c>
      <c r="J267" s="115">
        <v>317</v>
      </c>
      <c r="K267" s="115">
        <v>292</v>
      </c>
    </row>
    <row r="268" spans="1:11">
      <c r="A268" s="98" t="s">
        <v>28</v>
      </c>
      <c r="B268" s="99" t="s">
        <v>57</v>
      </c>
      <c r="C268" t="str">
        <f>A268&amp;B268</f>
        <v>St Peter's School2019/2020</v>
      </c>
      <c r="D268" s="97">
        <v>347</v>
      </c>
      <c r="E268" s="148">
        <v>219</v>
      </c>
      <c r="F268" s="149">
        <v>220</v>
      </c>
      <c r="G268" s="149">
        <v>177</v>
      </c>
      <c r="H268" s="149">
        <v>183</v>
      </c>
      <c r="I268" s="149">
        <v>158</v>
      </c>
      <c r="J268" s="149">
        <v>63</v>
      </c>
      <c r="K268" s="149">
        <v>58</v>
      </c>
    </row>
    <row r="269" spans="1:11">
      <c r="A269" s="98" t="s">
        <v>28</v>
      </c>
      <c r="B269" s="99" t="s">
        <v>58</v>
      </c>
      <c r="C269" t="str">
        <f>A269&amp;B269</f>
        <v>St Peter's School2020/2021</v>
      </c>
      <c r="D269" s="94">
        <v>331</v>
      </c>
      <c r="E269" s="150">
        <v>250</v>
      </c>
      <c r="F269" s="151">
        <v>230</v>
      </c>
      <c r="G269" s="151">
        <v>216</v>
      </c>
      <c r="H269" s="151">
        <v>176</v>
      </c>
      <c r="I269" s="151">
        <v>181</v>
      </c>
      <c r="J269" s="151">
        <v>53</v>
      </c>
      <c r="K269" s="151">
        <v>60</v>
      </c>
    </row>
    <row r="270" spans="1:11" ht="15.75" thickBot="1">
      <c r="A270" s="98" t="s">
        <v>28</v>
      </c>
      <c r="B270" s="99" t="s">
        <v>59</v>
      </c>
      <c r="C270" t="str">
        <f>A270&amp;B270</f>
        <v>St Peter's School2021/2022</v>
      </c>
      <c r="D270" s="95">
        <v>336</v>
      </c>
      <c r="E270" s="152">
        <v>210</v>
      </c>
      <c r="F270" s="153">
        <v>246</v>
      </c>
      <c r="G270" s="153">
        <v>241</v>
      </c>
      <c r="H270" s="153">
        <v>212</v>
      </c>
      <c r="I270" s="153">
        <v>177</v>
      </c>
      <c r="J270" s="153">
        <v>68</v>
      </c>
      <c r="K270" s="153">
        <v>47</v>
      </c>
    </row>
    <row r="271" spans="1:11">
      <c r="A271" s="100" t="s">
        <v>28</v>
      </c>
      <c r="B271" s="101" t="s">
        <v>60</v>
      </c>
      <c r="C271" t="str">
        <f>A271&amp;B271</f>
        <v>St Peter's School2022/2023</v>
      </c>
      <c r="D271" s="107">
        <v>340</v>
      </c>
      <c r="E271" s="154">
        <v>262</v>
      </c>
      <c r="F271" s="155">
        <v>226</v>
      </c>
      <c r="G271" s="155">
        <v>255</v>
      </c>
      <c r="H271" s="155">
        <v>250</v>
      </c>
      <c r="I271" s="155">
        <v>219</v>
      </c>
      <c r="J271" s="155">
        <v>64</v>
      </c>
      <c r="K271" s="155">
        <v>58</v>
      </c>
    </row>
    <row r="272" spans="1:11">
      <c r="A272" s="102" t="s">
        <v>28</v>
      </c>
      <c r="B272" s="103" t="s">
        <v>61</v>
      </c>
      <c r="C272" t="str">
        <f>A272&amp;B272</f>
        <v>St Peter's School2023/2024</v>
      </c>
      <c r="D272" s="96">
        <v>332</v>
      </c>
      <c r="E272" s="110">
        <v>275</v>
      </c>
      <c r="F272" s="111">
        <v>271</v>
      </c>
      <c r="G272" s="111">
        <v>232</v>
      </c>
      <c r="H272" s="111">
        <v>257</v>
      </c>
      <c r="I272" s="111">
        <v>253</v>
      </c>
      <c r="J272" s="111">
        <v>80</v>
      </c>
      <c r="K272" s="111">
        <v>57</v>
      </c>
    </row>
    <row r="273" spans="1:11">
      <c r="A273" s="102" t="s">
        <v>28</v>
      </c>
      <c r="B273" s="103" t="s">
        <v>62</v>
      </c>
      <c r="C273" t="str">
        <f>A273&amp;B273</f>
        <v>St Peter's School2024/2025</v>
      </c>
      <c r="D273" s="96">
        <v>327</v>
      </c>
      <c r="E273" s="110">
        <v>242</v>
      </c>
      <c r="F273" s="111">
        <v>284</v>
      </c>
      <c r="G273" s="111">
        <v>277</v>
      </c>
      <c r="H273" s="111">
        <v>234</v>
      </c>
      <c r="I273" s="111">
        <v>260</v>
      </c>
      <c r="J273" s="111">
        <v>93</v>
      </c>
      <c r="K273" s="111">
        <v>72</v>
      </c>
    </row>
    <row r="274" spans="1:11">
      <c r="A274" s="102" t="s">
        <v>28</v>
      </c>
      <c r="B274" s="103" t="s">
        <v>63</v>
      </c>
      <c r="C274" t="str">
        <f>A274&amp;B274</f>
        <v>St Peter's School2025/2026</v>
      </c>
      <c r="D274" s="96">
        <v>314</v>
      </c>
      <c r="E274" s="110">
        <v>238</v>
      </c>
      <c r="F274" s="111">
        <v>250</v>
      </c>
      <c r="G274" s="111">
        <v>289</v>
      </c>
      <c r="H274" s="111">
        <v>278</v>
      </c>
      <c r="I274" s="111">
        <v>236</v>
      </c>
      <c r="J274" s="111">
        <v>95</v>
      </c>
      <c r="K274" s="111">
        <v>82</v>
      </c>
    </row>
    <row r="275" spans="1:11">
      <c r="A275" s="102" t="s">
        <v>28</v>
      </c>
      <c r="B275" s="104" t="s">
        <v>64</v>
      </c>
      <c r="C275" t="str">
        <f>A275&amp;B275</f>
        <v>St Peter's School2026/2027</v>
      </c>
      <c r="D275" s="96">
        <v>301</v>
      </c>
      <c r="E275" s="110">
        <v>230</v>
      </c>
      <c r="F275" s="111">
        <v>247</v>
      </c>
      <c r="G275" s="111">
        <v>256</v>
      </c>
      <c r="H275" s="111">
        <v>291</v>
      </c>
      <c r="I275" s="111">
        <v>281</v>
      </c>
      <c r="J275" s="114">
        <v>88</v>
      </c>
      <c r="K275" s="114">
        <v>85</v>
      </c>
    </row>
    <row r="276" spans="1:11">
      <c r="A276" s="102" t="s">
        <v>28</v>
      </c>
      <c r="B276" s="104" t="s">
        <v>65</v>
      </c>
      <c r="C276" t="str">
        <f>A276&amp;B276</f>
        <v>St Peter's School2027/2028</v>
      </c>
      <c r="D276" s="96">
        <v>310</v>
      </c>
      <c r="E276" s="110">
        <v>221</v>
      </c>
      <c r="F276" s="111">
        <v>239</v>
      </c>
      <c r="G276" s="111">
        <v>253</v>
      </c>
      <c r="H276" s="111">
        <v>258</v>
      </c>
      <c r="I276" s="111">
        <v>294</v>
      </c>
      <c r="J276" s="114">
        <v>105</v>
      </c>
      <c r="K276" s="114">
        <v>79</v>
      </c>
    </row>
    <row r="277" spans="1:11">
      <c r="A277" s="102" t="s">
        <v>28</v>
      </c>
      <c r="B277" s="104" t="s">
        <v>66</v>
      </c>
      <c r="C277" t="str">
        <f>A277&amp;B277</f>
        <v>St Peter's School2028/2029</v>
      </c>
      <c r="D277" s="96">
        <v>294</v>
      </c>
      <c r="E277" s="110">
        <v>228</v>
      </c>
      <c r="F277" s="111">
        <v>229</v>
      </c>
      <c r="G277" s="111">
        <v>244</v>
      </c>
      <c r="H277" s="111">
        <v>254</v>
      </c>
      <c r="I277" s="111">
        <v>260</v>
      </c>
      <c r="J277" s="114">
        <v>109</v>
      </c>
      <c r="K277" s="114">
        <v>93</v>
      </c>
    </row>
    <row r="278" spans="1:11">
      <c r="A278" s="102" t="s">
        <v>28</v>
      </c>
      <c r="B278" s="104" t="s">
        <v>73</v>
      </c>
      <c r="C278" t="str">
        <f>A278&amp;B278</f>
        <v>St Peter's School2029/2030</v>
      </c>
      <c r="D278" s="96">
        <v>262</v>
      </c>
      <c r="E278" s="110">
        <v>216</v>
      </c>
      <c r="F278" s="111">
        <v>235</v>
      </c>
      <c r="G278" s="111">
        <v>233</v>
      </c>
      <c r="H278" s="111">
        <v>244</v>
      </c>
      <c r="I278" s="111">
        <v>255</v>
      </c>
      <c r="J278" s="114">
        <v>96</v>
      </c>
      <c r="K278" s="114">
        <v>95</v>
      </c>
    </row>
    <row r="279" spans="1:11">
      <c r="A279" s="102" t="s">
        <v>28</v>
      </c>
      <c r="B279" s="104" t="s">
        <v>75</v>
      </c>
      <c r="C279" t="str">
        <f>A279&amp;B279</f>
        <v>St Peter's School2030/2031</v>
      </c>
      <c r="D279" s="96">
        <v>245</v>
      </c>
      <c r="E279" s="110">
        <v>193</v>
      </c>
      <c r="F279" s="111">
        <v>223</v>
      </c>
      <c r="G279" s="111">
        <v>239</v>
      </c>
      <c r="H279" s="111">
        <v>233</v>
      </c>
      <c r="I279" s="111">
        <v>245</v>
      </c>
      <c r="J279" s="114">
        <v>93</v>
      </c>
      <c r="K279" s="114">
        <v>84</v>
      </c>
    </row>
    <row r="280" spans="1:11">
      <c r="A280" s="102" t="s">
        <v>28</v>
      </c>
      <c r="B280" s="104" t="s">
        <v>76</v>
      </c>
      <c r="C280" t="str">
        <f>A280&amp;B280</f>
        <v>St Peter's School2031/2032</v>
      </c>
      <c r="D280" s="96">
        <v>252</v>
      </c>
      <c r="E280" s="110">
        <v>180</v>
      </c>
      <c r="F280" s="111">
        <v>200</v>
      </c>
      <c r="G280" s="111">
        <v>227</v>
      </c>
      <c r="H280" s="111">
        <v>239</v>
      </c>
      <c r="I280" s="111">
        <v>234</v>
      </c>
      <c r="J280" s="114">
        <v>89</v>
      </c>
      <c r="K280" s="114">
        <v>81</v>
      </c>
    </row>
    <row r="281" spans="1:11" ht="15.75" thickBot="1">
      <c r="A281" s="105" t="s">
        <v>28</v>
      </c>
      <c r="B281" s="106" t="s">
        <v>77</v>
      </c>
      <c r="C281" t="str">
        <f>A281&amp;B281</f>
        <v>St Peter's School2032/2033</v>
      </c>
      <c r="D281" s="96"/>
      <c r="E281" s="112">
        <v>185</v>
      </c>
      <c r="F281" s="113">
        <v>187</v>
      </c>
      <c r="G281" s="113">
        <v>204</v>
      </c>
      <c r="H281" s="113">
        <v>227</v>
      </c>
      <c r="I281" s="113">
        <v>240</v>
      </c>
      <c r="J281" s="115">
        <v>84</v>
      </c>
      <c r="K281" s="115">
        <v>78</v>
      </c>
    </row>
    <row r="282" spans="1:11">
      <c r="A282" s="98" t="s">
        <v>36</v>
      </c>
      <c r="B282" s="99" t="s">
        <v>57</v>
      </c>
      <c r="C282" t="str">
        <f>A282&amp;B282</f>
        <v>Linton Village College2019/2020</v>
      </c>
      <c r="D282" s="97">
        <v>156</v>
      </c>
      <c r="E282" s="148">
        <v>180</v>
      </c>
      <c r="F282" s="149">
        <v>177</v>
      </c>
      <c r="G282" s="149">
        <v>176</v>
      </c>
      <c r="H282" s="149">
        <v>170</v>
      </c>
      <c r="I282" s="149">
        <v>168</v>
      </c>
      <c r="J282" s="149">
        <v>0</v>
      </c>
      <c r="K282" s="149">
        <v>0</v>
      </c>
    </row>
    <row r="283" spans="1:11">
      <c r="A283" s="98" t="s">
        <v>36</v>
      </c>
      <c r="B283" s="99" t="s">
        <v>58</v>
      </c>
      <c r="C283" t="str">
        <f>A283&amp;B283</f>
        <v>Linton Village College2020/2021</v>
      </c>
      <c r="D283" s="94">
        <v>122</v>
      </c>
      <c r="E283" s="150">
        <v>174</v>
      </c>
      <c r="F283" s="151">
        <v>180</v>
      </c>
      <c r="G283" s="151">
        <v>172</v>
      </c>
      <c r="H283" s="151">
        <v>170</v>
      </c>
      <c r="I283" s="151">
        <v>167</v>
      </c>
      <c r="J283" s="151">
        <v>0</v>
      </c>
      <c r="K283" s="151">
        <v>0</v>
      </c>
    </row>
    <row r="284" spans="1:11" ht="15.75" thickBot="1">
      <c r="A284" s="98" t="s">
        <v>36</v>
      </c>
      <c r="B284" s="99" t="s">
        <v>59</v>
      </c>
      <c r="C284" t="str">
        <f>A284&amp;B284</f>
        <v>Linton Village College2021/2022</v>
      </c>
      <c r="D284" s="95">
        <v>144</v>
      </c>
      <c r="E284" s="152">
        <v>142</v>
      </c>
      <c r="F284" s="153">
        <v>172</v>
      </c>
      <c r="G284" s="153">
        <v>174</v>
      </c>
      <c r="H284" s="153">
        <v>171</v>
      </c>
      <c r="I284" s="153">
        <v>169</v>
      </c>
      <c r="J284" s="153">
        <v>0</v>
      </c>
      <c r="K284" s="153">
        <v>0</v>
      </c>
    </row>
    <row r="285" spans="1:11">
      <c r="A285" s="100" t="s">
        <v>36</v>
      </c>
      <c r="B285" s="101" t="s">
        <v>60</v>
      </c>
      <c r="C285" t="str">
        <f>A285&amp;B285</f>
        <v>Linton Village College2022/2023</v>
      </c>
      <c r="D285" s="107">
        <v>156</v>
      </c>
      <c r="E285" s="154">
        <v>169</v>
      </c>
      <c r="F285" s="155">
        <v>147</v>
      </c>
      <c r="G285" s="155">
        <v>170</v>
      </c>
      <c r="H285" s="155">
        <v>171</v>
      </c>
      <c r="I285" s="155">
        <v>170</v>
      </c>
      <c r="J285" s="155">
        <v>0</v>
      </c>
      <c r="K285" s="155">
        <v>0</v>
      </c>
    </row>
    <row r="286" spans="1:11">
      <c r="A286" s="102" t="s">
        <v>36</v>
      </c>
      <c r="B286" s="103" t="s">
        <v>61</v>
      </c>
      <c r="C286" t="str">
        <f>A286&amp;B286</f>
        <v>Linton Village College2023/2024</v>
      </c>
      <c r="D286" s="96">
        <v>139</v>
      </c>
      <c r="E286" s="110">
        <v>182</v>
      </c>
      <c r="F286" s="111">
        <v>172</v>
      </c>
      <c r="G286" s="111">
        <v>144</v>
      </c>
      <c r="H286" s="111">
        <v>168</v>
      </c>
      <c r="I286" s="111">
        <v>171</v>
      </c>
      <c r="J286" s="111">
        <v>0</v>
      </c>
      <c r="K286" s="111">
        <v>0</v>
      </c>
    </row>
    <row r="287" spans="1:11">
      <c r="A287" s="102" t="s">
        <v>36</v>
      </c>
      <c r="B287" s="103" t="s">
        <v>62</v>
      </c>
      <c r="C287" t="str">
        <f>A287&amp;B287</f>
        <v>Linton Village College2024/2025</v>
      </c>
      <c r="D287" s="96">
        <v>122</v>
      </c>
      <c r="E287" s="110">
        <v>162</v>
      </c>
      <c r="F287" s="111">
        <v>184</v>
      </c>
      <c r="G287" s="111">
        <v>168</v>
      </c>
      <c r="H287" s="111">
        <v>141</v>
      </c>
      <c r="I287" s="111">
        <v>167</v>
      </c>
      <c r="J287" s="111">
        <v>0</v>
      </c>
      <c r="K287" s="111">
        <v>0</v>
      </c>
    </row>
    <row r="288" spans="1:11">
      <c r="A288" s="102" t="s">
        <v>36</v>
      </c>
      <c r="B288" s="103" t="s">
        <v>63</v>
      </c>
      <c r="C288" t="str">
        <f>A288&amp;B288</f>
        <v>Linton Village College2025/2026</v>
      </c>
      <c r="D288" s="96">
        <v>140</v>
      </c>
      <c r="E288" s="110">
        <v>144</v>
      </c>
      <c r="F288" s="111">
        <v>165</v>
      </c>
      <c r="G288" s="111">
        <v>181</v>
      </c>
      <c r="H288" s="111">
        <v>166</v>
      </c>
      <c r="I288" s="111">
        <v>141</v>
      </c>
      <c r="J288" s="111">
        <v>0</v>
      </c>
      <c r="K288" s="111">
        <v>0</v>
      </c>
    </row>
    <row r="289" spans="1:11">
      <c r="A289" s="102" t="s">
        <v>36</v>
      </c>
      <c r="B289" s="104" t="s">
        <v>64</v>
      </c>
      <c r="C289" t="str">
        <f>A289&amp;B289</f>
        <v>Linton Village College2026/2027</v>
      </c>
      <c r="D289" s="96">
        <v>148</v>
      </c>
      <c r="E289" s="110">
        <v>164</v>
      </c>
      <c r="F289" s="111">
        <v>146</v>
      </c>
      <c r="G289" s="111">
        <v>161</v>
      </c>
      <c r="H289" s="111">
        <v>178</v>
      </c>
      <c r="I289" s="111">
        <v>165</v>
      </c>
      <c r="J289" s="111">
        <v>0</v>
      </c>
      <c r="K289" s="111">
        <v>0</v>
      </c>
    </row>
    <row r="290" spans="1:11">
      <c r="A290" s="102" t="s">
        <v>36</v>
      </c>
      <c r="B290" s="104" t="s">
        <v>65</v>
      </c>
      <c r="C290" t="str">
        <f>A290&amp;B290</f>
        <v>Linton Village College2027/2028</v>
      </c>
      <c r="D290" s="96">
        <v>118</v>
      </c>
      <c r="E290" s="110">
        <v>165</v>
      </c>
      <c r="F290" s="111">
        <v>165</v>
      </c>
      <c r="G290" s="111">
        <v>142</v>
      </c>
      <c r="H290" s="111">
        <v>158</v>
      </c>
      <c r="I290" s="111">
        <v>177</v>
      </c>
      <c r="J290" s="111">
        <v>0</v>
      </c>
      <c r="K290" s="111">
        <v>0</v>
      </c>
    </row>
    <row r="291" spans="1:11">
      <c r="A291" s="102" t="s">
        <v>36</v>
      </c>
      <c r="B291" s="104" t="s">
        <v>66</v>
      </c>
      <c r="C291" t="str">
        <f>A291&amp;B291</f>
        <v>Linton Village College2028/2029</v>
      </c>
      <c r="D291" s="96">
        <v>125</v>
      </c>
      <c r="E291" s="110">
        <v>138</v>
      </c>
      <c r="F291" s="111">
        <v>165</v>
      </c>
      <c r="G291" s="111">
        <v>160</v>
      </c>
      <c r="H291" s="111">
        <v>138</v>
      </c>
      <c r="I291" s="111">
        <v>156</v>
      </c>
      <c r="J291" s="111">
        <v>0</v>
      </c>
      <c r="K291" s="111">
        <v>0</v>
      </c>
    </row>
    <row r="292" spans="1:11">
      <c r="A292" s="102" t="s">
        <v>36</v>
      </c>
      <c r="B292" s="104" t="s">
        <v>73</v>
      </c>
      <c r="C292" t="str">
        <f>A292&amp;B292</f>
        <v>Linton Village College2029/2030</v>
      </c>
      <c r="D292" s="96">
        <v>139</v>
      </c>
      <c r="E292" s="110">
        <v>146</v>
      </c>
      <c r="F292" s="111">
        <v>139</v>
      </c>
      <c r="G292" s="111">
        <v>161</v>
      </c>
      <c r="H292" s="111">
        <v>156</v>
      </c>
      <c r="I292" s="111">
        <v>136</v>
      </c>
      <c r="J292" s="111">
        <v>0</v>
      </c>
      <c r="K292" s="111">
        <v>0</v>
      </c>
    </row>
    <row r="293" spans="1:11">
      <c r="A293" s="102" t="s">
        <v>36</v>
      </c>
      <c r="B293" s="104" t="s">
        <v>75</v>
      </c>
      <c r="C293" t="str">
        <f>A293&amp;B293</f>
        <v>Linton Village College2030/2031</v>
      </c>
      <c r="D293" s="96">
        <v>115</v>
      </c>
      <c r="E293" s="110">
        <v>161</v>
      </c>
      <c r="F293" s="111">
        <v>147</v>
      </c>
      <c r="G293" s="111">
        <v>135</v>
      </c>
      <c r="H293" s="111">
        <v>158</v>
      </c>
      <c r="I293" s="111">
        <v>155</v>
      </c>
      <c r="J293" s="111">
        <v>0</v>
      </c>
      <c r="K293" s="111">
        <v>0</v>
      </c>
    </row>
    <row r="294" spans="1:11">
      <c r="A294" s="102" t="s">
        <v>36</v>
      </c>
      <c r="B294" s="104" t="s">
        <v>76</v>
      </c>
      <c r="C294" t="str">
        <f>A294&amp;B294</f>
        <v>Linton Village College2031/2032</v>
      </c>
      <c r="D294" s="96">
        <v>128</v>
      </c>
      <c r="E294" s="110">
        <v>133</v>
      </c>
      <c r="F294" s="111">
        <v>163</v>
      </c>
      <c r="G294" s="111">
        <v>143</v>
      </c>
      <c r="H294" s="111">
        <v>132</v>
      </c>
      <c r="I294" s="111">
        <v>157</v>
      </c>
      <c r="J294" s="111">
        <v>0</v>
      </c>
      <c r="K294" s="111">
        <v>0</v>
      </c>
    </row>
    <row r="295" spans="1:11" ht="15.75" thickBot="1">
      <c r="A295" s="105" t="s">
        <v>36</v>
      </c>
      <c r="B295" s="106" t="s">
        <v>77</v>
      </c>
      <c r="C295" t="str">
        <f>A295&amp;B295</f>
        <v>Linton Village College2032/2033</v>
      </c>
      <c r="D295" s="96"/>
      <c r="E295" s="112">
        <v>149</v>
      </c>
      <c r="F295" s="113">
        <v>135</v>
      </c>
      <c r="G295" s="113">
        <v>159</v>
      </c>
      <c r="H295" s="113">
        <v>140</v>
      </c>
      <c r="I295" s="113">
        <v>131</v>
      </c>
      <c r="J295" s="113">
        <v>0</v>
      </c>
      <c r="K295" s="113">
        <v>0</v>
      </c>
    </row>
    <row r="296" spans="1:11">
      <c r="A296" s="98" t="s">
        <v>54</v>
      </c>
      <c r="B296" s="99" t="s">
        <v>57</v>
      </c>
      <c r="C296" t="str">
        <f>A296&amp;B296</f>
        <v>Neale-Wade Academy2019/2020</v>
      </c>
      <c r="D296" s="97">
        <v>282</v>
      </c>
      <c r="E296" s="148">
        <v>272</v>
      </c>
      <c r="F296" s="149">
        <v>257</v>
      </c>
      <c r="G296" s="149">
        <v>255</v>
      </c>
      <c r="H296" s="149">
        <v>214</v>
      </c>
      <c r="I296" s="149">
        <v>213</v>
      </c>
      <c r="J296" s="149">
        <v>110</v>
      </c>
      <c r="K296" s="149">
        <v>69</v>
      </c>
    </row>
    <row r="297" spans="1:11">
      <c r="A297" s="98" t="s">
        <v>54</v>
      </c>
      <c r="B297" s="99" t="s">
        <v>58</v>
      </c>
      <c r="C297" t="str">
        <f>A297&amp;B297</f>
        <v>Neale-Wade Academy2020/2021</v>
      </c>
      <c r="D297" s="94">
        <v>257</v>
      </c>
      <c r="E297" s="150">
        <v>245</v>
      </c>
      <c r="F297" s="151">
        <v>269</v>
      </c>
      <c r="G297" s="151">
        <v>254</v>
      </c>
      <c r="H297" s="151">
        <v>252</v>
      </c>
      <c r="I297" s="151">
        <v>209</v>
      </c>
      <c r="J297" s="151">
        <v>96</v>
      </c>
      <c r="K297" s="151">
        <v>100</v>
      </c>
    </row>
    <row r="298" spans="1:11" ht="15.75" thickBot="1">
      <c r="A298" s="98" t="s">
        <v>54</v>
      </c>
      <c r="B298" s="99" t="s">
        <v>59</v>
      </c>
      <c r="C298" t="str">
        <f>A298&amp;B298</f>
        <v>Neale-Wade Academy2021/2022</v>
      </c>
      <c r="D298" s="95">
        <v>277</v>
      </c>
      <c r="E298" s="152">
        <v>250</v>
      </c>
      <c r="F298" s="153">
        <v>245</v>
      </c>
      <c r="G298" s="153">
        <v>279</v>
      </c>
      <c r="H298" s="153">
        <v>253</v>
      </c>
      <c r="I298" s="153">
        <v>253</v>
      </c>
      <c r="J298" s="153">
        <v>70</v>
      </c>
      <c r="K298" s="153">
        <v>89</v>
      </c>
    </row>
    <row r="299" spans="1:11">
      <c r="A299" s="100" t="s">
        <v>54</v>
      </c>
      <c r="B299" s="101" t="s">
        <v>60</v>
      </c>
      <c r="C299" t="str">
        <f>A299&amp;B299</f>
        <v>Neale-Wade Academy2022/2023</v>
      </c>
      <c r="D299" s="107">
        <v>282</v>
      </c>
      <c r="E299" s="154">
        <v>251</v>
      </c>
      <c r="F299" s="155">
        <v>240</v>
      </c>
      <c r="G299" s="155">
        <v>235</v>
      </c>
      <c r="H299" s="155">
        <v>259</v>
      </c>
      <c r="I299" s="155">
        <v>239</v>
      </c>
      <c r="J299" s="155">
        <v>46</v>
      </c>
      <c r="K299" s="155">
        <v>63</v>
      </c>
    </row>
    <row r="300" spans="1:11">
      <c r="A300" s="102" t="s">
        <v>54</v>
      </c>
      <c r="B300" s="103" t="s">
        <v>61</v>
      </c>
      <c r="C300" t="str">
        <f>A300&amp;B300</f>
        <v>Neale-Wade Academy2023/2024</v>
      </c>
      <c r="D300" s="96">
        <v>271</v>
      </c>
      <c r="E300" s="110">
        <v>289</v>
      </c>
      <c r="F300" s="111">
        <v>250</v>
      </c>
      <c r="G300" s="111">
        <v>243</v>
      </c>
      <c r="H300" s="111">
        <v>229</v>
      </c>
      <c r="I300" s="111">
        <v>256</v>
      </c>
      <c r="J300" s="111">
        <v>71</v>
      </c>
      <c r="K300" s="111">
        <v>47</v>
      </c>
    </row>
    <row r="301" spans="1:11">
      <c r="A301" s="102" t="s">
        <v>54</v>
      </c>
      <c r="B301" s="103" t="s">
        <v>62</v>
      </c>
      <c r="C301" t="str">
        <f>A301&amp;B301</f>
        <v>Neale-Wade Academy2024/2025</v>
      </c>
      <c r="D301" s="96">
        <v>277</v>
      </c>
      <c r="E301" s="110">
        <v>257</v>
      </c>
      <c r="F301" s="111">
        <v>285</v>
      </c>
      <c r="G301" s="111">
        <v>250</v>
      </c>
      <c r="H301" s="111">
        <v>234</v>
      </c>
      <c r="I301" s="111">
        <v>223</v>
      </c>
      <c r="J301" s="111">
        <v>77</v>
      </c>
      <c r="K301" s="111">
        <v>67</v>
      </c>
    </row>
    <row r="302" spans="1:11">
      <c r="A302" s="102" t="s">
        <v>54</v>
      </c>
      <c r="B302" s="103" t="s">
        <v>63</v>
      </c>
      <c r="C302" t="str">
        <f>A302&amp;B302</f>
        <v>Neale-Wade Academy2025/2026</v>
      </c>
      <c r="D302" s="96">
        <v>273</v>
      </c>
      <c r="E302" s="110">
        <v>264</v>
      </c>
      <c r="F302" s="111">
        <v>253</v>
      </c>
      <c r="G302" s="111">
        <v>285</v>
      </c>
      <c r="H302" s="111">
        <v>241</v>
      </c>
      <c r="I302" s="111">
        <v>228</v>
      </c>
      <c r="J302" s="111">
        <v>69</v>
      </c>
      <c r="K302" s="111">
        <v>73</v>
      </c>
    </row>
    <row r="303" spans="1:11">
      <c r="A303" s="102" t="s">
        <v>54</v>
      </c>
      <c r="B303" s="104" t="s">
        <v>64</v>
      </c>
      <c r="C303" t="str">
        <f>A303&amp;B303</f>
        <v>Neale-Wade Academy2026/2027</v>
      </c>
      <c r="D303" s="96">
        <v>272</v>
      </c>
      <c r="E303" s="110">
        <v>265</v>
      </c>
      <c r="F303" s="111">
        <v>260</v>
      </c>
      <c r="G303" s="111">
        <v>253</v>
      </c>
      <c r="H303" s="111">
        <v>276</v>
      </c>
      <c r="I303" s="111">
        <v>235</v>
      </c>
      <c r="J303" s="114">
        <v>72</v>
      </c>
      <c r="K303" s="114">
        <v>66</v>
      </c>
    </row>
    <row r="304" spans="1:11">
      <c r="A304" s="102" t="s">
        <v>54</v>
      </c>
      <c r="B304" s="104" t="s">
        <v>65</v>
      </c>
      <c r="C304" t="str">
        <f>A304&amp;B304</f>
        <v>Neale-Wade Academy2027/2028</v>
      </c>
      <c r="D304" s="96">
        <v>238</v>
      </c>
      <c r="E304" s="110">
        <v>270</v>
      </c>
      <c r="F304" s="111">
        <v>264</v>
      </c>
      <c r="G304" s="111">
        <v>263</v>
      </c>
      <c r="H304" s="111">
        <v>247</v>
      </c>
      <c r="I304" s="111">
        <v>273</v>
      </c>
      <c r="J304" s="114">
        <v>78</v>
      </c>
      <c r="K304" s="114">
        <v>72</v>
      </c>
    </row>
    <row r="305" spans="1:11">
      <c r="A305" s="102" t="s">
        <v>54</v>
      </c>
      <c r="B305" s="104" t="s">
        <v>66</v>
      </c>
      <c r="C305" t="str">
        <f>A305&amp;B305</f>
        <v>Neale-Wade Academy2028/2029</v>
      </c>
      <c r="D305" s="96">
        <v>245</v>
      </c>
      <c r="E305" s="110">
        <v>246</v>
      </c>
      <c r="F305" s="111">
        <v>267</v>
      </c>
      <c r="G305" s="111">
        <v>265</v>
      </c>
      <c r="H305" s="111">
        <v>255</v>
      </c>
      <c r="I305" s="111">
        <v>242</v>
      </c>
      <c r="J305" s="114">
        <v>90</v>
      </c>
      <c r="K305" s="114">
        <v>75</v>
      </c>
    </row>
    <row r="306" spans="1:11">
      <c r="A306" s="102" t="s">
        <v>54</v>
      </c>
      <c r="B306" s="104" t="s">
        <v>73</v>
      </c>
      <c r="C306" t="str">
        <f>A306&amp;B306</f>
        <v>Neale-Wade Academy2029/2030</v>
      </c>
      <c r="D306" s="96">
        <v>215</v>
      </c>
      <c r="E306" s="110">
        <v>258</v>
      </c>
      <c r="F306" s="111">
        <v>243</v>
      </c>
      <c r="G306" s="111">
        <v>268</v>
      </c>
      <c r="H306" s="111">
        <v>257</v>
      </c>
      <c r="I306" s="111">
        <v>250</v>
      </c>
      <c r="J306" s="114">
        <v>84</v>
      </c>
      <c r="K306" s="114">
        <v>87</v>
      </c>
    </row>
    <row r="307" spans="1:11">
      <c r="A307" s="102" t="s">
        <v>54</v>
      </c>
      <c r="B307" s="104" t="s">
        <v>75</v>
      </c>
      <c r="C307" t="str">
        <f>A307&amp;B307</f>
        <v>Neale-Wade Academy2030/2031</v>
      </c>
      <c r="D307" s="96">
        <v>234</v>
      </c>
      <c r="E307" s="110">
        <v>235</v>
      </c>
      <c r="F307" s="111">
        <v>255</v>
      </c>
      <c r="G307" s="111">
        <v>244</v>
      </c>
      <c r="H307" s="111">
        <v>260</v>
      </c>
      <c r="I307" s="111">
        <v>252</v>
      </c>
      <c r="J307" s="114">
        <v>88</v>
      </c>
      <c r="K307" s="114">
        <v>81</v>
      </c>
    </row>
    <row r="308" spans="1:11">
      <c r="A308" s="102" t="s">
        <v>54</v>
      </c>
      <c r="B308" s="104" t="s">
        <v>76</v>
      </c>
      <c r="C308" t="str">
        <f>A308&amp;B308</f>
        <v>Neale-Wade Academy2031/2032</v>
      </c>
      <c r="D308" s="96">
        <v>219</v>
      </c>
      <c r="E308" s="110">
        <v>262</v>
      </c>
      <c r="F308" s="111">
        <v>232</v>
      </c>
      <c r="G308" s="111">
        <v>256</v>
      </c>
      <c r="H308" s="111">
        <v>236</v>
      </c>
      <c r="I308" s="111">
        <v>255</v>
      </c>
      <c r="J308" s="114">
        <v>92</v>
      </c>
      <c r="K308" s="114">
        <v>85</v>
      </c>
    </row>
    <row r="309" spans="1:11" ht="15.75" thickBot="1">
      <c r="A309" s="105" t="s">
        <v>54</v>
      </c>
      <c r="B309" s="106" t="s">
        <v>77</v>
      </c>
      <c r="C309" t="str">
        <f>A309&amp;B309</f>
        <v>Neale-Wade Academy2032/2033</v>
      </c>
      <c r="D309" s="96"/>
      <c r="E309" s="112">
        <v>263</v>
      </c>
      <c r="F309" s="113">
        <v>259</v>
      </c>
      <c r="G309" s="113">
        <v>233</v>
      </c>
      <c r="H309" s="113">
        <v>248</v>
      </c>
      <c r="I309" s="113">
        <v>231</v>
      </c>
      <c r="J309" s="115">
        <v>96</v>
      </c>
      <c r="K309" s="115">
        <v>89</v>
      </c>
    </row>
    <row r="310" spans="1:11" hidden="1">
      <c r="A310" s="98" t="s">
        <v>55</v>
      </c>
      <c r="B310" s="99" t="s">
        <v>57</v>
      </c>
      <c r="C310" t="str">
        <f>A310&amp;B310</f>
        <v>Abbey College, Ramsey2019/2020</v>
      </c>
      <c r="D310" s="97">
        <v>228</v>
      </c>
      <c r="E310" s="148">
        <v>177</v>
      </c>
      <c r="F310" s="149">
        <v>188</v>
      </c>
      <c r="G310" s="149">
        <v>172</v>
      </c>
      <c r="H310" s="149">
        <v>166</v>
      </c>
      <c r="I310" s="149">
        <v>165</v>
      </c>
      <c r="J310" s="149">
        <v>71</v>
      </c>
      <c r="K310" s="149">
        <v>59</v>
      </c>
    </row>
    <row r="311" spans="1:11">
      <c r="A311" s="98" t="s">
        <v>55</v>
      </c>
      <c r="B311" s="99" t="s">
        <v>58</v>
      </c>
      <c r="C311" t="str">
        <f>A311&amp;B311</f>
        <v>Abbey College, Ramsey2020/2021</v>
      </c>
      <c r="D311" s="94">
        <v>211</v>
      </c>
      <c r="E311" s="150">
        <v>200</v>
      </c>
      <c r="F311" s="151">
        <v>174</v>
      </c>
      <c r="G311" s="151">
        <v>176</v>
      </c>
      <c r="H311" s="151">
        <v>172</v>
      </c>
      <c r="I311" s="151">
        <v>164</v>
      </c>
      <c r="J311" s="151">
        <v>63</v>
      </c>
      <c r="K311" s="151">
        <v>62</v>
      </c>
    </row>
    <row r="312" spans="1:11" ht="15.75" thickBot="1">
      <c r="A312" s="98" t="s">
        <v>55</v>
      </c>
      <c r="B312" s="99" t="s">
        <v>59</v>
      </c>
      <c r="C312" t="str">
        <f>A312&amp;B312</f>
        <v>Abbey College, Ramsey2021/2022</v>
      </c>
      <c r="D312" s="95">
        <v>267</v>
      </c>
      <c r="E312" s="152">
        <v>168</v>
      </c>
      <c r="F312" s="153">
        <v>199</v>
      </c>
      <c r="G312" s="153">
        <v>174</v>
      </c>
      <c r="H312" s="153">
        <v>181</v>
      </c>
      <c r="I312" s="153">
        <v>165</v>
      </c>
      <c r="J312" s="153">
        <v>62</v>
      </c>
      <c r="K312" s="153">
        <v>61</v>
      </c>
    </row>
    <row r="313" spans="1:11">
      <c r="A313" s="100" t="s">
        <v>55</v>
      </c>
      <c r="B313" s="101" t="s">
        <v>60</v>
      </c>
      <c r="C313" t="str">
        <f>A313&amp;B313</f>
        <v>Abbey College, Ramsey2022/2023</v>
      </c>
      <c r="D313" s="107">
        <v>255</v>
      </c>
      <c r="E313" s="154">
        <v>218</v>
      </c>
      <c r="F313" s="155">
        <v>175</v>
      </c>
      <c r="G313" s="155">
        <v>201</v>
      </c>
      <c r="H313" s="155">
        <v>170</v>
      </c>
      <c r="I313" s="155">
        <v>176</v>
      </c>
      <c r="J313" s="155">
        <v>59</v>
      </c>
      <c r="K313" s="155">
        <v>56</v>
      </c>
    </row>
    <row r="314" spans="1:11">
      <c r="A314" s="102" t="s">
        <v>55</v>
      </c>
      <c r="B314" s="103" t="s">
        <v>61</v>
      </c>
      <c r="C314" t="str">
        <f>A314&amp;B314</f>
        <v>Abbey College, Ramsey2023/2024</v>
      </c>
      <c r="D314" s="96">
        <v>264</v>
      </c>
      <c r="E314" s="110">
        <v>211</v>
      </c>
      <c r="F314" s="111">
        <v>223</v>
      </c>
      <c r="G314" s="111">
        <v>176</v>
      </c>
      <c r="H314" s="111">
        <v>203</v>
      </c>
      <c r="I314" s="111">
        <v>167</v>
      </c>
      <c r="J314" s="111">
        <v>67</v>
      </c>
      <c r="K314" s="111">
        <v>56</v>
      </c>
    </row>
    <row r="315" spans="1:11">
      <c r="A315" s="102" t="s">
        <v>55</v>
      </c>
      <c r="B315" s="103" t="s">
        <v>62</v>
      </c>
      <c r="C315" t="str">
        <f>A315&amp;B315</f>
        <v>Abbey College, Ramsey2024/2025</v>
      </c>
      <c r="D315" s="96">
        <v>292</v>
      </c>
      <c r="E315" s="110">
        <v>220</v>
      </c>
      <c r="F315" s="111">
        <v>216</v>
      </c>
      <c r="G315" s="111">
        <v>224</v>
      </c>
      <c r="H315" s="111">
        <v>178</v>
      </c>
      <c r="I315" s="111">
        <v>200</v>
      </c>
      <c r="J315" s="111">
        <v>65</v>
      </c>
      <c r="K315" s="111">
        <v>64</v>
      </c>
    </row>
    <row r="316" spans="1:11">
      <c r="A316" s="102" t="s">
        <v>55</v>
      </c>
      <c r="B316" s="103" t="s">
        <v>63</v>
      </c>
      <c r="C316" t="str">
        <f>A316&amp;B316</f>
        <v>Abbey College, Ramsey2025/2026</v>
      </c>
      <c r="D316" s="96">
        <v>279</v>
      </c>
      <c r="E316" s="110">
        <v>245</v>
      </c>
      <c r="F316" s="111">
        <v>225</v>
      </c>
      <c r="G316" s="111">
        <v>217</v>
      </c>
      <c r="H316" s="111">
        <v>226</v>
      </c>
      <c r="I316" s="111">
        <v>175</v>
      </c>
      <c r="J316" s="111">
        <v>78</v>
      </c>
      <c r="K316" s="111">
        <v>62</v>
      </c>
    </row>
    <row r="317" spans="1:11">
      <c r="A317" s="102" t="s">
        <v>55</v>
      </c>
      <c r="B317" s="104" t="s">
        <v>64</v>
      </c>
      <c r="C317" t="str">
        <f>A317&amp;B317</f>
        <v>Abbey College, Ramsey2026/2027</v>
      </c>
      <c r="D317" s="96">
        <v>301</v>
      </c>
      <c r="E317" s="110">
        <v>238</v>
      </c>
      <c r="F317" s="111">
        <v>250</v>
      </c>
      <c r="G317" s="111">
        <v>226</v>
      </c>
      <c r="H317" s="111">
        <v>219</v>
      </c>
      <c r="I317" s="111">
        <v>223</v>
      </c>
      <c r="J317" s="114">
        <v>70</v>
      </c>
      <c r="K317" s="114">
        <v>74</v>
      </c>
    </row>
    <row r="318" spans="1:11">
      <c r="A318" s="102" t="s">
        <v>55</v>
      </c>
      <c r="B318" s="104" t="s">
        <v>65</v>
      </c>
      <c r="C318" t="str">
        <f>A318&amp;B318</f>
        <v>Abbey College, Ramsey2027/2028</v>
      </c>
      <c r="D318" s="96">
        <v>287</v>
      </c>
      <c r="E318" s="110">
        <v>259</v>
      </c>
      <c r="F318" s="111">
        <v>243</v>
      </c>
      <c r="G318" s="111">
        <v>251</v>
      </c>
      <c r="H318" s="111">
        <v>228</v>
      </c>
      <c r="I318" s="111">
        <v>216</v>
      </c>
      <c r="J318" s="114">
        <v>89</v>
      </c>
      <c r="K318" s="114">
        <v>67</v>
      </c>
    </row>
    <row r="319" spans="1:11">
      <c r="A319" s="102" t="s">
        <v>55</v>
      </c>
      <c r="B319" s="104" t="s">
        <v>66</v>
      </c>
      <c r="C319" t="str">
        <f>A319&amp;B319</f>
        <v>Abbey College, Ramsey2028/2029</v>
      </c>
      <c r="D319" s="96">
        <v>316</v>
      </c>
      <c r="E319" s="110">
        <v>249</v>
      </c>
      <c r="F319" s="111">
        <v>262</v>
      </c>
      <c r="G319" s="111">
        <v>242</v>
      </c>
      <c r="H319" s="111">
        <v>251</v>
      </c>
      <c r="I319" s="111">
        <v>223</v>
      </c>
      <c r="J319" s="114">
        <v>86</v>
      </c>
      <c r="K319" s="114">
        <v>83</v>
      </c>
    </row>
    <row r="320" spans="1:11">
      <c r="A320" s="102" t="s">
        <v>55</v>
      </c>
      <c r="B320" s="104" t="s">
        <v>73</v>
      </c>
      <c r="C320" t="str">
        <f>A320&amp;B320</f>
        <v>Abbey College, Ramsey2029/2030</v>
      </c>
      <c r="D320" s="96">
        <v>290</v>
      </c>
      <c r="E320" s="110">
        <v>276</v>
      </c>
      <c r="F320" s="111">
        <v>253</v>
      </c>
      <c r="G320" s="111">
        <v>262</v>
      </c>
      <c r="H320" s="111">
        <v>243</v>
      </c>
      <c r="I320" s="111">
        <v>247</v>
      </c>
      <c r="J320" s="114">
        <v>89</v>
      </c>
      <c r="K320" s="114">
        <v>81</v>
      </c>
    </row>
    <row r="321" spans="1:11">
      <c r="A321" s="102" t="s">
        <v>55</v>
      </c>
      <c r="B321" s="104" t="s">
        <v>75</v>
      </c>
      <c r="C321" t="str">
        <f>A321&amp;B321</f>
        <v>Abbey College, Ramsey2030/2031</v>
      </c>
      <c r="D321" s="96">
        <v>323</v>
      </c>
      <c r="E321" s="110">
        <v>258</v>
      </c>
      <c r="F321" s="111">
        <v>280</v>
      </c>
      <c r="G321" s="111">
        <v>253</v>
      </c>
      <c r="H321" s="111">
        <v>263</v>
      </c>
      <c r="I321" s="111">
        <v>239</v>
      </c>
      <c r="J321" s="114">
        <v>99</v>
      </c>
      <c r="K321" s="114">
        <v>84</v>
      </c>
    </row>
    <row r="322" spans="1:11">
      <c r="A322" s="102" t="s">
        <v>55</v>
      </c>
      <c r="B322" s="104" t="s">
        <v>76</v>
      </c>
      <c r="C322" t="str">
        <f>A322&amp;B322</f>
        <v>Abbey College, Ramsey2031/2032</v>
      </c>
      <c r="D322" s="96">
        <v>330</v>
      </c>
      <c r="E322" s="110">
        <v>289</v>
      </c>
      <c r="F322" s="111">
        <v>262</v>
      </c>
      <c r="G322" s="111">
        <v>280</v>
      </c>
      <c r="H322" s="111">
        <v>254</v>
      </c>
      <c r="I322" s="111">
        <v>259</v>
      </c>
      <c r="J322" s="114">
        <v>97</v>
      </c>
      <c r="K322" s="114">
        <v>93</v>
      </c>
    </row>
    <row r="323" spans="1:11" ht="15.75" thickBot="1">
      <c r="A323" s="105" t="s">
        <v>55</v>
      </c>
      <c r="B323" s="106" t="s">
        <v>77</v>
      </c>
      <c r="C323" t="str">
        <f>A323&amp;B323</f>
        <v>Abbey College, Ramsey2032/2033</v>
      </c>
      <c r="D323" s="96"/>
      <c r="E323" s="112">
        <v>300</v>
      </c>
      <c r="F323" s="113">
        <v>292</v>
      </c>
      <c r="G323" s="113">
        <v>261</v>
      </c>
      <c r="H323" s="113">
        <v>280</v>
      </c>
      <c r="I323" s="113">
        <v>249</v>
      </c>
      <c r="J323" s="115">
        <v>105</v>
      </c>
      <c r="K323" s="115">
        <v>90</v>
      </c>
    </row>
    <row r="324" spans="1:11">
      <c r="A324" s="98" t="s">
        <v>38</v>
      </c>
      <c r="B324" s="99" t="s">
        <v>57</v>
      </c>
      <c r="C324" t="str">
        <f>A324&amp;B324</f>
        <v>Sawston Village College2019/2020</v>
      </c>
      <c r="D324" s="97">
        <v>201</v>
      </c>
      <c r="E324" s="148">
        <v>210</v>
      </c>
      <c r="F324" s="149">
        <v>240</v>
      </c>
      <c r="G324" s="149">
        <v>208</v>
      </c>
      <c r="H324" s="149">
        <v>196</v>
      </c>
      <c r="I324" s="149">
        <v>209</v>
      </c>
      <c r="J324" s="149">
        <v>0</v>
      </c>
      <c r="K324" s="149">
        <v>0</v>
      </c>
    </row>
    <row r="325" spans="1:11" hidden="1">
      <c r="A325" s="98" t="s">
        <v>38</v>
      </c>
      <c r="B325" s="99" t="s">
        <v>58</v>
      </c>
      <c r="C325" t="str">
        <f>A325&amp;B325</f>
        <v>Sawston Village College2020/2021</v>
      </c>
      <c r="D325" s="94">
        <v>202</v>
      </c>
      <c r="E325" s="150">
        <v>234</v>
      </c>
      <c r="F325" s="151">
        <v>205</v>
      </c>
      <c r="G325" s="151">
        <v>238</v>
      </c>
      <c r="H325" s="151">
        <v>210</v>
      </c>
      <c r="I325" s="151">
        <v>197</v>
      </c>
      <c r="J325" s="151">
        <v>0</v>
      </c>
      <c r="K325" s="151">
        <v>0</v>
      </c>
    </row>
    <row r="326" spans="1:11" ht="15.75" thickBot="1">
      <c r="A326" s="98" t="s">
        <v>38</v>
      </c>
      <c r="B326" s="99" t="s">
        <v>59</v>
      </c>
      <c r="C326" t="str">
        <f>A326&amp;B326</f>
        <v>Sawston Village College2021/2022</v>
      </c>
      <c r="D326" s="95">
        <v>224</v>
      </c>
      <c r="E326" s="152">
        <v>240</v>
      </c>
      <c r="F326" s="153">
        <v>238</v>
      </c>
      <c r="G326" s="153">
        <v>203</v>
      </c>
      <c r="H326" s="153">
        <v>238</v>
      </c>
      <c r="I326" s="153">
        <v>209</v>
      </c>
      <c r="J326" s="153">
        <v>0</v>
      </c>
      <c r="K326" s="153">
        <v>0</v>
      </c>
    </row>
    <row r="327" spans="1:11">
      <c r="A327" s="100" t="s">
        <v>38</v>
      </c>
      <c r="B327" s="101" t="s">
        <v>60</v>
      </c>
      <c r="C327" t="str">
        <f>A327&amp;B327</f>
        <v>Sawston Village College2022/2023</v>
      </c>
      <c r="D327" s="107">
        <v>212</v>
      </c>
      <c r="E327" s="154">
        <v>245</v>
      </c>
      <c r="F327" s="155">
        <v>242</v>
      </c>
      <c r="G327" s="155">
        <v>239</v>
      </c>
      <c r="H327" s="155">
        <v>208</v>
      </c>
      <c r="I327" s="155">
        <v>237</v>
      </c>
      <c r="J327" s="155">
        <v>0</v>
      </c>
      <c r="K327" s="155">
        <v>0</v>
      </c>
    </row>
    <row r="328" spans="1:11">
      <c r="A328" s="102" t="s">
        <v>38</v>
      </c>
      <c r="B328" s="103" t="s">
        <v>61</v>
      </c>
      <c r="C328" t="str">
        <f>A328&amp;B328</f>
        <v>Sawston Village College2023/2024</v>
      </c>
      <c r="D328" s="96">
        <v>230</v>
      </c>
      <c r="E328" s="110">
        <v>242</v>
      </c>
      <c r="F328" s="111">
        <v>248</v>
      </c>
      <c r="G328" s="111">
        <v>242</v>
      </c>
      <c r="H328" s="111">
        <v>243</v>
      </c>
      <c r="I328" s="111">
        <v>208</v>
      </c>
      <c r="J328" s="111">
        <v>0</v>
      </c>
      <c r="K328" s="111">
        <v>0</v>
      </c>
    </row>
    <row r="329" spans="1:11">
      <c r="A329" s="102" t="s">
        <v>38</v>
      </c>
      <c r="B329" s="103" t="s">
        <v>62</v>
      </c>
      <c r="C329" t="str">
        <f>A329&amp;B329</f>
        <v>Sawston Village College2024/2025</v>
      </c>
      <c r="D329" s="96">
        <v>230</v>
      </c>
      <c r="E329" s="110">
        <v>263</v>
      </c>
      <c r="F329" s="111">
        <v>244</v>
      </c>
      <c r="G329" s="111">
        <v>247</v>
      </c>
      <c r="H329" s="111">
        <v>245</v>
      </c>
      <c r="I329" s="111">
        <v>242</v>
      </c>
      <c r="J329" s="111">
        <v>0</v>
      </c>
      <c r="K329" s="111">
        <v>0</v>
      </c>
    </row>
    <row r="330" spans="1:11">
      <c r="A330" s="102" t="s">
        <v>38</v>
      </c>
      <c r="B330" s="103" t="s">
        <v>63</v>
      </c>
      <c r="C330" t="str">
        <f>A330&amp;B330</f>
        <v>Sawston Village College2025/2026</v>
      </c>
      <c r="D330" s="96">
        <v>229</v>
      </c>
      <c r="E330" s="110">
        <v>264</v>
      </c>
      <c r="F330" s="111">
        <v>266</v>
      </c>
      <c r="G330" s="111">
        <v>244</v>
      </c>
      <c r="H330" s="111">
        <v>251</v>
      </c>
      <c r="I330" s="111">
        <v>245</v>
      </c>
      <c r="J330" s="111">
        <v>0</v>
      </c>
      <c r="K330" s="111">
        <v>0</v>
      </c>
    </row>
    <row r="331" spans="1:11">
      <c r="A331" s="102" t="s">
        <v>38</v>
      </c>
      <c r="B331" s="104" t="s">
        <v>64</v>
      </c>
      <c r="C331" t="str">
        <f>A331&amp;B331</f>
        <v>Sawston Village College2026/2027</v>
      </c>
      <c r="D331" s="96">
        <v>240</v>
      </c>
      <c r="E331" s="110">
        <v>266</v>
      </c>
      <c r="F331" s="111">
        <v>270</v>
      </c>
      <c r="G331" s="111">
        <v>269</v>
      </c>
      <c r="H331" s="111">
        <v>251</v>
      </c>
      <c r="I331" s="111">
        <v>254</v>
      </c>
      <c r="J331" s="111">
        <v>0</v>
      </c>
      <c r="K331" s="111">
        <v>0</v>
      </c>
    </row>
    <row r="332" spans="1:11">
      <c r="A332" s="102" t="s">
        <v>38</v>
      </c>
      <c r="B332" s="104" t="s">
        <v>65</v>
      </c>
      <c r="C332" t="str">
        <f>A332&amp;B332</f>
        <v>Sawston Village College2027/2028</v>
      </c>
      <c r="D332" s="96">
        <v>212</v>
      </c>
      <c r="E332" s="110">
        <v>284</v>
      </c>
      <c r="F332" s="111">
        <v>272</v>
      </c>
      <c r="G332" s="111">
        <v>273</v>
      </c>
      <c r="H332" s="111">
        <v>276</v>
      </c>
      <c r="I332" s="111">
        <v>254</v>
      </c>
      <c r="J332" s="111">
        <v>0</v>
      </c>
      <c r="K332" s="111">
        <v>0</v>
      </c>
    </row>
    <row r="333" spans="1:11">
      <c r="A333" s="102" t="s">
        <v>38</v>
      </c>
      <c r="B333" s="104" t="s">
        <v>66</v>
      </c>
      <c r="C333" t="str">
        <f>A333&amp;B333</f>
        <v>Sawston Village College2028/2029</v>
      </c>
      <c r="D333" s="96">
        <v>227</v>
      </c>
      <c r="E333" s="110">
        <v>257</v>
      </c>
      <c r="F333" s="111">
        <v>289</v>
      </c>
      <c r="G333" s="111">
        <v>274</v>
      </c>
      <c r="H333" s="111">
        <v>279</v>
      </c>
      <c r="I333" s="111">
        <v>278</v>
      </c>
      <c r="J333" s="111">
        <v>0</v>
      </c>
      <c r="K333" s="111">
        <v>0</v>
      </c>
    </row>
    <row r="334" spans="1:11">
      <c r="A334" s="102" t="s">
        <v>38</v>
      </c>
      <c r="B334" s="104" t="s">
        <v>73</v>
      </c>
      <c r="C334" t="str">
        <f>A334&amp;B334</f>
        <v>Sawston Village College2029/2030</v>
      </c>
      <c r="D334" s="96">
        <v>214</v>
      </c>
      <c r="E334" s="110">
        <v>278</v>
      </c>
      <c r="F334" s="111">
        <v>262</v>
      </c>
      <c r="G334" s="111">
        <v>291</v>
      </c>
      <c r="H334" s="111">
        <v>280</v>
      </c>
      <c r="I334" s="111">
        <v>281</v>
      </c>
      <c r="J334" s="111">
        <v>0</v>
      </c>
      <c r="K334" s="111">
        <v>0</v>
      </c>
    </row>
    <row r="335" spans="1:11">
      <c r="A335" s="102" t="s">
        <v>38</v>
      </c>
      <c r="B335" s="104" t="s">
        <v>75</v>
      </c>
      <c r="C335" t="str">
        <f>A335&amp;B335</f>
        <v>Sawston Village College2030/2031</v>
      </c>
      <c r="D335" s="96">
        <v>195</v>
      </c>
      <c r="E335" s="110">
        <v>267</v>
      </c>
      <c r="F335" s="111">
        <v>282</v>
      </c>
      <c r="G335" s="111">
        <v>263</v>
      </c>
      <c r="H335" s="111">
        <v>296</v>
      </c>
      <c r="I335" s="111">
        <v>281</v>
      </c>
      <c r="J335" s="111">
        <v>0</v>
      </c>
      <c r="K335" s="111">
        <v>0</v>
      </c>
    </row>
    <row r="336" spans="1:11">
      <c r="A336" s="102" t="s">
        <v>38</v>
      </c>
      <c r="B336" s="104" t="s">
        <v>76</v>
      </c>
      <c r="C336" t="str">
        <f>A336&amp;B336</f>
        <v>Sawston Village College2031/2032</v>
      </c>
      <c r="D336" s="96">
        <v>196</v>
      </c>
      <c r="E336" s="110">
        <v>252</v>
      </c>
      <c r="F336" s="111">
        <v>271</v>
      </c>
      <c r="G336" s="111">
        <v>283</v>
      </c>
      <c r="H336" s="111">
        <v>268</v>
      </c>
      <c r="I336" s="111">
        <v>297</v>
      </c>
      <c r="J336" s="111">
        <v>0</v>
      </c>
      <c r="K336" s="111">
        <v>0</v>
      </c>
    </row>
    <row r="337" spans="1:11" ht="15.75" thickBot="1">
      <c r="A337" s="105" t="s">
        <v>38</v>
      </c>
      <c r="B337" s="106" t="s">
        <v>77</v>
      </c>
      <c r="C337" t="str">
        <f>A337&amp;B337</f>
        <v>Sawston Village College2032/2033</v>
      </c>
      <c r="D337" s="96"/>
      <c r="E337" s="112">
        <v>260</v>
      </c>
      <c r="F337" s="113">
        <v>256</v>
      </c>
      <c r="G337" s="113">
        <v>272</v>
      </c>
      <c r="H337" s="113">
        <v>288</v>
      </c>
      <c r="I337" s="113">
        <v>269</v>
      </c>
      <c r="J337" s="113">
        <v>0</v>
      </c>
      <c r="K337" s="113">
        <v>0</v>
      </c>
    </row>
    <row r="338" spans="1:11">
      <c r="A338" s="98" t="s">
        <v>48</v>
      </c>
      <c r="B338" s="99" t="s">
        <v>57</v>
      </c>
      <c r="C338" t="str">
        <f>A338&amp;B338</f>
        <v>Sawtry Village Academy2019/2020</v>
      </c>
      <c r="D338" s="97">
        <v>149</v>
      </c>
      <c r="E338" s="148">
        <v>150</v>
      </c>
      <c r="F338" s="149">
        <v>146</v>
      </c>
      <c r="G338" s="149">
        <v>109</v>
      </c>
      <c r="H338" s="149">
        <v>155</v>
      </c>
      <c r="I338" s="149">
        <v>140</v>
      </c>
      <c r="J338" s="149">
        <v>72</v>
      </c>
      <c r="K338" s="149">
        <v>78</v>
      </c>
    </row>
    <row r="339" spans="1:11">
      <c r="A339" s="98" t="s">
        <v>48</v>
      </c>
      <c r="B339" s="99" t="s">
        <v>58</v>
      </c>
      <c r="C339" t="str">
        <f>A339&amp;B339</f>
        <v>Sawtry Village Academy2020/2021</v>
      </c>
      <c r="D339" s="94">
        <v>163</v>
      </c>
      <c r="E339" s="150">
        <v>149</v>
      </c>
      <c r="F339" s="151">
        <v>155</v>
      </c>
      <c r="G339" s="151">
        <v>150</v>
      </c>
      <c r="H339" s="151">
        <v>109</v>
      </c>
      <c r="I339" s="151">
        <v>156</v>
      </c>
      <c r="J339" s="151">
        <v>91</v>
      </c>
      <c r="K339" s="151">
        <v>72</v>
      </c>
    </row>
    <row r="340" spans="1:11" ht="15.75" thickBot="1">
      <c r="A340" s="98" t="s">
        <v>48</v>
      </c>
      <c r="B340" s="99" t="s">
        <v>59</v>
      </c>
      <c r="C340" t="str">
        <f>A340&amp;B340</f>
        <v>Sawtry Village Academy2021/2022</v>
      </c>
      <c r="D340" s="95">
        <v>160</v>
      </c>
      <c r="E340" s="152">
        <v>158</v>
      </c>
      <c r="F340" s="153">
        <v>154</v>
      </c>
      <c r="G340" s="153">
        <v>151</v>
      </c>
      <c r="H340" s="153">
        <v>155</v>
      </c>
      <c r="I340" s="153">
        <v>109</v>
      </c>
      <c r="J340" s="153">
        <v>73</v>
      </c>
      <c r="K340" s="153">
        <v>85</v>
      </c>
    </row>
    <row r="341" spans="1:11">
      <c r="A341" s="100" t="s">
        <v>48</v>
      </c>
      <c r="B341" s="101" t="s">
        <v>60</v>
      </c>
      <c r="C341" t="str">
        <f>A341&amp;B341</f>
        <v>Sawtry Village Academy2022/2023</v>
      </c>
      <c r="D341" s="107">
        <v>192</v>
      </c>
      <c r="E341" s="154">
        <v>158</v>
      </c>
      <c r="F341" s="155">
        <v>163</v>
      </c>
      <c r="G341" s="155">
        <v>159</v>
      </c>
      <c r="H341" s="155">
        <v>154</v>
      </c>
      <c r="I341" s="155">
        <v>151</v>
      </c>
      <c r="J341" s="155">
        <v>60</v>
      </c>
      <c r="K341" s="155">
        <v>71</v>
      </c>
    </row>
    <row r="342" spans="1:11">
      <c r="A342" s="102" t="s">
        <v>48</v>
      </c>
      <c r="B342" s="103" t="s">
        <v>61</v>
      </c>
      <c r="C342" t="str">
        <f>A342&amp;B342</f>
        <v>Sawtry Village Academy2023/2024</v>
      </c>
      <c r="D342" s="96">
        <v>210</v>
      </c>
      <c r="E342" s="110">
        <v>190</v>
      </c>
      <c r="F342" s="111">
        <v>166</v>
      </c>
      <c r="G342" s="111">
        <v>168</v>
      </c>
      <c r="H342" s="111">
        <v>165</v>
      </c>
      <c r="I342" s="111">
        <v>155</v>
      </c>
      <c r="J342" s="111">
        <v>84</v>
      </c>
      <c r="K342" s="111">
        <v>61</v>
      </c>
    </row>
    <row r="343" spans="1:11">
      <c r="A343" s="102" t="s">
        <v>48</v>
      </c>
      <c r="B343" s="103" t="s">
        <v>62</v>
      </c>
      <c r="C343" t="str">
        <f>A343&amp;B343</f>
        <v>Sawtry Village Academy2024/2025</v>
      </c>
      <c r="D343" s="96">
        <v>191</v>
      </c>
      <c r="E343" s="110">
        <v>214</v>
      </c>
      <c r="F343" s="111">
        <v>199</v>
      </c>
      <c r="G343" s="111">
        <v>172</v>
      </c>
      <c r="H343" s="111">
        <v>175</v>
      </c>
      <c r="I343" s="111">
        <v>167</v>
      </c>
      <c r="J343" s="111">
        <v>89</v>
      </c>
      <c r="K343" s="111">
        <v>85</v>
      </c>
    </row>
    <row r="344" spans="1:11">
      <c r="A344" s="102" t="s">
        <v>48</v>
      </c>
      <c r="B344" s="103" t="s">
        <v>63</v>
      </c>
      <c r="C344" t="str">
        <f>A344&amp;B344</f>
        <v>Sawtry Village Academy2025/2026</v>
      </c>
      <c r="D344" s="96">
        <v>191</v>
      </c>
      <c r="E344" s="110">
        <v>200</v>
      </c>
      <c r="F344" s="111">
        <v>224</v>
      </c>
      <c r="G344" s="111">
        <v>206</v>
      </c>
      <c r="H344" s="111">
        <v>180</v>
      </c>
      <c r="I344" s="111">
        <v>178</v>
      </c>
      <c r="J344" s="111">
        <v>98</v>
      </c>
      <c r="K344" s="111">
        <v>91</v>
      </c>
    </row>
    <row r="345" spans="1:11">
      <c r="A345" s="102" t="s">
        <v>48</v>
      </c>
      <c r="B345" s="104" t="s">
        <v>64</v>
      </c>
      <c r="C345" t="str">
        <f>A345&amp;B345</f>
        <v>Sawtry Village Academy2026/2027</v>
      </c>
      <c r="D345" s="96">
        <v>206</v>
      </c>
      <c r="E345" s="110">
        <v>207</v>
      </c>
      <c r="F345" s="111">
        <v>210</v>
      </c>
      <c r="G345" s="111">
        <v>231</v>
      </c>
      <c r="H345" s="111">
        <v>214</v>
      </c>
      <c r="I345" s="111">
        <v>183</v>
      </c>
      <c r="J345" s="114">
        <v>107</v>
      </c>
      <c r="K345" s="114">
        <v>100</v>
      </c>
    </row>
    <row r="346" spans="1:11">
      <c r="A346" s="102" t="s">
        <v>48</v>
      </c>
      <c r="B346" s="104" t="s">
        <v>65</v>
      </c>
      <c r="C346" t="str">
        <f>A346&amp;B346</f>
        <v>Sawtry Village Academy2027/2028</v>
      </c>
      <c r="D346" s="96">
        <v>202</v>
      </c>
      <c r="E346" s="110">
        <v>228</v>
      </c>
      <c r="F346" s="111">
        <v>217</v>
      </c>
      <c r="G346" s="111">
        <v>217</v>
      </c>
      <c r="H346" s="111">
        <v>239</v>
      </c>
      <c r="I346" s="111">
        <v>217</v>
      </c>
      <c r="J346" s="114">
        <v>112</v>
      </c>
      <c r="K346" s="114">
        <v>109</v>
      </c>
    </row>
    <row r="347" spans="1:11">
      <c r="A347" s="102" t="s">
        <v>48</v>
      </c>
      <c r="B347" s="104" t="s">
        <v>66</v>
      </c>
      <c r="C347" t="str">
        <f>A347&amp;B347</f>
        <v>Sawtry Village Academy2028/2029</v>
      </c>
      <c r="D347" s="96">
        <v>231</v>
      </c>
      <c r="E347" s="110">
        <v>230</v>
      </c>
      <c r="F347" s="111">
        <v>236</v>
      </c>
      <c r="G347" s="111">
        <v>222</v>
      </c>
      <c r="H347" s="111">
        <v>223</v>
      </c>
      <c r="I347" s="111">
        <v>240</v>
      </c>
      <c r="J347" s="114">
        <v>130</v>
      </c>
      <c r="K347" s="114">
        <v>112</v>
      </c>
    </row>
    <row r="348" spans="1:11">
      <c r="A348" s="102" t="s">
        <v>48</v>
      </c>
      <c r="B348" s="104" t="s">
        <v>73</v>
      </c>
      <c r="C348" t="str">
        <f>A348&amp;B348</f>
        <v>Sawtry Village Academy2029/2030</v>
      </c>
      <c r="D348" s="96">
        <v>241</v>
      </c>
      <c r="E348" s="110">
        <v>266</v>
      </c>
      <c r="F348" s="111">
        <v>238</v>
      </c>
      <c r="G348" s="111">
        <v>241</v>
      </c>
      <c r="H348" s="111">
        <v>228</v>
      </c>
      <c r="I348" s="111">
        <v>224</v>
      </c>
      <c r="J348" s="114">
        <v>144</v>
      </c>
      <c r="K348" s="114">
        <v>129</v>
      </c>
    </row>
    <row r="349" spans="1:11">
      <c r="A349" s="102" t="s">
        <v>48</v>
      </c>
      <c r="B349" s="104" t="s">
        <v>75</v>
      </c>
      <c r="C349" t="str">
        <f>A349&amp;B349</f>
        <v>Sawtry Village Academy2030/2031</v>
      </c>
      <c r="D349" s="96">
        <v>215</v>
      </c>
      <c r="E349" s="110">
        <v>284</v>
      </c>
      <c r="F349" s="111">
        <v>274</v>
      </c>
      <c r="G349" s="111">
        <v>243</v>
      </c>
      <c r="H349" s="111">
        <v>247</v>
      </c>
      <c r="I349" s="111">
        <v>229</v>
      </c>
      <c r="J349" s="114">
        <v>137</v>
      </c>
      <c r="K349" s="114">
        <v>143</v>
      </c>
    </row>
    <row r="350" spans="1:11">
      <c r="A350" s="102" t="s">
        <v>48</v>
      </c>
      <c r="B350" s="104" t="s">
        <v>76</v>
      </c>
      <c r="C350" t="str">
        <f>A350&amp;B350</f>
        <v>Sawtry Village Academy2031/2032</v>
      </c>
      <c r="D350" s="96">
        <v>220</v>
      </c>
      <c r="E350" s="110">
        <v>267</v>
      </c>
      <c r="F350" s="111">
        <v>292</v>
      </c>
      <c r="G350" s="111">
        <v>279</v>
      </c>
      <c r="H350" s="111">
        <v>249</v>
      </c>
      <c r="I350" s="111">
        <v>248</v>
      </c>
      <c r="J350" s="114">
        <v>142</v>
      </c>
      <c r="K350" s="114">
        <v>136</v>
      </c>
    </row>
    <row r="351" spans="1:11" ht="15.75" thickBot="1">
      <c r="A351" s="105" t="s">
        <v>48</v>
      </c>
      <c r="B351" s="106" t="s">
        <v>77</v>
      </c>
      <c r="C351" t="str">
        <f>A351&amp;B351</f>
        <v>Sawtry Village Academy2032/2033</v>
      </c>
      <c r="D351" s="96"/>
      <c r="E351" s="112">
        <v>285</v>
      </c>
      <c r="F351" s="113">
        <v>275</v>
      </c>
      <c r="G351" s="113">
        <v>297</v>
      </c>
      <c r="H351" s="113">
        <v>285</v>
      </c>
      <c r="I351" s="113">
        <v>250</v>
      </c>
      <c r="J351" s="115">
        <v>154</v>
      </c>
      <c r="K351" s="115">
        <v>141</v>
      </c>
    </row>
    <row r="352" spans="1:11">
      <c r="A352" s="98" t="s">
        <v>22</v>
      </c>
      <c r="B352" s="99" t="s">
        <v>57</v>
      </c>
      <c r="C352" t="str">
        <f>A352&amp;B352</f>
        <v>Soham Village College2019/2020</v>
      </c>
      <c r="D352" s="97">
        <v>236</v>
      </c>
      <c r="E352" s="148">
        <v>268</v>
      </c>
      <c r="F352" s="149">
        <v>286</v>
      </c>
      <c r="G352" s="149">
        <v>279</v>
      </c>
      <c r="H352" s="149">
        <v>284</v>
      </c>
      <c r="I352" s="149">
        <v>267</v>
      </c>
      <c r="J352" s="149">
        <v>0</v>
      </c>
      <c r="K352" s="149">
        <v>0</v>
      </c>
    </row>
    <row r="353" spans="1:11">
      <c r="A353" s="98" t="s">
        <v>22</v>
      </c>
      <c r="B353" s="99" t="s">
        <v>58</v>
      </c>
      <c r="C353" t="str">
        <f>A353&amp;B353</f>
        <v>Soham Village College2020/2021</v>
      </c>
      <c r="D353" s="94">
        <v>252</v>
      </c>
      <c r="E353" s="150">
        <v>286</v>
      </c>
      <c r="F353" s="151">
        <v>267</v>
      </c>
      <c r="G353" s="151">
        <v>279</v>
      </c>
      <c r="H353" s="151">
        <v>268</v>
      </c>
      <c r="I353" s="151">
        <v>282</v>
      </c>
      <c r="J353" s="151">
        <v>0</v>
      </c>
      <c r="K353" s="151">
        <v>0</v>
      </c>
    </row>
    <row r="354" spans="1:11" ht="15.75" thickBot="1">
      <c r="A354" s="98" t="s">
        <v>22</v>
      </c>
      <c r="B354" s="99" t="s">
        <v>59</v>
      </c>
      <c r="C354" t="str">
        <f>A354&amp;B354</f>
        <v>Soham Village College2021/2022</v>
      </c>
      <c r="D354" s="95">
        <v>266</v>
      </c>
      <c r="E354" s="152">
        <v>293</v>
      </c>
      <c r="F354" s="153">
        <v>279</v>
      </c>
      <c r="G354" s="153">
        <v>268</v>
      </c>
      <c r="H354" s="153">
        <v>276</v>
      </c>
      <c r="I354" s="153">
        <v>266</v>
      </c>
      <c r="J354" s="153">
        <v>0</v>
      </c>
      <c r="K354" s="153">
        <v>0</v>
      </c>
    </row>
    <row r="355" spans="1:11">
      <c r="A355" s="100" t="s">
        <v>22</v>
      </c>
      <c r="B355" s="101" t="s">
        <v>60</v>
      </c>
      <c r="C355" t="str">
        <f>A355&amp;B355</f>
        <v>Soham Village College2022/2023</v>
      </c>
      <c r="D355" s="107">
        <v>262</v>
      </c>
      <c r="E355" s="154">
        <v>290</v>
      </c>
      <c r="F355" s="155">
        <v>290</v>
      </c>
      <c r="G355" s="155">
        <v>277</v>
      </c>
      <c r="H355" s="155">
        <v>274</v>
      </c>
      <c r="I355" s="155">
        <v>276</v>
      </c>
      <c r="J355" s="155">
        <v>0</v>
      </c>
      <c r="K355" s="155">
        <v>0</v>
      </c>
    </row>
    <row r="356" spans="1:11">
      <c r="A356" s="102" t="s">
        <v>22</v>
      </c>
      <c r="B356" s="103" t="s">
        <v>61</v>
      </c>
      <c r="C356" t="str">
        <f>A356&amp;B356</f>
        <v>Soham Village College2023/2024</v>
      </c>
      <c r="D356" s="96">
        <v>266</v>
      </c>
      <c r="E356" s="110">
        <v>301</v>
      </c>
      <c r="F356" s="111">
        <v>290</v>
      </c>
      <c r="G356" s="111">
        <v>292</v>
      </c>
      <c r="H356" s="111">
        <v>281</v>
      </c>
      <c r="I356" s="111">
        <v>277</v>
      </c>
      <c r="J356" s="111">
        <v>0</v>
      </c>
      <c r="K356" s="111">
        <v>0</v>
      </c>
    </row>
    <row r="357" spans="1:11">
      <c r="A357" s="102" t="s">
        <v>22</v>
      </c>
      <c r="B357" s="103" t="s">
        <v>62</v>
      </c>
      <c r="C357" t="str">
        <f>A357&amp;B357</f>
        <v>Soham Village College2024/2025</v>
      </c>
      <c r="D357" s="96">
        <v>233</v>
      </c>
      <c r="E357" s="110">
        <v>316</v>
      </c>
      <c r="F357" s="111">
        <v>302</v>
      </c>
      <c r="G357" s="111">
        <v>293</v>
      </c>
      <c r="H357" s="111">
        <v>297</v>
      </c>
      <c r="I357" s="111">
        <v>285</v>
      </c>
      <c r="J357" s="111">
        <v>0</v>
      </c>
      <c r="K357" s="111">
        <v>0</v>
      </c>
    </row>
    <row r="358" spans="1:11">
      <c r="A358" s="102" t="s">
        <v>22</v>
      </c>
      <c r="B358" s="103" t="s">
        <v>63</v>
      </c>
      <c r="C358" t="str">
        <f>A358&amp;B358</f>
        <v>Soham Village College2025/2026</v>
      </c>
      <c r="D358" s="96">
        <v>249</v>
      </c>
      <c r="E358" s="110">
        <v>281</v>
      </c>
      <c r="F358" s="111">
        <v>315</v>
      </c>
      <c r="G358" s="111">
        <v>303</v>
      </c>
      <c r="H358" s="111">
        <v>296</v>
      </c>
      <c r="I358" s="111">
        <v>299</v>
      </c>
      <c r="J358" s="111">
        <v>0</v>
      </c>
      <c r="K358" s="111">
        <v>0</v>
      </c>
    </row>
    <row r="359" spans="1:11">
      <c r="A359" s="102" t="s">
        <v>22</v>
      </c>
      <c r="B359" s="104" t="s">
        <v>64</v>
      </c>
      <c r="C359" t="str">
        <f>A359&amp;B359</f>
        <v>Soham Village College2026/2027</v>
      </c>
      <c r="D359" s="96">
        <v>249</v>
      </c>
      <c r="E359" s="110">
        <v>305</v>
      </c>
      <c r="F359" s="111">
        <v>281</v>
      </c>
      <c r="G359" s="111">
        <v>317</v>
      </c>
      <c r="H359" s="111">
        <v>307</v>
      </c>
      <c r="I359" s="111">
        <v>299</v>
      </c>
      <c r="J359" s="111">
        <v>0</v>
      </c>
      <c r="K359" s="111">
        <v>0</v>
      </c>
    </row>
    <row r="360" spans="1:11">
      <c r="A360" s="102" t="s">
        <v>22</v>
      </c>
      <c r="B360" s="104" t="s">
        <v>65</v>
      </c>
      <c r="C360" t="str">
        <f>A360&amp;B360</f>
        <v>Soham Village College2027/2028</v>
      </c>
      <c r="D360" s="96">
        <v>237</v>
      </c>
      <c r="E360" s="110">
        <v>310</v>
      </c>
      <c r="F360" s="111">
        <v>304</v>
      </c>
      <c r="G360" s="111">
        <v>282</v>
      </c>
      <c r="H360" s="111">
        <v>320</v>
      </c>
      <c r="I360" s="111">
        <v>309</v>
      </c>
      <c r="J360" s="111">
        <v>0</v>
      </c>
      <c r="K360" s="111">
        <v>0</v>
      </c>
    </row>
    <row r="361" spans="1:11">
      <c r="A361" s="102" t="s">
        <v>22</v>
      </c>
      <c r="B361" s="104" t="s">
        <v>66</v>
      </c>
      <c r="C361" t="str">
        <f>A361&amp;B361</f>
        <v>Soham Village College2028/2029</v>
      </c>
      <c r="D361" s="96">
        <v>224</v>
      </c>
      <c r="E361" s="110">
        <v>302</v>
      </c>
      <c r="F361" s="111">
        <v>309</v>
      </c>
      <c r="G361" s="111">
        <v>305</v>
      </c>
      <c r="H361" s="111">
        <v>285</v>
      </c>
      <c r="I361" s="111">
        <v>322</v>
      </c>
      <c r="J361" s="111">
        <v>0</v>
      </c>
      <c r="K361" s="111">
        <v>0</v>
      </c>
    </row>
    <row r="362" spans="1:11">
      <c r="A362" s="102" t="s">
        <v>22</v>
      </c>
      <c r="B362" s="104" t="s">
        <v>73</v>
      </c>
      <c r="C362" t="str">
        <f>A362&amp;B362</f>
        <v>Soham Village College2029/2030</v>
      </c>
      <c r="D362" s="96">
        <v>251</v>
      </c>
      <c r="E362" s="110">
        <v>293</v>
      </c>
      <c r="F362" s="111">
        <v>300</v>
      </c>
      <c r="G362" s="111">
        <v>309</v>
      </c>
      <c r="H362" s="111">
        <v>307</v>
      </c>
      <c r="I362" s="111">
        <v>286</v>
      </c>
      <c r="J362" s="111">
        <v>0</v>
      </c>
      <c r="K362" s="111">
        <v>0</v>
      </c>
    </row>
    <row r="363" spans="1:11">
      <c r="A363" s="102" t="s">
        <v>22</v>
      </c>
      <c r="B363" s="104" t="s">
        <v>75</v>
      </c>
      <c r="C363" t="str">
        <f>A363&amp;B363</f>
        <v>Soham Village College2030/2031</v>
      </c>
      <c r="D363" s="96">
        <v>212</v>
      </c>
      <c r="E363" s="110">
        <v>329</v>
      </c>
      <c r="F363" s="111">
        <v>291</v>
      </c>
      <c r="G363" s="111">
        <v>300</v>
      </c>
      <c r="H363" s="111">
        <v>311</v>
      </c>
      <c r="I363" s="111">
        <v>308</v>
      </c>
      <c r="J363" s="111">
        <v>0</v>
      </c>
      <c r="K363" s="111">
        <v>0</v>
      </c>
    </row>
    <row r="364" spans="1:11">
      <c r="A364" s="102" t="s">
        <v>22</v>
      </c>
      <c r="B364" s="104" t="s">
        <v>76</v>
      </c>
      <c r="C364" t="str">
        <f>A364&amp;B364</f>
        <v>Soham Village College2031/2032</v>
      </c>
      <c r="D364" s="96">
        <v>219</v>
      </c>
      <c r="E364" s="110">
        <v>292</v>
      </c>
      <c r="F364" s="111">
        <v>327</v>
      </c>
      <c r="G364" s="111">
        <v>291</v>
      </c>
      <c r="H364" s="111">
        <v>302</v>
      </c>
      <c r="I364" s="111">
        <v>312</v>
      </c>
      <c r="J364" s="111">
        <v>0</v>
      </c>
      <c r="K364" s="111">
        <v>0</v>
      </c>
    </row>
    <row r="365" spans="1:11" ht="15.75" thickBot="1">
      <c r="A365" s="105" t="s">
        <v>22</v>
      </c>
      <c r="B365" s="106" t="s">
        <v>77</v>
      </c>
      <c r="C365" t="str">
        <f>A365&amp;B365</f>
        <v>Soham Village College2032/2033</v>
      </c>
      <c r="D365" s="96"/>
      <c r="E365" s="112">
        <v>311</v>
      </c>
      <c r="F365" s="113">
        <v>289</v>
      </c>
      <c r="G365" s="113">
        <v>326</v>
      </c>
      <c r="H365" s="113">
        <v>292</v>
      </c>
      <c r="I365" s="113">
        <v>302</v>
      </c>
      <c r="J365" s="113">
        <v>0</v>
      </c>
      <c r="K365" s="113">
        <v>0</v>
      </c>
    </row>
    <row r="366" spans="1:11">
      <c r="A366" s="98" t="s">
        <v>56</v>
      </c>
      <c r="B366" s="99" t="s">
        <v>57</v>
      </c>
      <c r="C366" t="str">
        <f>A366&amp;B366</f>
        <v>St Ivo Academy2019/2020</v>
      </c>
      <c r="D366" s="97">
        <v>308</v>
      </c>
      <c r="E366" s="148">
        <v>293</v>
      </c>
      <c r="F366" s="149">
        <v>304</v>
      </c>
      <c r="G366" s="149">
        <v>291</v>
      </c>
      <c r="H366" s="149">
        <v>287</v>
      </c>
      <c r="I366" s="149">
        <v>289</v>
      </c>
      <c r="J366" s="149">
        <v>176</v>
      </c>
      <c r="K366" s="149">
        <v>125</v>
      </c>
    </row>
    <row r="367" spans="1:11">
      <c r="A367" s="98" t="s">
        <v>56</v>
      </c>
      <c r="B367" s="99" t="s">
        <v>58</v>
      </c>
      <c r="C367" t="str">
        <f>A367&amp;B367</f>
        <v>St Ivo Academy2020/2021</v>
      </c>
      <c r="D367" s="94">
        <v>278</v>
      </c>
      <c r="E367" s="150">
        <v>294</v>
      </c>
      <c r="F367" s="151">
        <v>292</v>
      </c>
      <c r="G367" s="151">
        <v>295</v>
      </c>
      <c r="H367" s="151">
        <v>287</v>
      </c>
      <c r="I367" s="151">
        <v>287</v>
      </c>
      <c r="J367" s="151">
        <v>186</v>
      </c>
      <c r="K367" s="151">
        <v>149</v>
      </c>
    </row>
    <row r="368" spans="1:11" ht="15.75" thickBot="1">
      <c r="A368" s="98" t="s">
        <v>56</v>
      </c>
      <c r="B368" s="99" t="s">
        <v>59</v>
      </c>
      <c r="C368" t="str">
        <f>A368&amp;B368</f>
        <v>St Ivo Academy2021/2022</v>
      </c>
      <c r="D368" s="95">
        <v>294</v>
      </c>
      <c r="E368" s="152">
        <v>281</v>
      </c>
      <c r="F368" s="153">
        <v>292</v>
      </c>
      <c r="G368" s="153">
        <v>289</v>
      </c>
      <c r="H368" s="153">
        <v>293</v>
      </c>
      <c r="I368" s="153">
        <v>291</v>
      </c>
      <c r="J368" s="153">
        <v>157</v>
      </c>
      <c r="K368" s="153">
        <v>152</v>
      </c>
    </row>
    <row r="369" spans="1:11">
      <c r="A369" s="100" t="s">
        <v>56</v>
      </c>
      <c r="B369" s="101" t="s">
        <v>60</v>
      </c>
      <c r="C369" t="str">
        <f>A369&amp;B369</f>
        <v>St Ivo Academy2022/2023</v>
      </c>
      <c r="D369" s="107">
        <v>304</v>
      </c>
      <c r="E369" s="154">
        <v>267</v>
      </c>
      <c r="F369" s="155">
        <v>277</v>
      </c>
      <c r="G369" s="155">
        <v>284</v>
      </c>
      <c r="H369" s="155">
        <v>282</v>
      </c>
      <c r="I369" s="155">
        <v>293</v>
      </c>
      <c r="J369" s="155">
        <v>131</v>
      </c>
      <c r="K369" s="155">
        <v>138</v>
      </c>
    </row>
    <row r="370" spans="1:11">
      <c r="A370" s="102" t="s">
        <v>56</v>
      </c>
      <c r="B370" s="103" t="s">
        <v>61</v>
      </c>
      <c r="C370" t="str">
        <f>A370&amp;B370</f>
        <v>St Ivo Academy2023/2024</v>
      </c>
      <c r="D370" s="96">
        <v>273</v>
      </c>
      <c r="E370" s="110">
        <v>293</v>
      </c>
      <c r="F370" s="111">
        <v>265</v>
      </c>
      <c r="G370" s="111">
        <v>271</v>
      </c>
      <c r="H370" s="111">
        <v>280</v>
      </c>
      <c r="I370" s="111">
        <v>284</v>
      </c>
      <c r="J370" s="111">
        <v>152</v>
      </c>
      <c r="K370" s="111">
        <v>113</v>
      </c>
    </row>
    <row r="371" spans="1:11">
      <c r="A371" s="102" t="s">
        <v>56</v>
      </c>
      <c r="B371" s="103" t="s">
        <v>62</v>
      </c>
      <c r="C371" t="str">
        <f>A371&amp;B371</f>
        <v>St Ivo Academy2024/2025</v>
      </c>
      <c r="D371" s="96">
        <v>239</v>
      </c>
      <c r="E371" s="110">
        <v>263</v>
      </c>
      <c r="F371" s="111">
        <v>291</v>
      </c>
      <c r="G371" s="111">
        <v>259</v>
      </c>
      <c r="H371" s="111">
        <v>267</v>
      </c>
      <c r="I371" s="111">
        <v>282</v>
      </c>
      <c r="J371" s="111">
        <v>148</v>
      </c>
      <c r="K371" s="111">
        <v>131</v>
      </c>
    </row>
    <row r="372" spans="1:11">
      <c r="A372" s="102" t="s">
        <v>56</v>
      </c>
      <c r="B372" s="103" t="s">
        <v>63</v>
      </c>
      <c r="C372" t="str">
        <f>A372&amp;B372</f>
        <v>St Ivo Academy2025/2026</v>
      </c>
      <c r="D372" s="96">
        <v>252</v>
      </c>
      <c r="E372" s="110">
        <v>232</v>
      </c>
      <c r="F372" s="111">
        <v>261</v>
      </c>
      <c r="G372" s="111">
        <v>285</v>
      </c>
      <c r="H372" s="111">
        <v>255</v>
      </c>
      <c r="I372" s="111">
        <v>269</v>
      </c>
      <c r="J372" s="111">
        <v>147</v>
      </c>
      <c r="K372" s="111">
        <v>128</v>
      </c>
    </row>
    <row r="373" spans="1:11">
      <c r="A373" s="102" t="s">
        <v>56</v>
      </c>
      <c r="B373" s="104" t="s">
        <v>64</v>
      </c>
      <c r="C373" t="str">
        <f>A373&amp;B373</f>
        <v>St Ivo Academy2026/2027</v>
      </c>
      <c r="D373" s="96">
        <v>241</v>
      </c>
      <c r="E373" s="110">
        <v>246</v>
      </c>
      <c r="F373" s="111">
        <v>231</v>
      </c>
      <c r="G373" s="111">
        <v>256</v>
      </c>
      <c r="H373" s="111">
        <v>282</v>
      </c>
      <c r="I373" s="111">
        <v>258</v>
      </c>
      <c r="J373" s="114">
        <v>142</v>
      </c>
      <c r="K373" s="114">
        <v>128</v>
      </c>
    </row>
    <row r="374" spans="1:11">
      <c r="A374" s="102" t="s">
        <v>56</v>
      </c>
      <c r="B374" s="104" t="s">
        <v>65</v>
      </c>
      <c r="C374" t="str">
        <f>A374&amp;B374</f>
        <v>St Ivo Academy2027/2028</v>
      </c>
      <c r="D374" s="96">
        <v>234</v>
      </c>
      <c r="E374" s="110">
        <v>236</v>
      </c>
      <c r="F374" s="111">
        <v>243</v>
      </c>
      <c r="G374" s="111">
        <v>224</v>
      </c>
      <c r="H374" s="111">
        <v>251</v>
      </c>
      <c r="I374" s="111">
        <v>283</v>
      </c>
      <c r="J374" s="114">
        <v>135</v>
      </c>
      <c r="K374" s="114">
        <v>122</v>
      </c>
    </row>
    <row r="375" spans="1:11">
      <c r="A375" s="102" t="s">
        <v>56</v>
      </c>
      <c r="B375" s="104" t="s">
        <v>66</v>
      </c>
      <c r="C375" t="str">
        <f>A375&amp;B375</f>
        <v>St Ivo Academy2028/2029</v>
      </c>
      <c r="D375" s="96">
        <v>229</v>
      </c>
      <c r="E375" s="110">
        <v>231</v>
      </c>
      <c r="F375" s="111">
        <v>233</v>
      </c>
      <c r="G375" s="111">
        <v>236</v>
      </c>
      <c r="H375" s="111">
        <v>219</v>
      </c>
      <c r="I375" s="111">
        <v>252</v>
      </c>
      <c r="J375" s="114">
        <v>148</v>
      </c>
      <c r="K375" s="114">
        <v>116</v>
      </c>
    </row>
    <row r="376" spans="1:11">
      <c r="A376" s="102" t="s">
        <v>56</v>
      </c>
      <c r="B376" s="104" t="s">
        <v>73</v>
      </c>
      <c r="C376" t="str">
        <f>A376&amp;B376</f>
        <v>St Ivo Academy2029/2030</v>
      </c>
      <c r="D376" s="96">
        <v>249</v>
      </c>
      <c r="E376" s="110">
        <v>227</v>
      </c>
      <c r="F376" s="111">
        <v>228</v>
      </c>
      <c r="G376" s="111">
        <v>226</v>
      </c>
      <c r="H376" s="111">
        <v>231</v>
      </c>
      <c r="I376" s="111">
        <v>220</v>
      </c>
      <c r="J376" s="114">
        <v>132</v>
      </c>
      <c r="K376" s="114">
        <v>127</v>
      </c>
    </row>
    <row r="377" spans="1:11">
      <c r="A377" s="102" t="s">
        <v>56</v>
      </c>
      <c r="B377" s="104" t="s">
        <v>75</v>
      </c>
      <c r="C377" t="str">
        <f>A377&amp;B377</f>
        <v>St Ivo Academy2030/2031</v>
      </c>
      <c r="D377" s="96">
        <v>215</v>
      </c>
      <c r="E377" s="110">
        <v>248</v>
      </c>
      <c r="F377" s="111">
        <v>224</v>
      </c>
      <c r="G377" s="111">
        <v>221</v>
      </c>
      <c r="H377" s="111">
        <v>221</v>
      </c>
      <c r="I377" s="111">
        <v>232</v>
      </c>
      <c r="J377" s="114">
        <v>116</v>
      </c>
      <c r="K377" s="114">
        <v>113</v>
      </c>
    </row>
    <row r="378" spans="1:11">
      <c r="A378" s="102" t="s">
        <v>56</v>
      </c>
      <c r="B378" s="104" t="s">
        <v>76</v>
      </c>
      <c r="C378" t="str">
        <f>A378&amp;B378</f>
        <v>St Ivo Academy2031/2032</v>
      </c>
      <c r="D378" s="96">
        <v>231</v>
      </c>
      <c r="E378" s="110">
        <v>216</v>
      </c>
      <c r="F378" s="111">
        <v>244</v>
      </c>
      <c r="G378" s="111">
        <v>216</v>
      </c>
      <c r="H378" s="111">
        <v>215</v>
      </c>
      <c r="I378" s="111">
        <v>221</v>
      </c>
      <c r="J378" s="114">
        <v>121</v>
      </c>
      <c r="K378" s="114">
        <v>99</v>
      </c>
    </row>
    <row r="379" spans="1:11" ht="15.75" thickBot="1">
      <c r="A379" s="105" t="s">
        <v>56</v>
      </c>
      <c r="B379" s="106" t="s">
        <v>77</v>
      </c>
      <c r="C379" t="str">
        <f>A379&amp;B379</f>
        <v>St Ivo Academy2032/2033</v>
      </c>
      <c r="D379" s="96"/>
      <c r="E379" s="112">
        <v>232</v>
      </c>
      <c r="F379" s="113">
        <v>212</v>
      </c>
      <c r="G379" s="113">
        <v>236</v>
      </c>
      <c r="H379" s="113">
        <v>210</v>
      </c>
      <c r="I379" s="113">
        <v>215</v>
      </c>
      <c r="J379" s="115">
        <v>115</v>
      </c>
      <c r="K379" s="115">
        <v>103</v>
      </c>
    </row>
    <row r="380" spans="1:11">
      <c r="A380" s="98" t="s">
        <v>29</v>
      </c>
      <c r="B380" s="99" t="s">
        <v>57</v>
      </c>
      <c r="C380" t="str">
        <f>A380&amp;B380</f>
        <v>Ernulf Academy2019/2020</v>
      </c>
      <c r="D380" s="97">
        <v>145</v>
      </c>
      <c r="E380" s="148">
        <v>159</v>
      </c>
      <c r="F380" s="149">
        <v>112</v>
      </c>
      <c r="G380" s="149">
        <v>73</v>
      </c>
      <c r="H380" s="149">
        <v>113</v>
      </c>
      <c r="I380" s="149">
        <v>88</v>
      </c>
      <c r="J380" s="149">
        <v>0</v>
      </c>
      <c r="K380" s="149">
        <v>0</v>
      </c>
    </row>
    <row r="381" spans="1:11">
      <c r="A381" s="98" t="s">
        <v>29</v>
      </c>
      <c r="B381" s="99" t="s">
        <v>58</v>
      </c>
      <c r="C381" t="str">
        <f>A381&amp;B381</f>
        <v>Ernulf Academy2020/2021</v>
      </c>
      <c r="D381" s="94">
        <v>134</v>
      </c>
      <c r="E381" s="150">
        <v>157</v>
      </c>
      <c r="F381" s="151">
        <v>164</v>
      </c>
      <c r="G381" s="151">
        <v>112</v>
      </c>
      <c r="H381" s="151">
        <v>74</v>
      </c>
      <c r="I381" s="151">
        <v>116</v>
      </c>
      <c r="J381" s="151">
        <v>0</v>
      </c>
      <c r="K381" s="151">
        <v>0</v>
      </c>
    </row>
    <row r="382" spans="1:11" ht="15.75" thickBot="1">
      <c r="A382" s="98" t="s">
        <v>29</v>
      </c>
      <c r="B382" s="99" t="s">
        <v>59</v>
      </c>
      <c r="C382" t="str">
        <f>A382&amp;B382</f>
        <v>Ernulf Academy2021/2022</v>
      </c>
      <c r="D382" s="95">
        <v>141</v>
      </c>
      <c r="E382" s="152">
        <v>135</v>
      </c>
      <c r="F382" s="153">
        <v>156</v>
      </c>
      <c r="G382" s="153">
        <v>153</v>
      </c>
      <c r="H382" s="153">
        <v>113</v>
      </c>
      <c r="I382" s="153">
        <v>82</v>
      </c>
      <c r="J382" s="153">
        <v>0</v>
      </c>
      <c r="K382" s="153">
        <v>0</v>
      </c>
    </row>
    <row r="383" spans="1:11">
      <c r="A383" s="100" t="s">
        <v>29</v>
      </c>
      <c r="B383" s="101" t="s">
        <v>60</v>
      </c>
      <c r="C383" t="str">
        <f>A383&amp;B383</f>
        <v>Ernulf Academy2022/2023</v>
      </c>
      <c r="D383" s="107">
        <v>157</v>
      </c>
      <c r="E383" s="154">
        <v>154</v>
      </c>
      <c r="F383" s="155">
        <v>137</v>
      </c>
      <c r="G383" s="155">
        <v>149</v>
      </c>
      <c r="H383" s="155">
        <v>151</v>
      </c>
      <c r="I383" s="155">
        <v>112</v>
      </c>
      <c r="J383" s="155">
        <v>0</v>
      </c>
      <c r="K383" s="155">
        <v>0</v>
      </c>
    </row>
    <row r="384" spans="1:11">
      <c r="A384" s="102" t="s">
        <v>29</v>
      </c>
      <c r="B384" s="103" t="s">
        <v>61</v>
      </c>
      <c r="C384" t="str">
        <f>A384&amp;B384</f>
        <v>Ernulf Academy2023/2024</v>
      </c>
      <c r="D384" s="96">
        <v>154</v>
      </c>
      <c r="E384" s="110">
        <v>186</v>
      </c>
      <c r="F384" s="111">
        <v>156</v>
      </c>
      <c r="G384" s="111">
        <v>130</v>
      </c>
      <c r="H384" s="111">
        <v>148</v>
      </c>
      <c r="I384" s="111">
        <v>154</v>
      </c>
      <c r="J384" s="111">
        <v>0</v>
      </c>
      <c r="K384" s="111">
        <v>0</v>
      </c>
    </row>
    <row r="385" spans="1:11">
      <c r="A385" s="102" t="s">
        <v>29</v>
      </c>
      <c r="B385" s="103" t="s">
        <v>62</v>
      </c>
      <c r="C385" t="str">
        <f>A385&amp;B385</f>
        <v>Ernulf Academy2024/2025</v>
      </c>
      <c r="D385" s="96">
        <v>148</v>
      </c>
      <c r="E385" s="110">
        <v>164</v>
      </c>
      <c r="F385" s="111">
        <v>188</v>
      </c>
      <c r="G385" s="111">
        <v>149</v>
      </c>
      <c r="H385" s="111">
        <v>129</v>
      </c>
      <c r="I385" s="111">
        <v>151</v>
      </c>
      <c r="J385" s="111">
        <v>0</v>
      </c>
      <c r="K385" s="111">
        <v>0</v>
      </c>
    </row>
    <row r="386" spans="1:11">
      <c r="A386" s="102" t="s">
        <v>29</v>
      </c>
      <c r="B386" s="103" t="s">
        <v>63</v>
      </c>
      <c r="C386" t="str">
        <f>A386&amp;B386</f>
        <v>Ernulf Academy2025/2026</v>
      </c>
      <c r="D386" s="96">
        <v>153</v>
      </c>
      <c r="E386" s="110">
        <v>157</v>
      </c>
      <c r="F386" s="111">
        <v>166</v>
      </c>
      <c r="G386" s="111">
        <v>181</v>
      </c>
      <c r="H386" s="111">
        <v>148</v>
      </c>
      <c r="I386" s="111">
        <v>132</v>
      </c>
      <c r="J386" s="111">
        <v>0</v>
      </c>
      <c r="K386" s="111">
        <v>0</v>
      </c>
    </row>
    <row r="387" spans="1:11">
      <c r="A387" s="102" t="s">
        <v>29</v>
      </c>
      <c r="B387" s="104" t="s">
        <v>64</v>
      </c>
      <c r="C387" t="str">
        <f>A387&amp;B387</f>
        <v>Ernulf Academy2026/2027</v>
      </c>
      <c r="D387" s="96">
        <v>170</v>
      </c>
      <c r="E387" s="110">
        <v>163</v>
      </c>
      <c r="F387" s="111">
        <v>159</v>
      </c>
      <c r="G387" s="111">
        <v>159</v>
      </c>
      <c r="H387" s="111">
        <v>180</v>
      </c>
      <c r="I387" s="111">
        <v>151</v>
      </c>
      <c r="J387" s="114">
        <v>0</v>
      </c>
      <c r="K387" s="114">
        <v>0</v>
      </c>
    </row>
    <row r="388" spans="1:11">
      <c r="A388" s="102" t="s">
        <v>29</v>
      </c>
      <c r="B388" s="104" t="s">
        <v>65</v>
      </c>
      <c r="C388" t="str">
        <f>A388&amp;B388</f>
        <v>Ernulf Academy2027/2028</v>
      </c>
      <c r="D388" s="96">
        <v>151</v>
      </c>
      <c r="E388" s="110">
        <v>181</v>
      </c>
      <c r="F388" s="111">
        <v>165</v>
      </c>
      <c r="G388" s="111">
        <v>152</v>
      </c>
      <c r="H388" s="111">
        <v>158</v>
      </c>
      <c r="I388" s="111">
        <v>183</v>
      </c>
      <c r="J388" s="114">
        <v>0</v>
      </c>
      <c r="K388" s="114">
        <v>0</v>
      </c>
    </row>
    <row r="389" spans="1:11">
      <c r="A389" s="102" t="s">
        <v>29</v>
      </c>
      <c r="B389" s="104" t="s">
        <v>66</v>
      </c>
      <c r="C389" t="str">
        <f>A389&amp;B389</f>
        <v>Ernulf Academy2028/2029</v>
      </c>
      <c r="D389" s="96">
        <v>144</v>
      </c>
      <c r="E389" s="110">
        <v>160</v>
      </c>
      <c r="F389" s="111">
        <v>183</v>
      </c>
      <c r="G389" s="111">
        <v>158</v>
      </c>
      <c r="H389" s="111">
        <v>151</v>
      </c>
      <c r="I389" s="111">
        <v>161</v>
      </c>
      <c r="J389" s="114">
        <v>0</v>
      </c>
      <c r="K389" s="114">
        <v>0</v>
      </c>
    </row>
    <row r="390" spans="1:11">
      <c r="A390" s="102" t="s">
        <v>29</v>
      </c>
      <c r="B390" s="104" t="s">
        <v>73</v>
      </c>
      <c r="C390" t="str">
        <f>A390&amp;B390</f>
        <v>Ernulf Academy2029/2030</v>
      </c>
      <c r="D390" s="96">
        <v>166</v>
      </c>
      <c r="E390" s="110">
        <v>153</v>
      </c>
      <c r="F390" s="111">
        <v>162</v>
      </c>
      <c r="G390" s="111">
        <v>176</v>
      </c>
      <c r="H390" s="111">
        <v>157</v>
      </c>
      <c r="I390" s="111">
        <v>154</v>
      </c>
      <c r="J390" s="114">
        <v>0</v>
      </c>
      <c r="K390" s="114">
        <v>0</v>
      </c>
    </row>
    <row r="391" spans="1:11">
      <c r="A391" s="102" t="s">
        <v>29</v>
      </c>
      <c r="B391" s="104" t="s">
        <v>75</v>
      </c>
      <c r="C391" t="str">
        <f>A391&amp;B391</f>
        <v>Ernulf Academy2030/2031</v>
      </c>
      <c r="D391" s="96">
        <v>155</v>
      </c>
      <c r="E391" s="110">
        <v>176</v>
      </c>
      <c r="F391" s="111">
        <v>155</v>
      </c>
      <c r="G391" s="111">
        <v>155</v>
      </c>
      <c r="H391" s="111">
        <v>175</v>
      </c>
      <c r="I391" s="111">
        <v>160</v>
      </c>
      <c r="J391" s="114">
        <v>0</v>
      </c>
      <c r="K391" s="114">
        <v>0</v>
      </c>
    </row>
    <row r="392" spans="1:11">
      <c r="A392" s="102" t="s">
        <v>29</v>
      </c>
      <c r="B392" s="104" t="s">
        <v>76</v>
      </c>
      <c r="C392" t="str">
        <f>A392&amp;B392</f>
        <v>Ernulf Academy2031/2032</v>
      </c>
      <c r="D392" s="96">
        <v>171</v>
      </c>
      <c r="E392" s="110">
        <v>165</v>
      </c>
      <c r="F392" s="111">
        <v>178</v>
      </c>
      <c r="G392" s="111">
        <v>148</v>
      </c>
      <c r="H392" s="111">
        <v>154</v>
      </c>
      <c r="I392" s="111">
        <v>178</v>
      </c>
      <c r="J392" s="114">
        <v>0</v>
      </c>
      <c r="K392" s="114">
        <v>0</v>
      </c>
    </row>
    <row r="393" spans="1:11" ht="15.75" thickBot="1">
      <c r="A393" s="105" t="s">
        <v>29</v>
      </c>
      <c r="B393" s="106" t="s">
        <v>77</v>
      </c>
      <c r="C393" t="str">
        <f>A393&amp;B393</f>
        <v>Ernulf Academy2032/2033</v>
      </c>
      <c r="D393" s="96"/>
      <c r="E393" s="112">
        <v>182</v>
      </c>
      <c r="F393" s="113">
        <v>167</v>
      </c>
      <c r="G393" s="113">
        <v>171</v>
      </c>
      <c r="H393" s="113">
        <v>147</v>
      </c>
      <c r="I393" s="113">
        <v>157</v>
      </c>
      <c r="J393" s="115">
        <v>0</v>
      </c>
      <c r="K393" s="115">
        <v>0</v>
      </c>
    </row>
    <row r="394" spans="1:11">
      <c r="A394" s="98" t="s">
        <v>30</v>
      </c>
      <c r="B394" s="99" t="s">
        <v>57</v>
      </c>
      <c r="C394" t="str">
        <f>A394&amp;B394</f>
        <v>Longsands Academy2019/2020</v>
      </c>
      <c r="D394" s="97">
        <v>396</v>
      </c>
      <c r="E394" s="148">
        <v>290</v>
      </c>
      <c r="F394" s="149">
        <v>281</v>
      </c>
      <c r="G394" s="149">
        <v>276</v>
      </c>
      <c r="H394" s="149">
        <v>286</v>
      </c>
      <c r="I394" s="149">
        <v>282</v>
      </c>
      <c r="J394" s="149">
        <v>211</v>
      </c>
      <c r="K394" s="149">
        <v>191</v>
      </c>
    </row>
    <row r="395" spans="1:11">
      <c r="A395" s="98" t="s">
        <v>30</v>
      </c>
      <c r="B395" s="99" t="s">
        <v>58</v>
      </c>
      <c r="C395" t="str">
        <f>A395&amp;B395</f>
        <v>Longsands Academy2020/2021</v>
      </c>
      <c r="D395" s="94">
        <v>359</v>
      </c>
      <c r="E395" s="150">
        <v>293</v>
      </c>
      <c r="F395" s="151">
        <v>288</v>
      </c>
      <c r="G395" s="151">
        <v>279</v>
      </c>
      <c r="H395" s="151">
        <v>270</v>
      </c>
      <c r="I395" s="151">
        <v>284</v>
      </c>
      <c r="J395" s="151">
        <v>176</v>
      </c>
      <c r="K395" s="151">
        <v>185</v>
      </c>
    </row>
    <row r="396" spans="1:11" ht="15.75" thickBot="1">
      <c r="A396" s="98" t="s">
        <v>30</v>
      </c>
      <c r="B396" s="99" t="s">
        <v>59</v>
      </c>
      <c r="C396" t="str">
        <f>A396&amp;B396</f>
        <v>Longsands Academy2021/2022</v>
      </c>
      <c r="D396" s="95">
        <v>363</v>
      </c>
      <c r="E396" s="152">
        <v>292</v>
      </c>
      <c r="F396" s="153">
        <v>286</v>
      </c>
      <c r="G396" s="153">
        <v>281</v>
      </c>
      <c r="H396" s="153">
        <v>274</v>
      </c>
      <c r="I396" s="153">
        <v>265</v>
      </c>
      <c r="J396" s="153">
        <v>181</v>
      </c>
      <c r="K396" s="153">
        <v>147</v>
      </c>
    </row>
    <row r="397" spans="1:11">
      <c r="A397" s="100" t="s">
        <v>30</v>
      </c>
      <c r="B397" s="101" t="s">
        <v>60</v>
      </c>
      <c r="C397" t="str">
        <f>A397&amp;B397</f>
        <v>Longsands Academy2022/2023</v>
      </c>
      <c r="D397" s="107">
        <v>396</v>
      </c>
      <c r="E397" s="154">
        <v>283</v>
      </c>
      <c r="F397" s="155">
        <v>292</v>
      </c>
      <c r="G397" s="155">
        <v>287</v>
      </c>
      <c r="H397" s="155">
        <v>284</v>
      </c>
      <c r="I397" s="155">
        <v>272</v>
      </c>
      <c r="J397" s="155">
        <v>102</v>
      </c>
      <c r="K397" s="155">
        <v>168</v>
      </c>
    </row>
    <row r="398" spans="1:11">
      <c r="A398" s="102" t="s">
        <v>30</v>
      </c>
      <c r="B398" s="103" t="s">
        <v>61</v>
      </c>
      <c r="C398" t="str">
        <f>A398&amp;B398</f>
        <v>Longsands Academy2023/2024</v>
      </c>
      <c r="D398" s="96">
        <v>363</v>
      </c>
      <c r="E398" s="110">
        <v>306</v>
      </c>
      <c r="F398" s="111">
        <v>283</v>
      </c>
      <c r="G398" s="111">
        <v>293</v>
      </c>
      <c r="H398" s="111">
        <v>289</v>
      </c>
      <c r="I398" s="111">
        <v>284</v>
      </c>
      <c r="J398" s="111">
        <v>141</v>
      </c>
      <c r="K398" s="111">
        <v>94</v>
      </c>
    </row>
    <row r="399" spans="1:11">
      <c r="A399" s="102" t="s">
        <v>30</v>
      </c>
      <c r="B399" s="103" t="s">
        <v>62</v>
      </c>
      <c r="C399" t="str">
        <f>A399&amp;B399</f>
        <v>Longsands Academy2024/2025</v>
      </c>
      <c r="D399" s="96">
        <v>364</v>
      </c>
      <c r="E399" s="110">
        <v>292</v>
      </c>
      <c r="F399" s="111">
        <v>307</v>
      </c>
      <c r="G399" s="111">
        <v>285</v>
      </c>
      <c r="H399" s="111">
        <v>296</v>
      </c>
      <c r="I399" s="111">
        <v>290</v>
      </c>
      <c r="J399" s="111">
        <v>150</v>
      </c>
      <c r="K399" s="111">
        <v>130</v>
      </c>
    </row>
    <row r="400" spans="1:11">
      <c r="A400" s="102" t="s">
        <v>30</v>
      </c>
      <c r="B400" s="103" t="s">
        <v>63</v>
      </c>
      <c r="C400" t="str">
        <f>A400&amp;B400</f>
        <v>Longsands Academy2025/2026</v>
      </c>
      <c r="D400" s="96">
        <v>374</v>
      </c>
      <c r="E400" s="110">
        <v>296</v>
      </c>
      <c r="F400" s="111">
        <v>293</v>
      </c>
      <c r="G400" s="111">
        <v>309</v>
      </c>
      <c r="H400" s="111">
        <v>288</v>
      </c>
      <c r="I400" s="111">
        <v>297</v>
      </c>
      <c r="J400" s="111">
        <v>155</v>
      </c>
      <c r="K400" s="111">
        <v>138</v>
      </c>
    </row>
    <row r="401" spans="1:11">
      <c r="A401" s="102" t="s">
        <v>30</v>
      </c>
      <c r="B401" s="104" t="s">
        <v>64</v>
      </c>
      <c r="C401" t="str">
        <f>A401&amp;B401</f>
        <v>Longsands Academy2026/2027</v>
      </c>
      <c r="D401" s="96">
        <v>357</v>
      </c>
      <c r="E401" s="110">
        <v>309</v>
      </c>
      <c r="F401" s="111">
        <v>297</v>
      </c>
      <c r="G401" s="111">
        <v>295</v>
      </c>
      <c r="H401" s="111">
        <v>312</v>
      </c>
      <c r="I401" s="111">
        <v>289</v>
      </c>
      <c r="J401" s="114">
        <v>161</v>
      </c>
      <c r="K401" s="114">
        <v>143</v>
      </c>
    </row>
    <row r="402" spans="1:11">
      <c r="A402" s="102" t="s">
        <v>30</v>
      </c>
      <c r="B402" s="104" t="s">
        <v>65</v>
      </c>
      <c r="C402" t="str">
        <f>A402&amp;B402</f>
        <v>Longsands Academy2027/2028</v>
      </c>
      <c r="D402" s="96">
        <v>308</v>
      </c>
      <c r="E402" s="110">
        <v>300</v>
      </c>
      <c r="F402" s="111">
        <v>309</v>
      </c>
      <c r="G402" s="111">
        <v>298</v>
      </c>
      <c r="H402" s="111">
        <v>297</v>
      </c>
      <c r="I402" s="111">
        <v>312</v>
      </c>
      <c r="J402" s="114">
        <v>157</v>
      </c>
      <c r="K402" s="114">
        <v>148</v>
      </c>
    </row>
    <row r="403" spans="1:11">
      <c r="A403" s="102" t="s">
        <v>30</v>
      </c>
      <c r="B403" s="104" t="s">
        <v>66</v>
      </c>
      <c r="C403" t="str">
        <f>A403&amp;B403</f>
        <v>Longsands Academy2028/2029</v>
      </c>
      <c r="D403" s="96">
        <v>319</v>
      </c>
      <c r="E403" s="110">
        <v>268</v>
      </c>
      <c r="F403" s="111">
        <v>299</v>
      </c>
      <c r="G403" s="111">
        <v>309</v>
      </c>
      <c r="H403" s="111">
        <v>299</v>
      </c>
      <c r="I403" s="111">
        <v>296</v>
      </c>
      <c r="J403" s="114">
        <v>170</v>
      </c>
      <c r="K403" s="114">
        <v>144</v>
      </c>
    </row>
    <row r="404" spans="1:11">
      <c r="A404" s="102" t="s">
        <v>30</v>
      </c>
      <c r="B404" s="104" t="s">
        <v>73</v>
      </c>
      <c r="C404" t="str">
        <f>A404&amp;B404</f>
        <v>Longsands Academy2029/2030</v>
      </c>
      <c r="D404" s="96">
        <v>321</v>
      </c>
      <c r="E404" s="110">
        <v>282</v>
      </c>
      <c r="F404" s="111">
        <v>267</v>
      </c>
      <c r="G404" s="111">
        <v>299</v>
      </c>
      <c r="H404" s="111">
        <v>310</v>
      </c>
      <c r="I404" s="111">
        <v>298</v>
      </c>
      <c r="J404" s="114">
        <v>162</v>
      </c>
      <c r="K404" s="114">
        <v>155</v>
      </c>
    </row>
    <row r="405" spans="1:11">
      <c r="A405" s="102" t="s">
        <v>30</v>
      </c>
      <c r="B405" s="104" t="s">
        <v>75</v>
      </c>
      <c r="C405" t="str">
        <f>A405&amp;B405</f>
        <v>Longsands Academy2030/2031</v>
      </c>
      <c r="D405" s="96">
        <v>276</v>
      </c>
      <c r="E405" s="110">
        <v>291</v>
      </c>
      <c r="F405" s="111">
        <v>282</v>
      </c>
      <c r="G405" s="111">
        <v>268</v>
      </c>
      <c r="H405" s="111">
        <v>301</v>
      </c>
      <c r="I405" s="111">
        <v>310</v>
      </c>
      <c r="J405" s="114">
        <v>165</v>
      </c>
      <c r="K405" s="114">
        <v>149</v>
      </c>
    </row>
    <row r="406" spans="1:11">
      <c r="A406" s="102" t="s">
        <v>30</v>
      </c>
      <c r="B406" s="104" t="s">
        <v>76</v>
      </c>
      <c r="C406" t="str">
        <f>A406&amp;B406</f>
        <v>Longsands Academy2031/2032</v>
      </c>
      <c r="D406" s="96">
        <v>309</v>
      </c>
      <c r="E406" s="110">
        <v>264</v>
      </c>
      <c r="F406" s="111">
        <v>291</v>
      </c>
      <c r="G406" s="111">
        <v>283</v>
      </c>
      <c r="H406" s="111">
        <v>270</v>
      </c>
      <c r="I406" s="111">
        <v>301</v>
      </c>
      <c r="J406" s="114">
        <v>174</v>
      </c>
      <c r="K406" s="114">
        <v>152</v>
      </c>
    </row>
    <row r="407" spans="1:11" ht="15.75" thickBot="1">
      <c r="A407" s="105" t="s">
        <v>30</v>
      </c>
      <c r="B407" s="106" t="s">
        <v>77</v>
      </c>
      <c r="C407" t="str">
        <f>A407&amp;B407</f>
        <v>Longsands Academy2032/2033</v>
      </c>
      <c r="D407" s="96"/>
      <c r="E407" s="112">
        <v>300</v>
      </c>
      <c r="F407" s="113">
        <v>263</v>
      </c>
      <c r="G407" s="113">
        <v>291</v>
      </c>
      <c r="H407" s="113">
        <v>284</v>
      </c>
      <c r="I407" s="113">
        <v>269</v>
      </c>
      <c r="J407" s="115">
        <v>170</v>
      </c>
      <c r="K407" s="115">
        <v>160</v>
      </c>
    </row>
    <row r="408" spans="1:11">
      <c r="A408" s="98" t="s">
        <v>74</v>
      </c>
      <c r="B408" s="99" t="s">
        <v>57</v>
      </c>
      <c r="C408" t="str">
        <f>A408&amp;B408</f>
        <v>Northstowe Secondary College2019/2020</v>
      </c>
      <c r="D408" s="97">
        <v>59</v>
      </c>
      <c r="E408" s="148">
        <v>77</v>
      </c>
      <c r="F408" s="149">
        <v>0</v>
      </c>
      <c r="G408" s="149">
        <v>0</v>
      </c>
      <c r="H408" s="149">
        <v>0</v>
      </c>
      <c r="I408" s="149">
        <v>0</v>
      </c>
      <c r="J408" s="149">
        <v>0</v>
      </c>
      <c r="K408" s="149">
        <v>0</v>
      </c>
    </row>
    <row r="409" spans="1:11">
      <c r="A409" s="98" t="s">
        <v>74</v>
      </c>
      <c r="B409" s="99" t="s">
        <v>58</v>
      </c>
      <c r="C409" t="str">
        <f>A409&amp;B409</f>
        <v>Northstowe Secondary College2020/2021</v>
      </c>
      <c r="D409" s="94">
        <v>76</v>
      </c>
      <c r="E409" s="150">
        <v>86</v>
      </c>
      <c r="F409" s="151">
        <v>80</v>
      </c>
      <c r="G409" s="151">
        <v>0</v>
      </c>
      <c r="H409" s="151">
        <v>0</v>
      </c>
      <c r="I409" s="151">
        <v>0</v>
      </c>
      <c r="J409" s="151">
        <v>0</v>
      </c>
      <c r="K409" s="151">
        <v>0</v>
      </c>
    </row>
    <row r="410" spans="1:11" ht="15.75" thickBot="1">
      <c r="A410" s="98" t="s">
        <v>74</v>
      </c>
      <c r="B410" s="99" t="s">
        <v>59</v>
      </c>
      <c r="C410" t="str">
        <f>A410&amp;B410</f>
        <v>Northstowe Secondary College2021/2022</v>
      </c>
      <c r="D410" s="95">
        <v>90</v>
      </c>
      <c r="E410" s="152">
        <v>122</v>
      </c>
      <c r="F410" s="153">
        <v>90</v>
      </c>
      <c r="G410" s="153">
        <v>93</v>
      </c>
      <c r="H410" s="153">
        <v>0</v>
      </c>
      <c r="I410" s="153">
        <v>0</v>
      </c>
      <c r="J410" s="153">
        <v>0</v>
      </c>
      <c r="K410" s="153">
        <v>0</v>
      </c>
    </row>
    <row r="411" spans="1:11">
      <c r="A411" s="100" t="s">
        <v>74</v>
      </c>
      <c r="B411" s="101" t="s">
        <v>60</v>
      </c>
      <c r="C411" t="str">
        <f>A411&amp;B411</f>
        <v>Northstowe Secondary College2022/2023</v>
      </c>
      <c r="D411" s="107">
        <v>103</v>
      </c>
      <c r="E411" s="154">
        <v>136</v>
      </c>
      <c r="F411" s="155">
        <v>126</v>
      </c>
      <c r="G411" s="155">
        <v>113</v>
      </c>
      <c r="H411" s="155">
        <v>96</v>
      </c>
      <c r="I411" s="155">
        <v>0</v>
      </c>
      <c r="J411" s="155">
        <v>0</v>
      </c>
      <c r="K411" s="155">
        <v>0</v>
      </c>
    </row>
    <row r="412" spans="1:11">
      <c r="A412" s="102" t="s">
        <v>74</v>
      </c>
      <c r="B412" s="103" t="s">
        <v>61</v>
      </c>
      <c r="C412" t="str">
        <f>A412&amp;B412</f>
        <v>Northstowe Secondary College2023/2024</v>
      </c>
      <c r="D412" s="96">
        <v>89</v>
      </c>
      <c r="E412" s="110">
        <v>157</v>
      </c>
      <c r="F412" s="111">
        <v>138</v>
      </c>
      <c r="G412" s="111">
        <v>128</v>
      </c>
      <c r="H412" s="111">
        <v>115</v>
      </c>
      <c r="I412" s="111">
        <v>98</v>
      </c>
      <c r="J412" s="111">
        <v>0</v>
      </c>
      <c r="K412" s="111">
        <v>0</v>
      </c>
    </row>
    <row r="413" spans="1:11">
      <c r="A413" s="102" t="s">
        <v>74</v>
      </c>
      <c r="B413" s="103" t="s">
        <v>62</v>
      </c>
      <c r="C413" t="str">
        <f>A413&amp;B413</f>
        <v>Northstowe Secondary College2024/2025</v>
      </c>
      <c r="D413" s="96">
        <v>101</v>
      </c>
      <c r="E413" s="110">
        <v>140</v>
      </c>
      <c r="F413" s="111">
        <v>159</v>
      </c>
      <c r="G413" s="111">
        <v>140</v>
      </c>
      <c r="H413" s="111">
        <v>130</v>
      </c>
      <c r="I413" s="111">
        <v>117</v>
      </c>
      <c r="J413" s="111">
        <v>0</v>
      </c>
      <c r="K413" s="111">
        <v>0</v>
      </c>
    </row>
    <row r="414" spans="1:11">
      <c r="A414" s="102" t="s">
        <v>74</v>
      </c>
      <c r="B414" s="103" t="s">
        <v>63</v>
      </c>
      <c r="C414" t="str">
        <f>A414&amp;B414</f>
        <v>Northstowe Secondary College2025/2026</v>
      </c>
      <c r="D414" s="96">
        <v>107</v>
      </c>
      <c r="E414" s="110">
        <v>161</v>
      </c>
      <c r="F414" s="111">
        <v>142</v>
      </c>
      <c r="G414" s="111">
        <v>161</v>
      </c>
      <c r="H414" s="111">
        <v>142</v>
      </c>
      <c r="I414" s="111">
        <v>132</v>
      </c>
      <c r="J414" s="111">
        <v>0</v>
      </c>
      <c r="K414" s="111">
        <v>0</v>
      </c>
    </row>
    <row r="415" spans="1:11">
      <c r="A415" s="102" t="s">
        <v>74</v>
      </c>
      <c r="B415" s="104" t="s">
        <v>64</v>
      </c>
      <c r="C415" t="str">
        <f>A415&amp;B415</f>
        <v>Northstowe Secondary College2026/2027</v>
      </c>
      <c r="D415" s="96">
        <v>114</v>
      </c>
      <c r="E415" s="110">
        <v>175</v>
      </c>
      <c r="F415" s="111">
        <v>165</v>
      </c>
      <c r="G415" s="111">
        <v>146</v>
      </c>
      <c r="H415" s="111">
        <v>165</v>
      </c>
      <c r="I415" s="111">
        <v>146</v>
      </c>
      <c r="J415" s="111">
        <v>0</v>
      </c>
      <c r="K415" s="111">
        <v>0</v>
      </c>
    </row>
    <row r="416" spans="1:11">
      <c r="A416" s="102" t="s">
        <v>74</v>
      </c>
      <c r="B416" s="104" t="s">
        <v>65</v>
      </c>
      <c r="C416" t="str">
        <f>A416&amp;B416</f>
        <v>Northstowe Secondary College2027/2028</v>
      </c>
      <c r="D416" s="96">
        <v>114</v>
      </c>
      <c r="E416" s="110">
        <v>192</v>
      </c>
      <c r="F416" s="111">
        <v>180</v>
      </c>
      <c r="G416" s="111">
        <v>170</v>
      </c>
      <c r="H416" s="111">
        <v>151</v>
      </c>
      <c r="I416" s="111">
        <v>170</v>
      </c>
      <c r="J416" s="111">
        <v>0</v>
      </c>
      <c r="K416" s="111">
        <v>0</v>
      </c>
    </row>
    <row r="417" spans="1:11">
      <c r="A417" s="102" t="s">
        <v>74</v>
      </c>
      <c r="B417" s="104" t="s">
        <v>66</v>
      </c>
      <c r="C417" t="str">
        <f>A417&amp;B417</f>
        <v>Northstowe Secondary College2028/2029</v>
      </c>
      <c r="D417" s="96">
        <v>121</v>
      </c>
      <c r="E417" s="110">
        <v>199</v>
      </c>
      <c r="F417" s="111">
        <v>197</v>
      </c>
      <c r="G417" s="111">
        <v>185</v>
      </c>
      <c r="H417" s="111">
        <v>175</v>
      </c>
      <c r="I417" s="111">
        <v>156</v>
      </c>
      <c r="J417" s="111">
        <v>0</v>
      </c>
      <c r="K417" s="111">
        <v>0</v>
      </c>
    </row>
    <row r="418" spans="1:11">
      <c r="A418" s="102" t="s">
        <v>74</v>
      </c>
      <c r="B418" s="104" t="s">
        <v>73</v>
      </c>
      <c r="C418" t="str">
        <f>A418&amp;B418</f>
        <v>Northstowe Secondary College2029/2030</v>
      </c>
      <c r="D418" s="96">
        <v>142</v>
      </c>
      <c r="E418" s="110">
        <v>216</v>
      </c>
      <c r="F418" s="111">
        <v>203</v>
      </c>
      <c r="G418" s="111">
        <v>201</v>
      </c>
      <c r="H418" s="111">
        <v>189</v>
      </c>
      <c r="I418" s="111">
        <v>179</v>
      </c>
      <c r="J418" s="111">
        <v>0</v>
      </c>
      <c r="K418" s="111">
        <v>0</v>
      </c>
    </row>
    <row r="419" spans="1:11">
      <c r="A419" s="102" t="s">
        <v>74</v>
      </c>
      <c r="B419" s="104" t="s">
        <v>75</v>
      </c>
      <c r="C419" t="str">
        <f>A419&amp;B419</f>
        <v>Northstowe Secondary College2030/2031</v>
      </c>
      <c r="D419" s="96">
        <v>141</v>
      </c>
      <c r="E419" s="110">
        <v>255</v>
      </c>
      <c r="F419" s="111">
        <v>220</v>
      </c>
      <c r="G419" s="111">
        <v>207</v>
      </c>
      <c r="H419" s="111">
        <v>205</v>
      </c>
      <c r="I419" s="111">
        <v>193</v>
      </c>
      <c r="J419" s="111">
        <v>0</v>
      </c>
      <c r="K419" s="111">
        <v>0</v>
      </c>
    </row>
    <row r="420" spans="1:11">
      <c r="A420" s="102" t="s">
        <v>74</v>
      </c>
      <c r="B420" s="104" t="s">
        <v>76</v>
      </c>
      <c r="C420" t="str">
        <f>A420&amp;B420</f>
        <v>Northstowe Secondary College2031/2032</v>
      </c>
      <c r="D420" s="96">
        <v>139</v>
      </c>
      <c r="E420" s="110">
        <v>263</v>
      </c>
      <c r="F420" s="111">
        <v>259</v>
      </c>
      <c r="G420" s="111">
        <v>224</v>
      </c>
      <c r="H420" s="111">
        <v>211</v>
      </c>
      <c r="I420" s="111">
        <v>209</v>
      </c>
      <c r="J420" s="111">
        <v>0</v>
      </c>
      <c r="K420" s="111">
        <v>0</v>
      </c>
    </row>
    <row r="421" spans="1:11" ht="15.75" thickBot="1">
      <c r="A421" s="105" t="s">
        <v>74</v>
      </c>
      <c r="B421" s="106" t="s">
        <v>77</v>
      </c>
      <c r="C421" t="str">
        <f>A421&amp;B421</f>
        <v>Northstowe Secondary College2032/2033</v>
      </c>
      <c r="D421" s="96"/>
      <c r="E421" s="112">
        <v>273</v>
      </c>
      <c r="F421" s="113">
        <v>267</v>
      </c>
      <c r="G421" s="113">
        <v>263</v>
      </c>
      <c r="H421" s="113">
        <v>228</v>
      </c>
      <c r="I421" s="113">
        <v>215</v>
      </c>
      <c r="J421" s="113">
        <v>0</v>
      </c>
      <c r="K421" s="113">
        <v>0</v>
      </c>
    </row>
    <row r="422" spans="1:11">
      <c r="A422" s="98" t="s">
        <v>39</v>
      </c>
      <c r="B422" s="99" t="s">
        <v>57</v>
      </c>
      <c r="C422" t="str">
        <f>A422&amp;B422</f>
        <v>Swavesey Village College2019/2020</v>
      </c>
      <c r="D422" s="97">
        <v>225</v>
      </c>
      <c r="E422" s="148">
        <v>247</v>
      </c>
      <c r="F422" s="149">
        <v>258</v>
      </c>
      <c r="G422" s="149">
        <v>276</v>
      </c>
      <c r="H422" s="149">
        <v>269</v>
      </c>
      <c r="I422" s="149">
        <v>239</v>
      </c>
      <c r="J422" s="149">
        <v>0</v>
      </c>
      <c r="K422" s="149">
        <v>0</v>
      </c>
    </row>
    <row r="423" spans="1:11">
      <c r="A423" s="98" t="s">
        <v>39</v>
      </c>
      <c r="B423" s="99" t="s">
        <v>58</v>
      </c>
      <c r="C423" t="str">
        <f>A423&amp;B423</f>
        <v>Swavesey Village College2020/2021</v>
      </c>
      <c r="D423" s="94">
        <v>245</v>
      </c>
      <c r="E423" s="150">
        <v>225</v>
      </c>
      <c r="F423" s="151">
        <v>240</v>
      </c>
      <c r="G423" s="151">
        <v>255</v>
      </c>
      <c r="H423" s="151">
        <v>278</v>
      </c>
      <c r="I423" s="151">
        <v>268</v>
      </c>
      <c r="J423" s="151">
        <v>0</v>
      </c>
      <c r="K423" s="151">
        <v>0</v>
      </c>
    </row>
    <row r="424" spans="1:11" ht="15.75" thickBot="1">
      <c r="A424" s="98" t="s">
        <v>39</v>
      </c>
      <c r="B424" s="99" t="s">
        <v>59</v>
      </c>
      <c r="C424" t="str">
        <f>A424&amp;B424</f>
        <v>Swavesey Village College2021/2022</v>
      </c>
      <c r="D424" s="95">
        <v>239</v>
      </c>
      <c r="E424" s="152">
        <v>243</v>
      </c>
      <c r="F424" s="153">
        <v>231</v>
      </c>
      <c r="G424" s="153">
        <v>243</v>
      </c>
      <c r="H424" s="153">
        <v>255</v>
      </c>
      <c r="I424" s="153">
        <v>276</v>
      </c>
      <c r="J424" s="153">
        <v>0</v>
      </c>
      <c r="K424" s="153">
        <v>0</v>
      </c>
    </row>
    <row r="425" spans="1:11">
      <c r="A425" s="100" t="s">
        <v>39</v>
      </c>
      <c r="B425" s="101" t="s">
        <v>60</v>
      </c>
      <c r="C425" t="str">
        <f>A425&amp;B425</f>
        <v>Swavesey Village College2022/2023</v>
      </c>
      <c r="D425" s="107">
        <v>256</v>
      </c>
      <c r="E425" s="154">
        <v>243</v>
      </c>
      <c r="F425" s="155">
        <v>248</v>
      </c>
      <c r="G425" s="155">
        <v>242</v>
      </c>
      <c r="H425" s="155">
        <v>249</v>
      </c>
      <c r="I425" s="155">
        <v>263</v>
      </c>
      <c r="J425" s="155">
        <v>0</v>
      </c>
      <c r="K425" s="155">
        <v>0</v>
      </c>
    </row>
    <row r="426" spans="1:11">
      <c r="A426" s="102" t="s">
        <v>39</v>
      </c>
      <c r="B426" s="103" t="s">
        <v>61</v>
      </c>
      <c r="C426" t="str">
        <f>A426&amp;B426</f>
        <v>Swavesey Village College2023/2024</v>
      </c>
      <c r="D426" s="96">
        <v>253</v>
      </c>
      <c r="E426" s="110">
        <v>261</v>
      </c>
      <c r="F426" s="111">
        <v>246</v>
      </c>
      <c r="G426" s="111">
        <v>254</v>
      </c>
      <c r="H426" s="111">
        <v>245</v>
      </c>
      <c r="I426" s="111">
        <v>252</v>
      </c>
      <c r="J426" s="111">
        <v>0</v>
      </c>
      <c r="K426" s="111">
        <v>0</v>
      </c>
    </row>
    <row r="427" spans="1:11">
      <c r="A427" s="102" t="s">
        <v>39</v>
      </c>
      <c r="B427" s="103" t="s">
        <v>62</v>
      </c>
      <c r="C427" t="str">
        <f>A427&amp;B427</f>
        <v>Swavesey Village College2024/2025</v>
      </c>
      <c r="D427" s="96">
        <v>253</v>
      </c>
      <c r="E427" s="110">
        <v>256</v>
      </c>
      <c r="F427" s="111">
        <v>266</v>
      </c>
      <c r="G427" s="111">
        <v>254</v>
      </c>
      <c r="H427" s="111">
        <v>259</v>
      </c>
      <c r="I427" s="111">
        <v>250</v>
      </c>
      <c r="J427" s="111">
        <v>0</v>
      </c>
      <c r="K427" s="111">
        <v>0</v>
      </c>
    </row>
    <row r="428" spans="1:11">
      <c r="A428" s="102" t="s">
        <v>39</v>
      </c>
      <c r="B428" s="103" t="s">
        <v>63</v>
      </c>
      <c r="C428" t="str">
        <f>A428&amp;B428</f>
        <v>Swavesey Village College2025/2026</v>
      </c>
      <c r="D428" s="96">
        <v>247</v>
      </c>
      <c r="E428" s="110">
        <v>257</v>
      </c>
      <c r="F428" s="111">
        <v>260</v>
      </c>
      <c r="G428" s="111">
        <v>273</v>
      </c>
      <c r="H428" s="111">
        <v>258</v>
      </c>
      <c r="I428" s="111">
        <v>263</v>
      </c>
      <c r="J428" s="111">
        <v>0</v>
      </c>
      <c r="K428" s="111">
        <v>0</v>
      </c>
    </row>
    <row r="429" spans="1:11">
      <c r="A429" s="102" t="s">
        <v>39</v>
      </c>
      <c r="B429" s="104" t="s">
        <v>64</v>
      </c>
      <c r="C429" t="str">
        <f>A429&amp;B429</f>
        <v>Swavesey Village College2026/2027</v>
      </c>
      <c r="D429" s="96">
        <v>269</v>
      </c>
      <c r="E429" s="110">
        <v>252</v>
      </c>
      <c r="F429" s="111">
        <v>260</v>
      </c>
      <c r="G429" s="111">
        <v>266</v>
      </c>
      <c r="H429" s="111">
        <v>276</v>
      </c>
      <c r="I429" s="111">
        <v>261</v>
      </c>
      <c r="J429" s="111">
        <v>0</v>
      </c>
      <c r="K429" s="111">
        <v>0</v>
      </c>
    </row>
    <row r="430" spans="1:11">
      <c r="A430" s="102" t="s">
        <v>39</v>
      </c>
      <c r="B430" s="104" t="s">
        <v>65</v>
      </c>
      <c r="C430" t="str">
        <f>A430&amp;B430</f>
        <v>Swavesey Village College2027/2028</v>
      </c>
      <c r="D430" s="96">
        <v>226</v>
      </c>
      <c r="E430" s="110">
        <v>276</v>
      </c>
      <c r="F430" s="111">
        <v>256</v>
      </c>
      <c r="G430" s="111">
        <v>267</v>
      </c>
      <c r="H430" s="111">
        <v>270</v>
      </c>
      <c r="I430" s="111">
        <v>280</v>
      </c>
      <c r="J430" s="111">
        <v>0</v>
      </c>
      <c r="K430" s="111">
        <v>0</v>
      </c>
    </row>
    <row r="431" spans="1:11">
      <c r="A431" s="102" t="s">
        <v>39</v>
      </c>
      <c r="B431" s="104" t="s">
        <v>66</v>
      </c>
      <c r="C431" t="str">
        <f>A431&amp;B431</f>
        <v>Swavesey Village College2028/2029</v>
      </c>
      <c r="D431" s="96">
        <v>231</v>
      </c>
      <c r="E431" s="110">
        <v>231</v>
      </c>
      <c r="F431" s="111">
        <v>278</v>
      </c>
      <c r="G431" s="111">
        <v>261</v>
      </c>
      <c r="H431" s="111">
        <v>269</v>
      </c>
      <c r="I431" s="111">
        <v>272</v>
      </c>
      <c r="J431" s="111">
        <v>0</v>
      </c>
      <c r="K431" s="111">
        <v>0</v>
      </c>
    </row>
    <row r="432" spans="1:11">
      <c r="A432" s="102" t="s">
        <v>39</v>
      </c>
      <c r="B432" s="104" t="s">
        <v>73</v>
      </c>
      <c r="C432" t="str">
        <f>A432&amp;B432</f>
        <v>Swavesey Village College2029/2030</v>
      </c>
      <c r="D432" s="96">
        <v>241</v>
      </c>
      <c r="E432" s="110">
        <v>237</v>
      </c>
      <c r="F432" s="111">
        <v>233</v>
      </c>
      <c r="G432" s="111">
        <v>283</v>
      </c>
      <c r="H432" s="111">
        <v>263</v>
      </c>
      <c r="I432" s="111">
        <v>271</v>
      </c>
      <c r="J432" s="111">
        <v>0</v>
      </c>
      <c r="K432" s="111">
        <v>0</v>
      </c>
    </row>
    <row r="433" spans="1:11">
      <c r="A433" s="102" t="s">
        <v>39</v>
      </c>
      <c r="B433" s="104" t="s">
        <v>75</v>
      </c>
      <c r="C433" t="str">
        <f>A433&amp;B433</f>
        <v>Swavesey Village College2030/2031</v>
      </c>
      <c r="D433" s="96">
        <v>252</v>
      </c>
      <c r="E433" s="110">
        <v>247</v>
      </c>
      <c r="F433" s="111">
        <v>239</v>
      </c>
      <c r="G433" s="111">
        <v>238</v>
      </c>
      <c r="H433" s="111">
        <v>285</v>
      </c>
      <c r="I433" s="111">
        <v>265</v>
      </c>
      <c r="J433" s="111">
        <v>0</v>
      </c>
      <c r="K433" s="111">
        <v>0</v>
      </c>
    </row>
    <row r="434" spans="1:11">
      <c r="A434" s="102" t="s">
        <v>39</v>
      </c>
      <c r="B434" s="104" t="s">
        <v>76</v>
      </c>
      <c r="C434" t="str">
        <f>A434&amp;B434</f>
        <v>Swavesey Village College2031/2032</v>
      </c>
      <c r="D434" s="96">
        <v>246</v>
      </c>
      <c r="E434" s="110">
        <v>257</v>
      </c>
      <c r="F434" s="111">
        <v>249</v>
      </c>
      <c r="G434" s="111">
        <v>244</v>
      </c>
      <c r="H434" s="111">
        <v>240</v>
      </c>
      <c r="I434" s="111">
        <v>287</v>
      </c>
      <c r="J434" s="111">
        <v>0</v>
      </c>
      <c r="K434" s="111">
        <v>0</v>
      </c>
    </row>
    <row r="435" spans="1:11" ht="15.75" thickBot="1">
      <c r="A435" s="105" t="s">
        <v>39</v>
      </c>
      <c r="B435" s="106" t="s">
        <v>77</v>
      </c>
      <c r="C435" t="str">
        <f>A435&amp;B435</f>
        <v>Swavesey Village College2032/2033</v>
      </c>
      <c r="D435" s="96"/>
      <c r="E435" s="112">
        <v>252</v>
      </c>
      <c r="F435" s="113">
        <v>259</v>
      </c>
      <c r="G435" s="113">
        <v>254</v>
      </c>
      <c r="H435" s="113">
        <v>246</v>
      </c>
      <c r="I435" s="113">
        <v>242</v>
      </c>
      <c r="J435" s="113">
        <v>0</v>
      </c>
      <c r="K435" s="113">
        <v>0</v>
      </c>
    </row>
    <row r="436" spans="1:11">
      <c r="A436" s="98" t="s">
        <v>25</v>
      </c>
      <c r="B436" s="99" t="s">
        <v>57</v>
      </c>
      <c r="C436" t="str">
        <f>A436&amp;B436</f>
        <v>Sir Harry Smith Community College2019/2020</v>
      </c>
      <c r="D436" s="97">
        <v>181</v>
      </c>
      <c r="E436" s="148">
        <v>188</v>
      </c>
      <c r="F436" s="149">
        <v>186</v>
      </c>
      <c r="G436" s="149">
        <v>179</v>
      </c>
      <c r="H436" s="149">
        <v>177</v>
      </c>
      <c r="I436" s="149">
        <v>176</v>
      </c>
      <c r="J436" s="149">
        <v>86</v>
      </c>
      <c r="K436" s="149">
        <v>64</v>
      </c>
    </row>
    <row r="437" spans="1:11">
      <c r="A437" s="98" t="s">
        <v>25</v>
      </c>
      <c r="B437" s="99" t="s">
        <v>58</v>
      </c>
      <c r="C437" t="str">
        <f>A437&amp;B437</f>
        <v>Sir Harry Smith Community College2020/2021</v>
      </c>
      <c r="D437" s="94">
        <v>199</v>
      </c>
      <c r="E437" s="150">
        <v>214</v>
      </c>
      <c r="F437" s="151">
        <v>179</v>
      </c>
      <c r="G437" s="151">
        <v>182</v>
      </c>
      <c r="H437" s="151">
        <v>172</v>
      </c>
      <c r="I437" s="151">
        <v>172</v>
      </c>
      <c r="J437" s="151">
        <v>95</v>
      </c>
      <c r="K437" s="151">
        <v>75</v>
      </c>
    </row>
    <row r="438" spans="1:11" ht="15.75" thickBot="1">
      <c r="A438" s="98" t="s">
        <v>25</v>
      </c>
      <c r="B438" s="99" t="s">
        <v>59</v>
      </c>
      <c r="C438" t="str">
        <f>A438&amp;B438</f>
        <v>Sir Harry Smith Community College2021/2022</v>
      </c>
      <c r="D438" s="95">
        <v>188</v>
      </c>
      <c r="E438" s="152">
        <v>210</v>
      </c>
      <c r="F438" s="153">
        <v>213</v>
      </c>
      <c r="G438" s="153">
        <v>178</v>
      </c>
      <c r="H438" s="153">
        <v>179</v>
      </c>
      <c r="I438" s="153">
        <v>167</v>
      </c>
      <c r="J438" s="153">
        <v>91</v>
      </c>
      <c r="K438" s="153">
        <v>83</v>
      </c>
    </row>
    <row r="439" spans="1:11">
      <c r="A439" s="100" t="s">
        <v>25</v>
      </c>
      <c r="B439" s="101" t="s">
        <v>60</v>
      </c>
      <c r="C439" t="str">
        <f>A439&amp;B439</f>
        <v>Sir Harry Smith Community College2022/2023</v>
      </c>
      <c r="D439" s="107">
        <v>220</v>
      </c>
      <c r="E439" s="154">
        <v>192</v>
      </c>
      <c r="F439" s="155">
        <v>212</v>
      </c>
      <c r="G439" s="155">
        <v>212</v>
      </c>
      <c r="H439" s="155">
        <v>181</v>
      </c>
      <c r="I439" s="155">
        <v>175</v>
      </c>
      <c r="J439" s="155">
        <v>61</v>
      </c>
      <c r="K439" s="155">
        <v>78</v>
      </c>
    </row>
    <row r="440" spans="1:11">
      <c r="A440" s="102" t="s">
        <v>25</v>
      </c>
      <c r="B440" s="103" t="s">
        <v>61</v>
      </c>
      <c r="C440" t="str">
        <f>A440&amp;B440</f>
        <v>Sir Harry Smith Community College2023/2024</v>
      </c>
      <c r="D440" s="96">
        <v>206</v>
      </c>
      <c r="E440" s="110">
        <v>230</v>
      </c>
      <c r="F440" s="111">
        <v>193</v>
      </c>
      <c r="G440" s="111">
        <v>212</v>
      </c>
      <c r="H440" s="111">
        <v>213</v>
      </c>
      <c r="I440" s="111">
        <v>178</v>
      </c>
      <c r="J440" s="111">
        <v>81</v>
      </c>
      <c r="K440" s="111">
        <v>55</v>
      </c>
    </row>
    <row r="441" spans="1:11">
      <c r="A441" s="102" t="s">
        <v>25</v>
      </c>
      <c r="B441" s="103" t="s">
        <v>62</v>
      </c>
      <c r="C441" t="str">
        <f>A441&amp;B441</f>
        <v>Sir Harry Smith Community College2024/2025</v>
      </c>
      <c r="D441" s="96">
        <v>209</v>
      </c>
      <c r="E441" s="110">
        <v>223</v>
      </c>
      <c r="F441" s="111">
        <v>232</v>
      </c>
      <c r="G441" s="111">
        <v>194</v>
      </c>
      <c r="H441" s="111">
        <v>214</v>
      </c>
      <c r="I441" s="111">
        <v>211</v>
      </c>
      <c r="J441" s="111">
        <v>84</v>
      </c>
      <c r="K441" s="111">
        <v>73</v>
      </c>
    </row>
    <row r="442" spans="1:11">
      <c r="A442" s="102" t="s">
        <v>25</v>
      </c>
      <c r="B442" s="103" t="s">
        <v>63</v>
      </c>
      <c r="C442" t="str">
        <f>A442&amp;B442</f>
        <v>Sir Harry Smith Community College2025/2026</v>
      </c>
      <c r="D442" s="96">
        <v>225</v>
      </c>
      <c r="E442" s="110">
        <v>227</v>
      </c>
      <c r="F442" s="111">
        <v>223</v>
      </c>
      <c r="G442" s="111">
        <v>231</v>
      </c>
      <c r="H442" s="111">
        <v>194</v>
      </c>
      <c r="I442" s="111">
        <v>210</v>
      </c>
      <c r="J442" s="111">
        <v>98</v>
      </c>
      <c r="K442" s="111">
        <v>74</v>
      </c>
    </row>
    <row r="443" spans="1:11">
      <c r="A443" s="102" t="s">
        <v>25</v>
      </c>
      <c r="B443" s="104" t="s">
        <v>64</v>
      </c>
      <c r="C443" t="str">
        <f>A443&amp;B443</f>
        <v>Sir Harry Smith Community College2026/2027</v>
      </c>
      <c r="D443" s="96">
        <v>222</v>
      </c>
      <c r="E443" s="110">
        <v>246</v>
      </c>
      <c r="F443" s="111">
        <v>227</v>
      </c>
      <c r="G443" s="111">
        <v>222</v>
      </c>
      <c r="H443" s="111">
        <v>231</v>
      </c>
      <c r="I443" s="111">
        <v>190</v>
      </c>
      <c r="J443" s="114">
        <v>99</v>
      </c>
      <c r="K443" s="114">
        <v>87</v>
      </c>
    </row>
    <row r="444" spans="1:11">
      <c r="A444" s="102" t="s">
        <v>25</v>
      </c>
      <c r="B444" s="104" t="s">
        <v>65</v>
      </c>
      <c r="C444" t="str">
        <f>A444&amp;B444</f>
        <v>Sir Harry Smith Community College2027/2028</v>
      </c>
      <c r="D444" s="96">
        <v>233</v>
      </c>
      <c r="E444" s="110">
        <v>245</v>
      </c>
      <c r="F444" s="111">
        <v>246</v>
      </c>
      <c r="G444" s="111">
        <v>226</v>
      </c>
      <c r="H444" s="111">
        <v>222</v>
      </c>
      <c r="I444" s="111">
        <v>227</v>
      </c>
      <c r="J444" s="114">
        <v>90</v>
      </c>
      <c r="K444" s="114">
        <v>88</v>
      </c>
    </row>
    <row r="445" spans="1:11">
      <c r="A445" s="102" t="s">
        <v>25</v>
      </c>
      <c r="B445" s="104" t="s">
        <v>66</v>
      </c>
      <c r="C445" t="str">
        <f>A445&amp;B445</f>
        <v>Sir Harry Smith Community College2028/2029</v>
      </c>
      <c r="D445" s="96">
        <v>211</v>
      </c>
      <c r="E445" s="110">
        <v>259</v>
      </c>
      <c r="F445" s="111">
        <v>244</v>
      </c>
      <c r="G445" s="111">
        <v>244</v>
      </c>
      <c r="H445" s="111">
        <v>225</v>
      </c>
      <c r="I445" s="111">
        <v>217</v>
      </c>
      <c r="J445" s="114">
        <v>106</v>
      </c>
      <c r="K445" s="114">
        <v>79</v>
      </c>
    </row>
    <row r="446" spans="1:11">
      <c r="A446" s="102" t="s">
        <v>25</v>
      </c>
      <c r="B446" s="104" t="s">
        <v>73</v>
      </c>
      <c r="C446" t="str">
        <f>A446&amp;B446</f>
        <v>Sir Harry Smith Community College2029/2030</v>
      </c>
      <c r="D446" s="96">
        <v>224</v>
      </c>
      <c r="E446" s="110">
        <v>237</v>
      </c>
      <c r="F446" s="111">
        <v>257</v>
      </c>
      <c r="G446" s="111">
        <v>241</v>
      </c>
      <c r="H446" s="111">
        <v>242</v>
      </c>
      <c r="I446" s="111">
        <v>219</v>
      </c>
      <c r="J446" s="114">
        <v>101</v>
      </c>
      <c r="K446" s="114">
        <v>92</v>
      </c>
    </row>
    <row r="447" spans="1:11">
      <c r="A447" s="102" t="s">
        <v>25</v>
      </c>
      <c r="B447" s="104" t="s">
        <v>75</v>
      </c>
      <c r="C447" t="str">
        <f>A447&amp;B447</f>
        <v>Sir Harry Smith Community College2030/2031</v>
      </c>
      <c r="D447" s="96">
        <v>220</v>
      </c>
      <c r="E447" s="110">
        <v>251</v>
      </c>
      <c r="F447" s="111">
        <v>235</v>
      </c>
      <c r="G447" s="111">
        <v>254</v>
      </c>
      <c r="H447" s="111">
        <v>239</v>
      </c>
      <c r="I447" s="111">
        <v>236</v>
      </c>
      <c r="J447" s="114">
        <v>101</v>
      </c>
      <c r="K447" s="114">
        <v>87</v>
      </c>
    </row>
    <row r="448" spans="1:11">
      <c r="A448" s="102" t="s">
        <v>25</v>
      </c>
      <c r="B448" s="104" t="s">
        <v>76</v>
      </c>
      <c r="C448" t="str">
        <f>A448&amp;B448</f>
        <v>Sir Harry Smith Community College2031/2032</v>
      </c>
      <c r="D448" s="96">
        <v>251</v>
      </c>
      <c r="E448" s="110">
        <v>249</v>
      </c>
      <c r="F448" s="111">
        <v>249</v>
      </c>
      <c r="G448" s="111">
        <v>232</v>
      </c>
      <c r="H448" s="111">
        <v>252</v>
      </c>
      <c r="I448" s="111">
        <v>233</v>
      </c>
      <c r="J448" s="114">
        <v>109</v>
      </c>
      <c r="K448" s="114">
        <v>87</v>
      </c>
    </row>
    <row r="449" spans="1:11" ht="15.75" thickBot="1">
      <c r="A449" s="105" t="s">
        <v>25</v>
      </c>
      <c r="B449" s="106" t="s">
        <v>77</v>
      </c>
      <c r="C449" t="str">
        <f>A449&amp;B449</f>
        <v>Sir Harry Smith Community College2032/2033</v>
      </c>
      <c r="D449" s="96"/>
      <c r="E449" s="112">
        <v>286</v>
      </c>
      <c r="F449" s="113">
        <v>247</v>
      </c>
      <c r="G449" s="113">
        <v>246</v>
      </c>
      <c r="H449" s="113">
        <v>230</v>
      </c>
      <c r="I449" s="113">
        <v>246</v>
      </c>
      <c r="J449" s="115">
        <v>107</v>
      </c>
      <c r="K449" s="115">
        <v>94</v>
      </c>
    </row>
    <row r="450" spans="1:11">
      <c r="A450" s="98" t="s">
        <v>26</v>
      </c>
      <c r="B450" s="99" t="s">
        <v>57</v>
      </c>
      <c r="C450" t="str">
        <f>A450&amp;B450</f>
        <v>Thomas Clarkson Academy2019/2020</v>
      </c>
      <c r="D450" s="97">
        <v>450</v>
      </c>
      <c r="E450" s="148">
        <v>247</v>
      </c>
      <c r="F450" s="149">
        <v>227</v>
      </c>
      <c r="G450" s="149">
        <v>194</v>
      </c>
      <c r="H450" s="149">
        <v>227</v>
      </c>
      <c r="I450" s="149">
        <v>230</v>
      </c>
      <c r="J450" s="149">
        <v>43</v>
      </c>
      <c r="K450" s="149">
        <v>45</v>
      </c>
    </row>
    <row r="451" spans="1:11">
      <c r="A451" s="98" t="s">
        <v>26</v>
      </c>
      <c r="B451" s="99" t="s">
        <v>58</v>
      </c>
      <c r="C451" t="str">
        <f>A451&amp;B451</f>
        <v>Thomas Clarkson Academy2020/2021</v>
      </c>
      <c r="D451" s="94">
        <v>447</v>
      </c>
      <c r="E451" s="150">
        <v>268</v>
      </c>
      <c r="F451" s="151">
        <v>242</v>
      </c>
      <c r="G451" s="151">
        <v>227</v>
      </c>
      <c r="H451" s="151">
        <v>194</v>
      </c>
      <c r="I451" s="151">
        <v>224</v>
      </c>
      <c r="J451" s="151">
        <v>49</v>
      </c>
      <c r="K451" s="151">
        <v>43</v>
      </c>
    </row>
    <row r="452" spans="1:11" ht="15.75" thickBot="1">
      <c r="A452" s="98" t="s">
        <v>26</v>
      </c>
      <c r="B452" s="99" t="s">
        <v>59</v>
      </c>
      <c r="C452" t="str">
        <f>A452&amp;B452</f>
        <v>Thomas Clarkson Academy2021/2022</v>
      </c>
      <c r="D452" s="95">
        <v>444</v>
      </c>
      <c r="E452" s="152">
        <v>266</v>
      </c>
      <c r="F452" s="153">
        <v>264</v>
      </c>
      <c r="G452" s="153">
        <v>231</v>
      </c>
      <c r="H452" s="153">
        <v>230</v>
      </c>
      <c r="I452" s="153">
        <v>195</v>
      </c>
      <c r="J452" s="153">
        <v>55</v>
      </c>
      <c r="K452" s="153">
        <v>43</v>
      </c>
    </row>
    <row r="453" spans="1:11">
      <c r="A453" s="100" t="s">
        <v>26</v>
      </c>
      <c r="B453" s="101" t="s">
        <v>60</v>
      </c>
      <c r="C453" t="str">
        <f>A453&amp;B453</f>
        <v>Thomas Clarkson Academy2022/2023</v>
      </c>
      <c r="D453" s="107">
        <v>466</v>
      </c>
      <c r="E453" s="154">
        <v>278</v>
      </c>
      <c r="F453" s="155">
        <v>272</v>
      </c>
      <c r="G453" s="155">
        <v>272</v>
      </c>
      <c r="H453" s="155">
        <v>239</v>
      </c>
      <c r="I453" s="155">
        <v>229</v>
      </c>
      <c r="J453" s="155">
        <v>49</v>
      </c>
      <c r="K453" s="155">
        <v>45</v>
      </c>
    </row>
    <row r="454" spans="1:11">
      <c r="A454" s="102" t="s">
        <v>26</v>
      </c>
      <c r="B454" s="103" t="s">
        <v>61</v>
      </c>
      <c r="C454" t="str">
        <f>A454&amp;B454</f>
        <v>Thomas Clarkson Academy2023/2024</v>
      </c>
      <c r="D454" s="96">
        <v>463</v>
      </c>
      <c r="E454" s="110">
        <v>282</v>
      </c>
      <c r="F454" s="111">
        <v>284</v>
      </c>
      <c r="G454" s="111">
        <v>277</v>
      </c>
      <c r="H454" s="111">
        <v>282</v>
      </c>
      <c r="I454" s="111">
        <v>243</v>
      </c>
      <c r="J454" s="111">
        <v>61</v>
      </c>
      <c r="K454" s="111">
        <v>48</v>
      </c>
    </row>
    <row r="455" spans="1:11">
      <c r="A455" s="102" t="s">
        <v>26</v>
      </c>
      <c r="B455" s="103" t="s">
        <v>62</v>
      </c>
      <c r="C455" t="str">
        <f>A455&amp;B455</f>
        <v>Thomas Clarkson Academy2024/2025</v>
      </c>
      <c r="D455" s="96">
        <v>488</v>
      </c>
      <c r="E455" s="110">
        <v>292</v>
      </c>
      <c r="F455" s="111">
        <v>287</v>
      </c>
      <c r="G455" s="111">
        <v>288</v>
      </c>
      <c r="H455" s="111">
        <v>286</v>
      </c>
      <c r="I455" s="111">
        <v>285</v>
      </c>
      <c r="J455" s="111">
        <v>67</v>
      </c>
      <c r="K455" s="111">
        <v>58</v>
      </c>
    </row>
    <row r="456" spans="1:11">
      <c r="A456" s="102" t="s">
        <v>26</v>
      </c>
      <c r="B456" s="103" t="s">
        <v>63</v>
      </c>
      <c r="C456" t="str">
        <f>A456&amp;B456</f>
        <v>Thomas Clarkson Academy2025/2026</v>
      </c>
      <c r="D456" s="96">
        <v>459</v>
      </c>
      <c r="E456" s="110">
        <v>309</v>
      </c>
      <c r="F456" s="111">
        <v>295</v>
      </c>
      <c r="G456" s="111">
        <v>289</v>
      </c>
      <c r="H456" s="111">
        <v>295</v>
      </c>
      <c r="I456" s="111">
        <v>287</v>
      </c>
      <c r="J456" s="111">
        <v>78</v>
      </c>
      <c r="K456" s="111">
        <v>61</v>
      </c>
    </row>
    <row r="457" spans="1:11">
      <c r="A457" s="102" t="s">
        <v>26</v>
      </c>
      <c r="B457" s="104" t="s">
        <v>64</v>
      </c>
      <c r="C457" t="str">
        <f>A457&amp;B457</f>
        <v>Thomas Clarkson Academy2026/2027</v>
      </c>
      <c r="D457" s="96">
        <v>476</v>
      </c>
      <c r="E457" s="110">
        <v>295</v>
      </c>
      <c r="F457" s="111">
        <v>312</v>
      </c>
      <c r="G457" s="111">
        <v>297</v>
      </c>
      <c r="H457" s="111">
        <v>296</v>
      </c>
      <c r="I457" s="111">
        <v>296</v>
      </c>
      <c r="J457" s="114">
        <v>80</v>
      </c>
      <c r="K457" s="114">
        <v>71</v>
      </c>
    </row>
    <row r="458" spans="1:11">
      <c r="A458" s="102" t="s">
        <v>26</v>
      </c>
      <c r="B458" s="104" t="s">
        <v>65</v>
      </c>
      <c r="C458" t="str">
        <f>A458&amp;B458</f>
        <v>Thomas Clarkson Academy2027/2028</v>
      </c>
      <c r="D458" s="96">
        <v>463</v>
      </c>
      <c r="E458" s="110">
        <v>311</v>
      </c>
      <c r="F458" s="111">
        <v>300</v>
      </c>
      <c r="G458" s="111">
        <v>316</v>
      </c>
      <c r="H458" s="111">
        <v>306</v>
      </c>
      <c r="I458" s="111">
        <v>299</v>
      </c>
      <c r="J458" s="114">
        <v>86</v>
      </c>
      <c r="K458" s="114">
        <v>75</v>
      </c>
    </row>
    <row r="459" spans="1:11">
      <c r="A459" s="102" t="s">
        <v>26</v>
      </c>
      <c r="B459" s="104" t="s">
        <v>66</v>
      </c>
      <c r="C459" t="str">
        <f>A459&amp;B459</f>
        <v>Thomas Clarkson Academy2028/2029</v>
      </c>
      <c r="D459" s="96">
        <v>469</v>
      </c>
      <c r="E459" s="110">
        <v>309</v>
      </c>
      <c r="F459" s="111">
        <v>315</v>
      </c>
      <c r="G459" s="111">
        <v>303</v>
      </c>
      <c r="H459" s="111">
        <v>324</v>
      </c>
      <c r="I459" s="111">
        <v>308</v>
      </c>
      <c r="J459" s="114">
        <v>89</v>
      </c>
      <c r="K459" s="114">
        <v>80</v>
      </c>
    </row>
    <row r="460" spans="1:11">
      <c r="A460" s="102" t="s">
        <v>26</v>
      </c>
      <c r="B460" s="104" t="s">
        <v>73</v>
      </c>
      <c r="C460" t="str">
        <f>A460&amp;B460</f>
        <v>Thomas Clarkson Academy2029/2030</v>
      </c>
      <c r="D460" s="96">
        <v>453</v>
      </c>
      <c r="E460" s="110">
        <v>317</v>
      </c>
      <c r="F460" s="111">
        <v>312</v>
      </c>
      <c r="G460" s="111">
        <v>317</v>
      </c>
      <c r="H460" s="111">
        <v>310</v>
      </c>
      <c r="I460" s="111">
        <v>325</v>
      </c>
      <c r="J460" s="114">
        <v>92</v>
      </c>
      <c r="K460" s="114">
        <v>82</v>
      </c>
    </row>
    <row r="461" spans="1:11">
      <c r="A461" s="102" t="s">
        <v>26</v>
      </c>
      <c r="B461" s="104" t="s">
        <v>75</v>
      </c>
      <c r="C461" t="str">
        <f>A461&amp;B461</f>
        <v>Thomas Clarkson Academy2030/2031</v>
      </c>
      <c r="D461" s="96">
        <v>428</v>
      </c>
      <c r="E461" s="110">
        <v>314</v>
      </c>
      <c r="F461" s="111">
        <v>320</v>
      </c>
      <c r="G461" s="111">
        <v>314</v>
      </c>
      <c r="H461" s="111">
        <v>324</v>
      </c>
      <c r="I461" s="111">
        <v>311</v>
      </c>
      <c r="J461" s="114">
        <v>98</v>
      </c>
      <c r="K461" s="114">
        <v>85</v>
      </c>
    </row>
    <row r="462" spans="1:11">
      <c r="A462" s="102" t="s">
        <v>26</v>
      </c>
      <c r="B462" s="104" t="s">
        <v>76</v>
      </c>
      <c r="C462" t="str">
        <f>A462&amp;B462</f>
        <v>Thomas Clarkson Academy2031/2032</v>
      </c>
      <c r="D462" s="96">
        <v>440</v>
      </c>
      <c r="E462" s="110">
        <v>306</v>
      </c>
      <c r="F462" s="111">
        <v>317</v>
      </c>
      <c r="G462" s="111">
        <v>322</v>
      </c>
      <c r="H462" s="111">
        <v>321</v>
      </c>
      <c r="I462" s="111">
        <v>325</v>
      </c>
      <c r="J462" s="114">
        <v>97</v>
      </c>
      <c r="K462" s="114">
        <v>90</v>
      </c>
    </row>
    <row r="463" spans="1:11" ht="15.75" thickBot="1">
      <c r="A463" s="105" t="s">
        <v>26</v>
      </c>
      <c r="B463" s="106" t="s">
        <v>77</v>
      </c>
      <c r="C463" t="str">
        <f>A463&amp;B463</f>
        <v>Thomas Clarkson Academy2032/2033</v>
      </c>
      <c r="D463" s="96"/>
      <c r="E463" s="112">
        <v>328</v>
      </c>
      <c r="F463" s="113">
        <v>309</v>
      </c>
      <c r="G463" s="113">
        <v>319</v>
      </c>
      <c r="H463" s="113">
        <v>329</v>
      </c>
      <c r="I463" s="113">
        <v>322</v>
      </c>
      <c r="J463" s="115">
        <v>103</v>
      </c>
      <c r="K463" s="115">
        <v>90</v>
      </c>
    </row>
    <row r="464" spans="1:11">
      <c r="A464" s="98" t="s">
        <v>23</v>
      </c>
      <c r="B464" s="99" t="s">
        <v>57</v>
      </c>
      <c r="C464" t="str">
        <f>A464&amp;B464</f>
        <v>Witchford Village College2019/2020</v>
      </c>
      <c r="D464" s="97">
        <v>193</v>
      </c>
      <c r="E464" s="148">
        <v>154</v>
      </c>
      <c r="F464" s="149">
        <v>122</v>
      </c>
      <c r="G464" s="149">
        <v>138</v>
      </c>
      <c r="H464" s="149">
        <v>184</v>
      </c>
      <c r="I464" s="149">
        <v>161</v>
      </c>
      <c r="J464" s="149">
        <v>0</v>
      </c>
      <c r="K464" s="149">
        <v>0</v>
      </c>
    </row>
    <row r="465" spans="1:11">
      <c r="A465" s="98" t="s">
        <v>23</v>
      </c>
      <c r="B465" s="99" t="s">
        <v>58</v>
      </c>
      <c r="C465" t="str">
        <f>A465&amp;B465</f>
        <v>Witchford Village College2020/2021</v>
      </c>
      <c r="D465" s="94">
        <v>185</v>
      </c>
      <c r="E465" s="150">
        <v>119</v>
      </c>
      <c r="F465" s="151">
        <v>154</v>
      </c>
      <c r="G465" s="151">
        <v>118</v>
      </c>
      <c r="H465" s="151">
        <v>141</v>
      </c>
      <c r="I465" s="151">
        <v>179</v>
      </c>
      <c r="J465" s="151">
        <v>0</v>
      </c>
      <c r="K465" s="151">
        <v>0</v>
      </c>
    </row>
    <row r="466" spans="1:11" ht="15.75" thickBot="1">
      <c r="A466" s="98" t="s">
        <v>23</v>
      </c>
      <c r="B466" s="99" t="s">
        <v>59</v>
      </c>
      <c r="C466" t="str">
        <f>A466&amp;B466</f>
        <v>Witchford Village College2021/2022</v>
      </c>
      <c r="D466" s="95">
        <v>207</v>
      </c>
      <c r="E466" s="152">
        <v>140</v>
      </c>
      <c r="F466" s="153">
        <v>120</v>
      </c>
      <c r="G466" s="153">
        <v>151</v>
      </c>
      <c r="H466" s="153">
        <v>119</v>
      </c>
      <c r="I466" s="153">
        <v>139</v>
      </c>
      <c r="J466" s="153">
        <v>0</v>
      </c>
      <c r="K466" s="153">
        <v>0</v>
      </c>
    </row>
    <row r="467" spans="1:11">
      <c r="A467" s="100" t="s">
        <v>23</v>
      </c>
      <c r="B467" s="101" t="s">
        <v>60</v>
      </c>
      <c r="C467" t="str">
        <f>A467&amp;B467</f>
        <v>Witchford Village College2022/2023</v>
      </c>
      <c r="D467" s="107">
        <v>191</v>
      </c>
      <c r="E467" s="154">
        <v>150</v>
      </c>
      <c r="F467" s="155">
        <v>137</v>
      </c>
      <c r="G467" s="155">
        <v>122</v>
      </c>
      <c r="H467" s="155">
        <v>149</v>
      </c>
      <c r="I467" s="155">
        <v>124</v>
      </c>
      <c r="J467" s="155">
        <v>0</v>
      </c>
      <c r="K467" s="155">
        <v>0</v>
      </c>
    </row>
    <row r="468" spans="1:11">
      <c r="A468" s="102" t="s">
        <v>23</v>
      </c>
      <c r="B468" s="103" t="s">
        <v>61</v>
      </c>
      <c r="C468" t="str">
        <f>A468&amp;B468</f>
        <v>Witchford Village College2023/2024</v>
      </c>
      <c r="D468" s="96">
        <v>185</v>
      </c>
      <c r="E468" s="110">
        <v>181</v>
      </c>
      <c r="F468" s="111">
        <v>152</v>
      </c>
      <c r="G468" s="111">
        <v>139</v>
      </c>
      <c r="H468" s="111">
        <v>125</v>
      </c>
      <c r="I468" s="111">
        <v>153</v>
      </c>
      <c r="J468" s="111">
        <v>0</v>
      </c>
      <c r="K468" s="111">
        <v>0</v>
      </c>
    </row>
    <row r="469" spans="1:11">
      <c r="A469" s="102" t="s">
        <v>23</v>
      </c>
      <c r="B469" s="103" t="s">
        <v>62</v>
      </c>
      <c r="C469" t="str">
        <f>A469&amp;B469</f>
        <v>Witchford Village College2024/2025</v>
      </c>
      <c r="D469" s="96">
        <v>182</v>
      </c>
      <c r="E469" s="110">
        <v>141</v>
      </c>
      <c r="F469" s="111">
        <v>185</v>
      </c>
      <c r="G469" s="111">
        <v>156</v>
      </c>
      <c r="H469" s="111">
        <v>144</v>
      </c>
      <c r="I469" s="111">
        <v>131</v>
      </c>
      <c r="J469" s="111">
        <v>0</v>
      </c>
      <c r="K469" s="111">
        <v>0</v>
      </c>
    </row>
    <row r="470" spans="1:11">
      <c r="A470" s="102" t="s">
        <v>23</v>
      </c>
      <c r="B470" s="103" t="s">
        <v>63</v>
      </c>
      <c r="C470" t="str">
        <f>A470&amp;B470</f>
        <v>Witchford Village College2025/2026</v>
      </c>
      <c r="D470" s="96">
        <v>200</v>
      </c>
      <c r="E470" s="110">
        <v>142</v>
      </c>
      <c r="F470" s="111">
        <v>143</v>
      </c>
      <c r="G470" s="111">
        <v>187</v>
      </c>
      <c r="H470" s="111">
        <v>159</v>
      </c>
      <c r="I470" s="111">
        <v>148</v>
      </c>
      <c r="J470" s="111">
        <v>0</v>
      </c>
      <c r="K470" s="111">
        <v>0</v>
      </c>
    </row>
    <row r="471" spans="1:11">
      <c r="A471" s="102" t="s">
        <v>23</v>
      </c>
      <c r="B471" s="104" t="s">
        <v>64</v>
      </c>
      <c r="C471" t="str">
        <f>A471&amp;B471</f>
        <v>Witchford Village College2026/2027</v>
      </c>
      <c r="D471" s="96">
        <v>195</v>
      </c>
      <c r="E471" s="110">
        <v>156</v>
      </c>
      <c r="F471" s="111">
        <v>142</v>
      </c>
      <c r="G471" s="111">
        <v>143</v>
      </c>
      <c r="H471" s="111">
        <v>188</v>
      </c>
      <c r="I471" s="111">
        <v>161</v>
      </c>
      <c r="J471" s="111">
        <v>0</v>
      </c>
      <c r="K471" s="111">
        <v>0</v>
      </c>
    </row>
    <row r="472" spans="1:11">
      <c r="A472" s="102" t="s">
        <v>23</v>
      </c>
      <c r="B472" s="104" t="s">
        <v>65</v>
      </c>
      <c r="C472" t="str">
        <f>A472&amp;B472</f>
        <v>Witchford Village College2027/2028</v>
      </c>
      <c r="D472" s="96">
        <v>197</v>
      </c>
      <c r="E472" s="110">
        <v>156</v>
      </c>
      <c r="F472" s="111">
        <v>156</v>
      </c>
      <c r="G472" s="111">
        <v>142</v>
      </c>
      <c r="H472" s="111">
        <v>144</v>
      </c>
      <c r="I472" s="111">
        <v>190</v>
      </c>
      <c r="J472" s="111">
        <v>0</v>
      </c>
      <c r="K472" s="111">
        <v>0</v>
      </c>
    </row>
    <row r="473" spans="1:11">
      <c r="A473" s="102" t="s">
        <v>23</v>
      </c>
      <c r="B473" s="104" t="s">
        <v>66</v>
      </c>
      <c r="C473" t="str">
        <f>A473&amp;B473</f>
        <v>Witchford Village College2028/2029</v>
      </c>
      <c r="D473" s="96">
        <v>230</v>
      </c>
      <c r="E473" s="110">
        <v>160</v>
      </c>
      <c r="F473" s="111">
        <v>155</v>
      </c>
      <c r="G473" s="111">
        <v>155</v>
      </c>
      <c r="H473" s="111">
        <v>142</v>
      </c>
      <c r="I473" s="111">
        <v>145</v>
      </c>
      <c r="J473" s="111">
        <v>0</v>
      </c>
      <c r="K473" s="111">
        <v>0</v>
      </c>
    </row>
    <row r="474" spans="1:11">
      <c r="A474" s="102" t="s">
        <v>23</v>
      </c>
      <c r="B474" s="104" t="s">
        <v>73</v>
      </c>
      <c r="C474" t="str">
        <f>A474&amp;B474</f>
        <v>Witchford Village College2029/2030</v>
      </c>
      <c r="D474" s="96">
        <v>227</v>
      </c>
      <c r="E474" s="110">
        <v>187</v>
      </c>
      <c r="F474" s="111">
        <v>158</v>
      </c>
      <c r="G474" s="111">
        <v>153</v>
      </c>
      <c r="H474" s="111">
        <v>154</v>
      </c>
      <c r="I474" s="111">
        <v>142</v>
      </c>
      <c r="J474" s="111">
        <v>0</v>
      </c>
      <c r="K474" s="111">
        <v>0</v>
      </c>
    </row>
    <row r="475" spans="1:11">
      <c r="A475" s="102" t="s">
        <v>23</v>
      </c>
      <c r="B475" s="104" t="s">
        <v>75</v>
      </c>
      <c r="C475" t="str">
        <f>A475&amp;B475</f>
        <v>Witchford Village College2030/2031</v>
      </c>
      <c r="D475" s="96">
        <v>211</v>
      </c>
      <c r="E475" s="110">
        <v>186</v>
      </c>
      <c r="F475" s="111">
        <v>185</v>
      </c>
      <c r="G475" s="111">
        <v>156</v>
      </c>
      <c r="H475" s="111">
        <v>152</v>
      </c>
      <c r="I475" s="111">
        <v>154</v>
      </c>
      <c r="J475" s="111">
        <v>0</v>
      </c>
      <c r="K475" s="111">
        <v>0</v>
      </c>
    </row>
    <row r="476" spans="1:11">
      <c r="A476" s="102" t="s">
        <v>23</v>
      </c>
      <c r="B476" s="104" t="s">
        <v>76</v>
      </c>
      <c r="C476" t="str">
        <f>A476&amp;B476</f>
        <v>Witchford Village College2031/2032</v>
      </c>
      <c r="D476" s="96">
        <v>213</v>
      </c>
      <c r="E476" s="110">
        <v>176</v>
      </c>
      <c r="F476" s="111">
        <v>184</v>
      </c>
      <c r="G476" s="111">
        <v>183</v>
      </c>
      <c r="H476" s="111">
        <v>155</v>
      </c>
      <c r="I476" s="111">
        <v>152</v>
      </c>
      <c r="J476" s="111">
        <v>0</v>
      </c>
      <c r="K476" s="111">
        <v>0</v>
      </c>
    </row>
    <row r="477" spans="1:11" ht="15.75" thickBot="1">
      <c r="A477" s="105" t="s">
        <v>23</v>
      </c>
      <c r="B477" s="106" t="s">
        <v>77</v>
      </c>
      <c r="C477" t="str">
        <f>A477&amp;B477</f>
        <v>Witchford Village College2032/2033</v>
      </c>
      <c r="D477" s="96"/>
      <c r="E477" s="112">
        <v>184</v>
      </c>
      <c r="F477" s="113">
        <v>174</v>
      </c>
      <c r="G477" s="113">
        <v>182</v>
      </c>
      <c r="H477" s="113">
        <v>182</v>
      </c>
      <c r="I477" s="113">
        <v>155</v>
      </c>
      <c r="J477" s="113">
        <v>0</v>
      </c>
      <c r="K477" s="113">
        <v>0</v>
      </c>
    </row>
  </sheetData>
  <autoFilter ref="A1:M1">
    <sortState ref="A2:M479">
      <sortCondition ref="A2:A479"/>
    </sortState>
  </autoFilter>
  <pageMargins left="0.7" right="0.7" top="0.75" bottom="0.75" header="0.3" footer="0.3"/>
  <pageSetup paperSize="9" orientation="portrait"/>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B1"/>
  <sheetViews>
    <sheetView view="normal" workbookViewId="0">
      <selection pane="topLeft" activeCell="A2" sqref="A2:XFD3"/>
    </sheetView>
  </sheetViews>
  <sheetFormatPr defaultRowHeight="15"/>
  <cols>
    <col min="1" max="1" width="38.25390625" bestFit="1" customWidth="1"/>
    <col min="2" max="2" width="82.375" bestFit="1" customWidth="1"/>
  </cols>
  <sheetData>
    <row r="1" spans="1:2">
      <c r="A1" t="s">
        <v>3</v>
      </c>
      <c r="B1" t="s">
        <v>45</v>
      </c>
    </row>
  </sheetData>
  <pageMargins left="0.7" right="0.7" top="0.75" bottom="0.75" header="0.3" footer="0.3"/>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35"/>
  <sheetViews>
    <sheetView view="normal" workbookViewId="0">
      <selection pane="topLeft" activeCell="C1" sqref="C1:D1048576"/>
    </sheetView>
  </sheetViews>
  <sheetFormatPr defaultColWidth="9.140625" customHeight="true" defaultRowHeight="16.5"/>
  <cols>
    <col min="1" max="1" width="35.00390625" customWidth="1"/>
  </cols>
  <sheetData>
    <row r="1" spans="1:1" customHeight="1">
      <c r="A1" t="s">
        <v>3</v>
      </c>
    </row>
    <row r="2" spans="1:1" customHeight="1">
      <c r="A2" s="118" t="s">
        <v>55</v>
      </c>
    </row>
    <row r="3" spans="1:1" customHeight="1">
      <c r="A3" s="98" t="s">
        <v>31</v>
      </c>
    </row>
    <row r="4" spans="1:1" customHeight="1">
      <c r="A4" s="98" t="s">
        <v>20</v>
      </c>
    </row>
    <row r="5" spans="1:1" customHeight="1" thickBot="1">
      <c r="A5" s="98" t="s">
        <v>32</v>
      </c>
    </row>
    <row r="6" spans="1:1" customHeight="1">
      <c r="A6" s="117" t="s">
        <v>50</v>
      </c>
    </row>
    <row r="7" spans="1:1" customHeight="1">
      <c r="A7" s="98" t="s">
        <v>51</v>
      </c>
    </row>
    <row r="8" spans="1:1" customHeight="1">
      <c r="A8" s="98" t="s">
        <v>17</v>
      </c>
    </row>
    <row r="9" spans="1:1" customHeight="1">
      <c r="A9" s="98" t="s">
        <v>33</v>
      </c>
    </row>
    <row r="10" spans="1:1" customHeight="1">
      <c r="A10" s="98" t="s">
        <v>34</v>
      </c>
    </row>
    <row r="11" spans="1:1" customHeight="1">
      <c r="A11" s="98" t="s">
        <v>24</v>
      </c>
    </row>
    <row r="12" spans="1:1" customHeight="1">
      <c r="A12" s="98" t="s">
        <v>21</v>
      </c>
    </row>
    <row r="13" spans="1:1" customHeight="1">
      <c r="A13" s="98" t="s">
        <v>29</v>
      </c>
    </row>
    <row r="14" spans="1:1" customHeight="1">
      <c r="A14" s="98" t="s">
        <v>27</v>
      </c>
    </row>
    <row r="15" spans="1:1" customHeight="1">
      <c r="A15" s="98" t="s">
        <v>35</v>
      </c>
    </row>
    <row r="16" spans="1:1" customHeight="1">
      <c r="A16" s="116" t="s">
        <v>36</v>
      </c>
    </row>
    <row r="17" spans="1:1" customHeight="1">
      <c r="A17" s="98" t="s">
        <v>70</v>
      </c>
    </row>
    <row r="18" spans="1:1" customHeight="1">
      <c r="A18" s="98" t="s">
        <v>30</v>
      </c>
    </row>
    <row r="19" spans="1:1" customHeight="1" thickBot="1">
      <c r="A19" s="98" t="s">
        <v>37</v>
      </c>
    </row>
    <row r="20" spans="1:1" customHeight="1">
      <c r="A20" s="117" t="s">
        <v>54</v>
      </c>
    </row>
    <row r="21" spans="1:1" customHeight="1">
      <c r="A21" s="98" t="s">
        <v>16</v>
      </c>
    </row>
    <row r="22" spans="1:1" customHeight="1">
      <c r="A22" s="98" t="s">
        <v>74</v>
      </c>
    </row>
    <row r="23" spans="1:1" customHeight="1">
      <c r="A23" s="98" t="s">
        <v>19</v>
      </c>
    </row>
    <row r="24" spans="1:1" customHeight="1">
      <c r="A24" s="98" t="s">
        <v>38</v>
      </c>
    </row>
    <row r="25" spans="1:1" customHeight="1">
      <c r="A25" s="98" t="s">
        <v>48</v>
      </c>
    </row>
    <row r="26" spans="1:1" customHeight="1">
      <c r="A26" s="98" t="s">
        <v>25</v>
      </c>
    </row>
    <row r="27" spans="1:1" customHeight="1">
      <c r="A27" s="98" t="s">
        <v>22</v>
      </c>
    </row>
    <row r="28" spans="1:1" customHeight="1">
      <c r="A28" s="98" t="s">
        <v>52</v>
      </c>
    </row>
    <row r="29" spans="1:1" customHeight="1">
      <c r="A29" s="98" t="s">
        <v>56</v>
      </c>
    </row>
    <row r="30" spans="1:1" customHeight="1">
      <c r="A30" s="116" t="s">
        <v>28</v>
      </c>
    </row>
    <row r="31" spans="1:1" customHeight="1">
      <c r="A31" s="98" t="s">
        <v>39</v>
      </c>
    </row>
    <row r="32" spans="1:1" customHeight="1">
      <c r="A32" s="98" t="s">
        <v>18</v>
      </c>
    </row>
    <row r="33" spans="1:1" customHeight="1" thickBot="1">
      <c r="A33" s="98" t="s">
        <v>26</v>
      </c>
    </row>
    <row r="34" spans="1:1" customHeight="1">
      <c r="A34" s="117" t="s">
        <v>53</v>
      </c>
    </row>
    <row r="35" spans="1:1" customHeight="1">
      <c r="A35" s="98" t="s">
        <v>23</v>
      </c>
    </row>
  </sheetData>
  <pageMargins left="0.7" right="0.7" top="0.75" bottom="0.75" header="0.3" footer="0.3"/>
  <headerFooter scaleWithDoc="1" alignWithMargins="0" differentFirst="0" differentOddEven="0"/>
  <extLst/>
</worksheet>
</file>

<file path=docProps/app.xml><?xml version="1.0" encoding="utf-8"?>
<Properties xmlns="http://schemas.openxmlformats.org/officeDocument/2006/extended-properties">
  <Application>Microsoft Excel</Application>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Sarah</dc:creator>
  <cp:keywords/>
  <cp:lastModifiedBy>Mim Baron</cp:lastModifiedBy>
  <dcterms:created xsi:type="dcterms:W3CDTF">2013-11-29T16:52:20Z</dcterms:created>
  <dcterms:modified xsi:type="dcterms:W3CDTF">2023-10-05T11:01:20Z</dcterms:modified>
  <dc:subject/>
  <cp:lastPrinted>2016-06-06T13:09:42Z</cp:lastPrinted>
  <dc:title>Secondary Scap Cambridgeshire 2023 FOR SCHOOLS</dc:title>
</cp:coreProperties>
</file>

<file path=docProps/custom.xml><?xml version="1.0" encoding="utf-8"?>
<Properties xmlns:vt="http://schemas.openxmlformats.org/officeDocument/2006/docPropsVTypes" xmlns="http://schemas.openxmlformats.org/officeDocument/2006/custom-properties"/>
</file>