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9725"/>
  <workbookPr codeName="ThisWorkbook"/>
  <workbookProtection workbookAlgorithmName="SHA-512" workbookHashValue="IY8jaDIjzgbg6fzuMeWiCUgXndFXHLubGFoaM7ZXOjUWcaTrYsUYnSiv2OcPnCxcKOQM3B7FNRFrzht4hhGnhw==" workbookSaltValue="sdhkVkMkon0XyysSbMdo4Q==" workbookSpinCount="100000" lockStructure="1"/>
  <bookViews>
    <workbookView xWindow="-120" yWindow="-120" windowWidth="29040" windowHeight="15720" firstSheet="2" activeTab="2"/>
  </bookViews>
  <sheets>
    <sheet name="Schools Pupil Nos" sheetId="1" r:id="rId1" state="hidden"/>
    <sheet name="Costs Data" sheetId="2" r:id="rId2" state="hidden"/>
    <sheet name="FTE Calc" sheetId="3" r:id="rId3"/>
    <sheet name="Premium Calc" sheetId="4" r:id="rId4"/>
  </sheets>
  <definedNames/>
  <calcPr fullPrecision="1"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Jonty Holden</author>
  </authors>
  <commentList>
    <comment ref="G4" authorId="0">
      <text>
        <r>
          <t/>
        </r>
        <r>
          <rPr>
            <sz val="9"/>
            <color indexed="81"/>
            <rFont val="Tahoma"/>
            <family val="2"/>
            <charset val="0"/>
          </rPr>
          <t xml:space="preserve">
Enter the details for Each TA at your School on a new line</t>
        </r>
      </text>
    </comment>
    <comment ref="L4" authorId="0">
      <text>
        <r>
          <t/>
        </r>
        <r>
          <rPr>
            <sz val="9"/>
            <color indexed="81"/>
            <rFont val="Tahoma"/>
            <family val="2"/>
            <charset val="0"/>
          </rPr>
          <t>Enter the details for each Caretaker/Site Manager at your School on a new line</t>
        </r>
      </text>
    </comment>
    <comment ref="Q4" authorId="0">
      <text>
        <r>
          <t/>
        </r>
        <r>
          <rPr>
            <sz val="9"/>
            <color indexed="81"/>
            <rFont val="Tahoma"/>
            <family val="2"/>
            <charset val="0"/>
          </rPr>
          <t xml:space="preserve">Enter the details for each member of Other Support Staff on a new line </t>
        </r>
      </text>
    </comment>
  </commentList>
</comments>
</file>

<file path=xl/sharedStrings.xml><?xml version="1.0" encoding="utf-8"?>
<sst xmlns="http://schemas.openxmlformats.org/spreadsheetml/2006/main" uniqueCount="202" count="335">
  <si>
    <t>Enter in Pupil Numbers tab</t>
  </si>
  <si>
    <t>School Name</t>
  </si>
  <si>
    <t>Basic Entitlement (Primary)</t>
  </si>
  <si>
    <t>NOR Reception</t>
  </si>
  <si>
    <t>NOR Y1</t>
  </si>
  <si>
    <t>NOR Y2</t>
  </si>
  <si>
    <t>NOR Y3</t>
  </si>
  <si>
    <t>NOR Y4</t>
  </si>
  <si>
    <t>NOR Y5</t>
  </si>
  <si>
    <t xml:space="preserve">NOR Y6 </t>
  </si>
  <si>
    <t>Teachers Premium</t>
  </si>
  <si>
    <t>Abbots Ripton CofE Primary School</t>
  </si>
  <si>
    <t>Maintained</t>
  </si>
  <si>
    <t>Alconbury CofE Primary School</t>
  </si>
  <si>
    <t>Alderman Payne Primary School</t>
  </si>
  <si>
    <t>Arbury Primary School</t>
  </si>
  <si>
    <t>Barnabas Oley CofE Primary School</t>
  </si>
  <si>
    <t>Barrington CofE VC Primary School</t>
  </si>
  <si>
    <t>Barton CofE VA Primary School</t>
  </si>
  <si>
    <t>Bassingbourn Primary School</t>
  </si>
  <si>
    <t>Beaupre Community Primary School</t>
  </si>
  <si>
    <t>Benwick Primary School</t>
  </si>
  <si>
    <t>Bewick Bridge Community Primary School</t>
  </si>
  <si>
    <t>Brampton Village Primary School</t>
  </si>
  <si>
    <t>Brington CofE Primary School</t>
  </si>
  <si>
    <t>Burwell Village College (Primary)</t>
  </si>
  <si>
    <t>Bushmead Primary School</t>
  </si>
  <si>
    <t>Caldecote Primary School</t>
  </si>
  <si>
    <t>Castle Camps Church of England (Controlled) Primary School</t>
  </si>
  <si>
    <t>Cherry Hinton Church of England Voluntary Controlled Primary School</t>
  </si>
  <si>
    <t>Cheveley CofE Primary School</t>
  </si>
  <si>
    <t>Clarkson Infants School</t>
  </si>
  <si>
    <t>Coates Primary School</t>
  </si>
  <si>
    <t>Colville Primary School</t>
  </si>
  <si>
    <t>Coton Church of England (Voluntary Controlled) Primary School</t>
  </si>
  <si>
    <t>Cottenham Primary School</t>
  </si>
  <si>
    <t>Dry Drayton CofE (C) Primary School</t>
  </si>
  <si>
    <t>Duxford Church of England Community Primary School</t>
  </si>
  <si>
    <t>Eastfield Infant and Nursery School</t>
  </si>
  <si>
    <t>Elsworth CofE VA Primary School</t>
  </si>
  <si>
    <t>Ely St John's Community Primary School</t>
  </si>
  <si>
    <t>Eynesbury CofE C Primary School</t>
  </si>
  <si>
    <t>Fawcett Primary School</t>
  </si>
  <si>
    <t>Fen Drayton Primary School</t>
  </si>
  <si>
    <t>Fenstanton and Hilton Primary School</t>
  </si>
  <si>
    <t>Folksworth CofE Primary School</t>
  </si>
  <si>
    <t>Fordham CofE Primary School</t>
  </si>
  <si>
    <t>Fourfields Community Primary School</t>
  </si>
  <si>
    <t>Fowlmere Primary School</t>
  </si>
  <si>
    <t>Foxton Primary School</t>
  </si>
  <si>
    <t>Friday Bridge Community Primary School</t>
  </si>
  <si>
    <t>Fulbourn Primary School</t>
  </si>
  <si>
    <t>Great Abington Primary School</t>
  </si>
  <si>
    <t>Great and Little Shelford CofE (Aided) Primary School</t>
  </si>
  <si>
    <t>Great Paxton CofE Primary School</t>
  </si>
  <si>
    <t>Hardwick and Cambourne Community Primary School</t>
  </si>
  <si>
    <t>Haslingfield Endowed Primary School</t>
  </si>
  <si>
    <t>Hauxton Primary School</t>
  </si>
  <si>
    <t>Hemingford Grey Primary School</t>
  </si>
  <si>
    <t>Holywell CofE Primary School</t>
  </si>
  <si>
    <t>Houghton Primary School</t>
  </si>
  <si>
    <t>Huntingdon Primary School</t>
  </si>
  <si>
    <t>Isleham Church of England Primary School</t>
  </si>
  <si>
    <t>Kettlefields Primary School</t>
  </si>
  <si>
    <t>Kinderley Primary School</t>
  </si>
  <si>
    <t>Kings Hedges Primary School</t>
  </si>
  <si>
    <t>Linton CofE Infant School</t>
  </si>
  <si>
    <t>Lionel Walden Primary School</t>
  </si>
  <si>
    <t>Little Paxton Primary School</t>
  </si>
  <si>
    <t>Littleport Community Primary School</t>
  </si>
  <si>
    <t>Manea Community Primary School</t>
  </si>
  <si>
    <t>Mayfield Primary School</t>
  </si>
  <si>
    <t>Melbourn Primary School</t>
  </si>
  <si>
    <t>Meldreth Primary School</t>
  </si>
  <si>
    <t>Meridian Primary School</t>
  </si>
  <si>
    <t>Milton Road Primary School</t>
  </si>
  <si>
    <t>Monkfield Park Primary School</t>
  </si>
  <si>
    <t>Morley Memorial Primary School</t>
  </si>
  <si>
    <t>Newnham Croft Primary School</t>
  </si>
  <si>
    <t>Orchard Park Community Primary School</t>
  </si>
  <si>
    <t>Over Primary School</t>
  </si>
  <si>
    <t>Park Street CofE Primary School</t>
  </si>
  <si>
    <t>Pendragon Community Primary School</t>
  </si>
  <si>
    <t>Petersfield CofE Aided Primary School</t>
  </si>
  <si>
    <t>Priory Junior School</t>
  </si>
  <si>
    <t>Priory Park Infant School &amp; Pre-School</t>
  </si>
  <si>
    <t>Queen Edith Primary School</t>
  </si>
  <si>
    <t>Queen Emma Primary School</t>
  </si>
  <si>
    <t>Ridgefield Primary School</t>
  </si>
  <si>
    <t>Robert Arkenstall Primary School</t>
  </si>
  <si>
    <t>Sawtry Infants' School</t>
  </si>
  <si>
    <t>Shirley Community Primary School</t>
  </si>
  <si>
    <t>Spring Meadow Infant School</t>
  </si>
  <si>
    <t>St Anne's CofE Primary School</t>
  </si>
  <si>
    <t>St Helen's Primary School</t>
  </si>
  <si>
    <t>St Matthew's Primary School</t>
  </si>
  <si>
    <t>St Pauls CofE VA Primary School</t>
  </si>
  <si>
    <t>St Philip's CofE Aided Primary School</t>
  </si>
  <si>
    <t>Steeple Morden CofE VC Primary School</t>
  </si>
  <si>
    <t>Stretham Community Primary School</t>
  </si>
  <si>
    <t>Stukeley Meadows Primary School</t>
  </si>
  <si>
    <t>Sutton CofE VC Primary School</t>
  </si>
  <si>
    <t>Swavesey Primary School</t>
  </si>
  <si>
    <t>Teversham CofE VA Primary School</t>
  </si>
  <si>
    <t>The Ashbeach Primary School</t>
  </si>
  <si>
    <t>The Bellbird Primary School</t>
  </si>
  <si>
    <t>The Elton CofE Primary School of the Foundation of Frances and Jane Proby</t>
  </si>
  <si>
    <t>The Grove Primary School</t>
  </si>
  <si>
    <t>The Newton Community Primary School</t>
  </si>
  <si>
    <t>The Rackham Church of England Primary School</t>
  </si>
  <si>
    <t>The Spinney Primary School</t>
  </si>
  <si>
    <t>The Vine Inter-Church Primary School</t>
  </si>
  <si>
    <t>Thorndown Primary School</t>
  </si>
  <si>
    <t>Townley Primary School</t>
  </si>
  <si>
    <t>Trumpington Meadows Primary School</t>
  </si>
  <si>
    <t>Waterbeach Community Primary School</t>
  </si>
  <si>
    <t>Westfield Junior School</t>
  </si>
  <si>
    <t>Wheatfields Primary School</t>
  </si>
  <si>
    <t>Wilburton CofE Primary School</t>
  </si>
  <si>
    <t>William Westley Church of England VC Primary School</t>
  </si>
  <si>
    <t>Willingham Primary School</t>
  </si>
  <si>
    <t>Wyton on the Hill Community Primary School</t>
  </si>
  <si>
    <t>Yaxley Infant School</t>
  </si>
  <si>
    <t>Brunswick Nursery School</t>
  </si>
  <si>
    <t xml:space="preserve">Nursery </t>
  </si>
  <si>
    <t>Colleges Nursery School</t>
  </si>
  <si>
    <t>Histon Early Years Centre</t>
  </si>
  <si>
    <t>Homerton Early Years Centre</t>
  </si>
  <si>
    <t>Huntingdon Nursery School</t>
  </si>
  <si>
    <t>King's Hedges Nursery School</t>
  </si>
  <si>
    <t>The Fields Nursery School</t>
  </si>
  <si>
    <t>Teach</t>
  </si>
  <si>
    <t>TA D11</t>
  </si>
  <si>
    <t>Care D1</t>
  </si>
  <si>
    <t>Care D11</t>
  </si>
  <si>
    <t>Other D11</t>
  </si>
  <si>
    <t>Day 1</t>
  </si>
  <si>
    <t>Day 11</t>
  </si>
  <si>
    <t>Total Teachers FTE</t>
  </si>
  <si>
    <t>Total TA FTE</t>
  </si>
  <si>
    <t>Total Caretaker FTE</t>
  </si>
  <si>
    <t>Total Other Support FTE</t>
  </si>
  <si>
    <t>Hours per week</t>
  </si>
  <si>
    <t>FTE</t>
  </si>
  <si>
    <t>Weeks</t>
  </si>
  <si>
    <t>Example</t>
  </si>
  <si>
    <t>Teacher</t>
  </si>
  <si>
    <t>Caretaker</t>
  </si>
  <si>
    <t>Other</t>
  </si>
  <si>
    <t>Teaching Assistant 1</t>
  </si>
  <si>
    <t>Caretaker 1</t>
  </si>
  <si>
    <t>Other Support 1</t>
  </si>
  <si>
    <t>Teaching Assistant 2</t>
  </si>
  <si>
    <t>Caretaker 2</t>
  </si>
  <si>
    <t>Other Support 2</t>
  </si>
  <si>
    <t>Teaching Assistant 3</t>
  </si>
  <si>
    <t>Caretaker 3</t>
  </si>
  <si>
    <t>Other Support 3</t>
  </si>
  <si>
    <t>Teaching Assistant 4</t>
  </si>
  <si>
    <t>Caretaker 4</t>
  </si>
  <si>
    <t>Other Support 4</t>
  </si>
  <si>
    <t>Teaching Assistant 5</t>
  </si>
  <si>
    <t>Other Support 5</t>
  </si>
  <si>
    <t>Teaching Assistant 6</t>
  </si>
  <si>
    <t>Other Support 6</t>
  </si>
  <si>
    <t>Teaching Assistant 7</t>
  </si>
  <si>
    <t>Other Support 7</t>
  </si>
  <si>
    <t>Teaching Assistant 8</t>
  </si>
  <si>
    <t>Other Support 8</t>
  </si>
  <si>
    <t>Teaching Assistant 9</t>
  </si>
  <si>
    <t>Other Support 9</t>
  </si>
  <si>
    <t>Teaching Assistant 10</t>
  </si>
  <si>
    <t>Other Support 10</t>
  </si>
  <si>
    <t>Teaching Assistant 11</t>
  </si>
  <si>
    <t>Other Support 11</t>
  </si>
  <si>
    <t>Teaching Assistant 12</t>
  </si>
  <si>
    <t>Other Support 12</t>
  </si>
  <si>
    <t>Teaching Assistant 13</t>
  </si>
  <si>
    <t>Other Support 13</t>
  </si>
  <si>
    <t>Teaching Assistant 14</t>
  </si>
  <si>
    <t>Other Support 14</t>
  </si>
  <si>
    <t>Teaching Assistant 15</t>
  </si>
  <si>
    <t>Other Support 15</t>
  </si>
  <si>
    <t>Choose your School</t>
  </si>
  <si>
    <t>Cost for Teachers</t>
  </si>
  <si>
    <t>Cost for TA Scheme</t>
  </si>
  <si>
    <t>Cost for Caretakers Scheme</t>
  </si>
  <si>
    <t>Cost for Other Support Staff</t>
  </si>
  <si>
    <t>Pupil Numbers</t>
  </si>
  <si>
    <t>Total FTE of all TA's</t>
  </si>
  <si>
    <t>Choose Cover</t>
  </si>
  <si>
    <t>Total FTE for all Other Support Staff</t>
  </si>
  <si>
    <t>Cost Per Pupil</t>
  </si>
  <si>
    <t>Cost per FTE</t>
  </si>
  <si>
    <t>Total FTE of all Caretakers</t>
  </si>
  <si>
    <t>Total Cost for Teachers</t>
  </si>
  <si>
    <t>Total Cost for TA</t>
  </si>
  <si>
    <t>Total Cost for Caretaker</t>
  </si>
  <si>
    <t>Total Cost for Other Support Staff</t>
  </si>
  <si>
    <t>TOTAL PREMIUM</t>
  </si>
  <si>
    <t>TA Example</t>
  </si>
  <si>
    <t>Dec2025 APT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</si>
</sst>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4">
    <numFmt numFmtId="6" formatCode="&quot;£&quot;#,##0;[Red]\-&quot;£&quot;#,##0"/>
    <numFmt numFmtId="43" formatCode="_-* #,##0.00_-;\-* #,##0.00_-;_-* &quot;-&quot;??_-;_-@_-"/>
    <numFmt numFmtId="164" formatCode="_(&quot;£&quot;* #,##0.00_);_(&quot;£&quot;* \(#,##0.00\);_(&quot;£&quot;* &quot;-&quot;??_);_(@_)"/>
    <numFmt numFmtId="165" formatCode="&quot;£&quot;#,##0_);[Red]\(&quot;£&quot;#,##0\)"/>
  </numFmts>
  <fonts count="13">
    <font>
      <sz val="11"/>
      <color theme="1"/>
      <name val="Aptos Narrow"/>
      <family val="2"/>
      <charset val="0"/>
      <scheme val="minor"/>
    </font>
    <font>
      <sz val="11"/>
      <name val="Aptos Narrow"/>
      <family val="2"/>
      <charset val="0"/>
      <scheme val="minor"/>
    </font>
    <font>
      <sz val="10"/>
      <name val="Arial"/>
      <family val="2"/>
      <charset val="0"/>
    </font>
    <font>
      <sz val="11"/>
      <color theme="1"/>
      <name val="Arial"/>
      <family val="2"/>
      <charset val="0"/>
    </font>
    <font>
      <sz val="11"/>
      <color theme="1"/>
      <name val="Aptos Narrow"/>
      <family val="2"/>
      <charset val="0"/>
      <scheme val="minor"/>
    </font>
    <font>
      <sz val="11"/>
      <color rgb="FF000000"/>
      <name val="Aptos Narrow"/>
      <family val="2"/>
      <charset val="0"/>
      <scheme val="minor"/>
    </font>
    <font>
      <b/>
      <u val="single"/>
      <sz val="11"/>
      <color theme="1"/>
      <name val="Aptos Narrow"/>
      <family val="2"/>
      <charset val="0"/>
      <scheme val="minor"/>
    </font>
    <font>
      <sz val="9"/>
      <color indexed="81"/>
      <name val="Tahoma"/>
      <family val="2"/>
      <charset val="0"/>
    </font>
    <font>
      <sz val="8"/>
      <name val="Aptos Narrow"/>
      <family val="2"/>
      <charset val="0"/>
      <scheme val="minor"/>
    </font>
    <font>
      <sz val="14"/>
      <color theme="1"/>
      <name val="Aptos Narrow"/>
      <family val="2"/>
      <charset val="0"/>
      <scheme val="minor"/>
    </font>
    <font>
      <sz val="16"/>
      <color theme="1"/>
      <name val="Aptos Narrow"/>
      <family val="2"/>
      <charset val="0"/>
      <scheme val="minor"/>
    </font>
    <font>
      <sz val="12"/>
      <name val="Arial"/>
      <family val="2"/>
      <charset val="0"/>
    </font>
    <font>
      <b/>
      <i/>
      <sz val="11"/>
      <color theme="1"/>
      <name val="Aptos Narrow"/>
      <family val="2"/>
      <charset val="0"/>
      <scheme val="minor"/>
    </font>
  </fonts>
  <fills count="11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43" fontId="0" fillId="0" borderId="0" applyAlignment="0" applyBorder="0" applyFont="0" applyFill="0" applyProtection="0"/>
    <xf numFmtId="164" fontId="2" fillId="0" borderId="0" applyAlignment="0" applyBorder="0" applyFont="0" applyFill="0" applyProtection="0"/>
    <xf numFmtId="0" fontId="11" fillId="0" borderId="0"/>
  </cellStyleXfs>
  <cellXfs>
    <xf numFmtId="0" fontId="0" fillId="0" borderId="0" xfId="0"/>
    <xf numFmtId="0" fontId="0" fillId="0" borderId="0" xfId="0" applyAlignment="1">
      <alignment vertical="top"/>
    </xf>
    <xf numFmtId="0" fontId="1" fillId="2" borderId="1" xfId="0" applyAlignment="1" applyBorder="1" applyFont="1" applyFill="1">
      <alignment horizontal="center" vertical="top" wrapText="1"/>
    </xf>
    <xf numFmtId="165" fontId="1" fillId="2" borderId="1" xfId="2" applyAlignment="1" applyBorder="1" applyFont="1" applyNumberFormat="1" applyFill="1" applyProtection="1">
      <alignment horizontal="center" vertical="top" wrapText="1"/>
    </xf>
    <xf numFmtId="0" fontId="3" fillId="0" borderId="1" xfId="0" applyBorder="1" applyFont="1"/>
    <xf numFmtId="0" fontId="3" fillId="0" borderId="0" xfId="0" applyFont="1"/>
    <xf numFmtId="0" fontId="3" fillId="3" borderId="1" xfId="0" applyBorder="1" applyFont="1" applyFill="1"/>
    <xf numFmtId="0" fontId="3" fillId="4" borderId="1" xfId="0" applyBorder="1" applyFont="1" applyFill="1"/>
    <xf numFmtId="0" fontId="3" fillId="4" borderId="0" xfId="0" applyFont="1" applyFill="1"/>
    <xf numFmtId="0" fontId="0" fillId="4" borderId="0" xfId="0" applyFill="1"/>
    <xf numFmtId="165" fontId="1" fillId="2" borderId="2" xfId="2" applyAlignment="1" applyBorder="1" applyFont="1" applyNumberFormat="1" applyFill="1" applyProtection="1">
      <alignment horizontal="left" vertical="top" wrapText="1"/>
    </xf>
    <xf numFmtId="43" fontId="0" fillId="0" borderId="0" xfId="1" applyFont="1" applyNumberFormat="1"/>
    <xf numFmtId="0" fontId="6" fillId="0" borderId="0" xfId="0" applyFont="1"/>
    <xf numFmtId="6" fontId="0" fillId="0" borderId="0" xfId="0" applyNumberFormat="1"/>
    <xf numFmtId="0" fontId="0" fillId="0" borderId="0" xfId="0" applyAlignment="1">
      <alignment wrapText="1"/>
    </xf>
    <xf numFmtId="0" fontId="6" fillId="0" borderId="0" xfId="0" applyAlignment="1" applyFont="1">
      <alignment wrapText="1"/>
    </xf>
    <xf numFmtId="0" fontId="0" fillId="5" borderId="0" xfId="0" applyFill="1"/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10" fillId="5" borderId="0" xfId="0" applyFont="1" applyFill="1"/>
    <xf numFmtId="6" fontId="9" fillId="6" borderId="3" xfId="0" applyBorder="1" applyFont="1" applyNumberFormat="1" applyFill="1"/>
    <xf numFmtId="0" fontId="0" fillId="7" borderId="0" xfId="0" applyFill="1" applyProtection="1">
      <protection locked="0"/>
    </xf>
    <xf numFmtId="0" fontId="9" fillId="7" borderId="0" xfId="0" applyFont="1" applyFill="1" applyProtection="1">
      <protection locked="0"/>
    </xf>
    <xf numFmtId="0" fontId="9" fillId="0" borderId="0" xfId="0" applyFont="1" applyProtection="1">
      <protection hidden="1"/>
    </xf>
    <xf numFmtId="17" fontId="0" fillId="0" borderId="0" xfId="0" applyNumberFormat="1" applyProtection="1">
      <protection hidden="1"/>
    </xf>
    <xf numFmtId="6" fontId="0" fillId="0" borderId="0" xfId="0" applyNumberFormat="1" applyProtection="1">
      <protection hidden="1"/>
    </xf>
    <xf numFmtId="6" fontId="0" fillId="8" borderId="0" xfId="0" applyNumberFormat="1" applyFill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10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0" fillId="4" borderId="0" xfId="0" applyFill="1" applyProtection="1">
      <protection hidden="1"/>
    </xf>
    <xf numFmtId="0" fontId="10" fillId="0" borderId="0" xfId="0" applyFont="1" applyProtection="1">
      <protection hidden="1"/>
    </xf>
    <xf numFmtId="2" fontId="0" fillId="0" borderId="0" xfId="0" applyNumberFormat="1" applyProtection="1">
      <protection hidden="1"/>
    </xf>
    <xf numFmtId="2" fontId="10" fillId="8" borderId="0" xfId="0" applyFont="1" applyNumberFormat="1" applyFill="1" applyProtection="1">
      <protection hidden="1"/>
    </xf>
    <xf numFmtId="2" fontId="0" fillId="4" borderId="0" xfId="0" applyNumberFormat="1" applyFill="1" applyProtection="1">
      <protection hidden="1"/>
    </xf>
    <xf numFmtId="2" fontId="0" fillId="9" borderId="0" xfId="0" applyNumberFormat="1" applyFill="1"/>
    <xf numFmtId="2" fontId="0" fillId="9" borderId="0" xfId="0" applyNumberFormat="1" applyFill="1" applyProtection="1">
      <protection hidden="1"/>
    </xf>
    <xf numFmtId="0" fontId="12" fillId="4" borderId="0" xfId="0" applyFont="1" applyFill="1" applyProtection="1">
      <protection hidden="1"/>
    </xf>
    <xf numFmtId="2" fontId="0" fillId="7" borderId="0" xfId="0" applyNumberFormat="1" applyFill="1" applyProtection="1">
      <protection hidden="1" locked="0"/>
    </xf>
    <xf numFmtId="0" fontId="0" fillId="10" borderId="0" xfId="0" applyFill="1"/>
    <xf numFmtId="165" fontId="1" fillId="10" borderId="1" xfId="2" applyAlignment="1" applyBorder="1" applyFont="1" applyNumberFormat="1" applyFill="1">
      <alignment horizontal="center" vertical="top" wrapText="1"/>
    </xf>
    <xf numFmtId="165" fontId="1" fillId="10" borderId="1" xfId="2" applyAlignment="1" applyBorder="1" applyFont="1" applyNumberFormat="1" applyFill="1" applyProtection="1">
      <alignment horizontal="left" vertical="top" wrapText="1"/>
    </xf>
    <xf numFmtId="0" fontId="5" fillId="10" borderId="0" xfId="0" applyFont="1" applyFill="1"/>
    <xf numFmtId="0" fontId="0" fillId="6" borderId="0" xfId="0" applyFill="1"/>
    <xf numFmtId="165" fontId="1" fillId="6" borderId="4" xfId="2" applyAlignment="1" applyBorder="1" applyFont="1" applyNumberFormat="1" applyFill="1" applyProtection="1">
      <alignment horizontal="left" vertical="top" wrapText="1"/>
    </xf>
  </cellXfs>
  <cellStyles count="4">
    <cellStyle name="%" xfId="3"/>
    <cellStyle name="Comma" xfId="1" builtinId="3"/>
    <cellStyle name="Currency 3" xfId="2"/>
    <cellStyle name="Normal" xfId="0" builtinId="0"/>
  </cellStyles>
  <dxfs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worksheet" Target="worksheets/sheet4.xml" /><Relationship Id="rId9" Type="http://schemas.openxmlformats.org/officeDocument/2006/relationships/customXml" Target="../customXml/item2.xml" /><Relationship Id="rId7" Type="http://schemas.openxmlformats.org/officeDocument/2006/relationships/sharedStrings" Target="sharedStrings.xml" /><Relationship Id="rId10" Type="http://schemas.openxmlformats.org/officeDocument/2006/relationships/customXml" Target="../customXml/item3.xml" /><Relationship Id="rId6" Type="http://schemas.openxmlformats.org/officeDocument/2006/relationships/styles" Target="styles.xml" /><Relationship Id="rId3" Type="http://schemas.openxmlformats.org/officeDocument/2006/relationships/worksheet" Target="worksheets/sheet3.xml" /><Relationship Id="rId5" Type="http://schemas.openxmlformats.org/officeDocument/2006/relationships/theme" Target="theme/theme1.xml" /><Relationship Id="rId2" Type="http://schemas.openxmlformats.org/officeDocument/2006/relationships/worksheet" Target="worksheets/sheet2.xml" /><Relationship Id="rId8" Type="http://schemas.openxmlformats.org/officeDocument/2006/relationships/customXml" Target="../customXml/item1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comments" Target="/xl/comments1.xml" /><Relationship Id="rId1" Type="http://schemas.openxmlformats.org/officeDocument/2006/relationships/vmlDrawing" Target="/xl/drawings/vmlDrawing1.v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1"/>
  <dimension ref="A2:O121"/>
  <sheetViews>
    <sheetView topLeftCell="A111" view="normal" workbookViewId="0">
      <selection pane="topLeft" activeCell="M4" sqref="M4"/>
    </sheetView>
  </sheetViews>
  <sheetFormatPr defaultRowHeight="14.4"/>
  <cols>
    <col min="3" max="3" width="16.50390625" customWidth="1"/>
    <col min="4" max="4" width="28.75390625" customWidth="1"/>
    <col min="5" max="5" width="0" hidden="1" customWidth="1"/>
    <col min="6" max="12" width="0" style="41" hidden="1" customWidth="1"/>
    <col min="13" max="13" width="8.875" style="45" customWidth="1"/>
    <col min="15" max="15" width="10.50390625" bestFit="1" customWidth="1"/>
  </cols>
  <sheetData>
    <row r="2" spans="6:12">
      <c r="F2" s="41" t="s">
        <v>0</v>
      </c>
      <c r="G2" s="41" t="s">
        <v>0</v>
      </c>
      <c r="H2" s="41" t="s">
        <v>0</v>
      </c>
      <c r="I2" s="41" t="s">
        <v>0</v>
      </c>
      <c r="J2" s="41" t="s">
        <v>0</v>
      </c>
      <c r="K2" s="41" t="s">
        <v>0</v>
      </c>
      <c r="L2" s="41" t="s">
        <v>0</v>
      </c>
    </row>
    <row r="3" spans="1:15" ht="57.6">
      <c r="A3" s="1"/>
      <c r="B3" s="1"/>
      <c r="C3" s="2" t="s">
        <v>1</v>
      </c>
      <c r="D3" s="2"/>
      <c r="E3" s="3" t="s">
        <v>2</v>
      </c>
      <c r="F3" s="42" t="s">
        <v>3</v>
      </c>
      <c r="G3" s="43" t="s">
        <v>4</v>
      </c>
      <c r="H3" s="43" t="s">
        <v>5</v>
      </c>
      <c r="I3" s="43" t="s">
        <v>6</v>
      </c>
      <c r="J3" s="43" t="s">
        <v>7</v>
      </c>
      <c r="K3" s="43" t="s">
        <v>8</v>
      </c>
      <c r="L3" s="43" t="s">
        <v>9</v>
      </c>
      <c r="M3" s="46" t="s">
        <v>201</v>
      </c>
      <c r="O3" s="10" t="s">
        <v>10</v>
      </c>
    </row>
    <row r="4" spans="1:15">
      <c r="A4" s="4">
        <v>8733373</v>
      </c>
      <c r="B4" s="4">
        <v>3373</v>
      </c>
      <c r="C4" s="4" t="s">
        <v>11</v>
      </c>
      <c r="D4" s="5" t="s">
        <v>12</v>
      </c>
      <c r="E4">
        <v>396080.50408654317</v>
      </c>
      <c r="F4" s="41">
        <v>14</v>
      </c>
      <c r="G4" s="41">
        <v>16</v>
      </c>
      <c r="H4" s="41">
        <v>18</v>
      </c>
      <c r="I4" s="41">
        <v>9</v>
      </c>
      <c r="J4" s="41">
        <v>18</v>
      </c>
      <c r="K4" s="41">
        <v>12</v>
      </c>
      <c r="L4" s="41">
        <v>16</v>
      </c>
      <c r="M4" s="45">
        <v>103</v>
      </c>
      <c r="O4" s="11">
        <f>M4*25</f>
        <v>2575</v>
      </c>
    </row>
    <row r="5" spans="1:15">
      <c r="A5" s="4">
        <v>8733061</v>
      </c>
      <c r="B5" s="4">
        <v>3061</v>
      </c>
      <c r="C5" s="4" t="s">
        <v>13</v>
      </c>
      <c r="D5" s="5" t="s">
        <v>12</v>
      </c>
      <c r="E5">
        <v>803697.33353483025</v>
      </c>
      <c r="F5" s="41">
        <v>29</v>
      </c>
      <c r="G5" s="41">
        <v>29</v>
      </c>
      <c r="H5" s="41">
        <v>30</v>
      </c>
      <c r="I5" s="41">
        <v>31</v>
      </c>
      <c r="J5" s="41">
        <v>31</v>
      </c>
      <c r="K5" s="41">
        <v>30</v>
      </c>
      <c r="L5" s="41">
        <v>29</v>
      </c>
      <c r="M5" s="45">
        <v>208</v>
      </c>
      <c r="O5" s="11">
        <f>M5*25</f>
        <v>5200</v>
      </c>
    </row>
    <row r="6" spans="1:15">
      <c r="A6" s="4">
        <v>8732083</v>
      </c>
      <c r="B6" s="4">
        <v>2083</v>
      </c>
      <c r="C6" s="4" t="s">
        <v>14</v>
      </c>
      <c r="D6" s="5" t="s">
        <v>12</v>
      </c>
      <c r="E6">
        <v>419153.15481003112</v>
      </c>
      <c r="F6" s="41">
        <v>16</v>
      </c>
      <c r="G6" s="41">
        <v>18</v>
      </c>
      <c r="H6" s="41">
        <v>15</v>
      </c>
      <c r="I6" s="41">
        <v>11</v>
      </c>
      <c r="J6" s="41">
        <v>17</v>
      </c>
      <c r="K6" s="41">
        <v>16</v>
      </c>
      <c r="L6" s="41">
        <v>16</v>
      </c>
      <c r="M6" s="45">
        <v>102</v>
      </c>
      <c r="O6" s="11">
        <f>M6*25</f>
        <v>2550</v>
      </c>
    </row>
    <row r="7" spans="1:15">
      <c r="A7" s="4">
        <v>8732118</v>
      </c>
      <c r="B7" s="4">
        <v>2118</v>
      </c>
      <c r="C7" s="4" t="s">
        <v>15</v>
      </c>
      <c r="D7" s="5" t="s">
        <v>12</v>
      </c>
      <c r="E7">
        <v>1442040.6702179969</v>
      </c>
      <c r="F7" s="41">
        <v>45</v>
      </c>
      <c r="G7" s="41">
        <v>59</v>
      </c>
      <c r="H7" s="41">
        <v>41</v>
      </c>
      <c r="I7" s="41">
        <v>57</v>
      </c>
      <c r="J7" s="41">
        <v>55</v>
      </c>
      <c r="K7" s="41">
        <v>58</v>
      </c>
      <c r="L7" s="41">
        <v>60</v>
      </c>
      <c r="M7" s="45">
        <v>374</v>
      </c>
      <c r="O7" s="11">
        <f>M7*25</f>
        <v>9350</v>
      </c>
    </row>
    <row r="8" spans="1:15">
      <c r="A8" s="4">
        <v>8733067</v>
      </c>
      <c r="B8" s="4">
        <v>3067</v>
      </c>
      <c r="C8" s="4" t="s">
        <v>16</v>
      </c>
      <c r="D8" s="5" t="s">
        <v>12</v>
      </c>
      <c r="E8">
        <v>557589.05915095878</v>
      </c>
      <c r="F8" s="41">
        <v>21</v>
      </c>
      <c r="G8" s="41">
        <v>21</v>
      </c>
      <c r="H8" s="41">
        <v>25</v>
      </c>
      <c r="I8" s="41">
        <v>20</v>
      </c>
      <c r="J8" s="41">
        <v>19</v>
      </c>
      <c r="K8" s="41">
        <v>17</v>
      </c>
      <c r="L8" s="41">
        <v>22</v>
      </c>
      <c r="M8" s="45">
        <v>139</v>
      </c>
      <c r="O8" s="11">
        <f>M8*25</f>
        <v>3475</v>
      </c>
    </row>
    <row r="9" spans="1:15">
      <c r="A9" s="4">
        <v>8733001</v>
      </c>
      <c r="B9" s="4">
        <v>3001</v>
      </c>
      <c r="C9" s="4" t="s">
        <v>17</v>
      </c>
      <c r="D9" s="5" t="s">
        <v>12</v>
      </c>
      <c r="E9">
        <v>619116.12774692662</v>
      </c>
      <c r="F9" s="41">
        <v>24</v>
      </c>
      <c r="G9" s="41">
        <v>28</v>
      </c>
      <c r="H9" s="41">
        <v>22</v>
      </c>
      <c r="I9" s="41">
        <v>24</v>
      </c>
      <c r="J9" s="41">
        <v>31</v>
      </c>
      <c r="K9" s="41">
        <v>16</v>
      </c>
      <c r="L9" s="41">
        <v>16</v>
      </c>
      <c r="M9" s="45">
        <v>174</v>
      </c>
      <c r="O9" s="11">
        <f>M9*25</f>
        <v>4350</v>
      </c>
    </row>
    <row r="10" spans="1:15">
      <c r="A10" s="4">
        <v>8733301</v>
      </c>
      <c r="B10" s="4">
        <v>3301</v>
      </c>
      <c r="C10" s="4" t="s">
        <v>18</v>
      </c>
      <c r="D10" s="5" t="s">
        <v>12</v>
      </c>
      <c r="E10">
        <v>465298.45625700697</v>
      </c>
      <c r="F10" s="41">
        <v>14</v>
      </c>
      <c r="G10" s="41">
        <v>20</v>
      </c>
      <c r="H10" s="41">
        <v>13</v>
      </c>
      <c r="I10" s="41">
        <v>15</v>
      </c>
      <c r="J10" s="41">
        <v>15</v>
      </c>
      <c r="K10" s="41">
        <v>22</v>
      </c>
      <c r="L10" s="41">
        <v>22</v>
      </c>
      <c r="M10" s="45">
        <v>117</v>
      </c>
      <c r="O10" s="11">
        <f>M10*25</f>
        <v>2925</v>
      </c>
    </row>
    <row r="11" spans="1:15">
      <c r="A11" s="4">
        <v>8732002</v>
      </c>
      <c r="B11" s="4">
        <v>2002</v>
      </c>
      <c r="C11" s="4" t="s">
        <v>19</v>
      </c>
      <c r="D11" s="5" t="s">
        <v>12</v>
      </c>
      <c r="E11">
        <v>1384359.043409277</v>
      </c>
      <c r="F11" s="41">
        <v>44</v>
      </c>
      <c r="G11" s="41">
        <v>45</v>
      </c>
      <c r="H11" s="41">
        <v>53</v>
      </c>
      <c r="I11" s="41">
        <v>55</v>
      </c>
      <c r="J11" s="41">
        <v>51</v>
      </c>
      <c r="K11" s="41">
        <v>56</v>
      </c>
      <c r="L11" s="41">
        <v>56</v>
      </c>
      <c r="M11" s="45">
        <v>342</v>
      </c>
      <c r="O11" s="11">
        <f>M11*25</f>
        <v>8550</v>
      </c>
    </row>
    <row r="12" spans="1:15">
      <c r="A12" s="4">
        <v>8732082</v>
      </c>
      <c r="B12" s="4">
        <v>2082</v>
      </c>
      <c r="C12" s="4" t="s">
        <v>20</v>
      </c>
      <c r="D12" s="5" t="s">
        <v>12</v>
      </c>
      <c r="E12">
        <v>596043.47702343867</v>
      </c>
      <c r="F12" s="41">
        <v>15</v>
      </c>
      <c r="G12" s="41">
        <v>22</v>
      </c>
      <c r="H12" s="41">
        <v>20</v>
      </c>
      <c r="I12" s="41">
        <v>21</v>
      </c>
      <c r="J12" s="41">
        <v>25</v>
      </c>
      <c r="K12" s="41">
        <v>25</v>
      </c>
      <c r="L12" s="41">
        <v>27</v>
      </c>
      <c r="M12" s="45">
        <v>144</v>
      </c>
      <c r="O12" s="11">
        <f>M12*25</f>
        <v>3600</v>
      </c>
    </row>
    <row r="13" spans="1:15">
      <c r="A13" s="4">
        <v>8732060</v>
      </c>
      <c r="B13" s="4">
        <v>2060</v>
      </c>
      <c r="C13" s="4" t="s">
        <v>21</v>
      </c>
      <c r="D13" s="5" t="s">
        <v>12</v>
      </c>
      <c r="E13">
        <v>388389.62051204714</v>
      </c>
      <c r="F13" s="41">
        <v>20</v>
      </c>
      <c r="G13" s="41">
        <v>11</v>
      </c>
      <c r="H13" s="41">
        <v>17</v>
      </c>
      <c r="I13" s="41">
        <v>14</v>
      </c>
      <c r="J13" s="41">
        <v>13</v>
      </c>
      <c r="K13" s="41">
        <v>13</v>
      </c>
      <c r="L13" s="41">
        <v>13</v>
      </c>
      <c r="M13" s="45">
        <v>101</v>
      </c>
      <c r="O13" s="11">
        <f>M13*25</f>
        <v>2525</v>
      </c>
    </row>
    <row r="14" spans="1:15">
      <c r="A14" s="4">
        <v>8732312</v>
      </c>
      <c r="B14" s="4">
        <v>2312</v>
      </c>
      <c r="C14" s="4" t="s">
        <v>22</v>
      </c>
      <c r="D14" s="5" t="s">
        <v>12</v>
      </c>
      <c r="E14">
        <v>726788.49778987048</v>
      </c>
      <c r="F14" s="41">
        <v>30</v>
      </c>
      <c r="G14" s="41">
        <v>29</v>
      </c>
      <c r="H14" s="41">
        <v>29</v>
      </c>
      <c r="I14" s="41">
        <v>25</v>
      </c>
      <c r="J14" s="41">
        <v>25</v>
      </c>
      <c r="K14" s="41">
        <v>27</v>
      </c>
      <c r="L14" s="41">
        <v>24</v>
      </c>
      <c r="M14" s="45">
        <v>199</v>
      </c>
      <c r="O14" s="11">
        <f>M14*25</f>
        <v>4975</v>
      </c>
    </row>
    <row r="15" spans="1:15">
      <c r="A15" s="4">
        <v>8733942</v>
      </c>
      <c r="B15" s="4">
        <v>3942</v>
      </c>
      <c r="C15" s="4" t="s">
        <v>23</v>
      </c>
      <c r="D15" s="5" t="s">
        <v>12</v>
      </c>
      <c r="E15">
        <v>2357255.8155830191</v>
      </c>
      <c r="F15" s="41">
        <v>81</v>
      </c>
      <c r="G15" s="41">
        <v>90</v>
      </c>
      <c r="H15" s="41">
        <v>88</v>
      </c>
      <c r="I15" s="41">
        <v>89</v>
      </c>
      <c r="J15" s="41">
        <v>90</v>
      </c>
      <c r="K15" s="41">
        <v>90</v>
      </c>
      <c r="L15" s="41">
        <v>85</v>
      </c>
      <c r="M15" s="45">
        <v>607</v>
      </c>
      <c r="O15" s="11">
        <f>M15*25</f>
        <v>15175</v>
      </c>
    </row>
    <row r="16" spans="1:15">
      <c r="A16" s="4">
        <v>8733081</v>
      </c>
      <c r="B16" s="4">
        <v>3081</v>
      </c>
      <c r="C16" s="4" t="s">
        <v>24</v>
      </c>
      <c r="D16" s="5" t="s">
        <v>12</v>
      </c>
      <c r="E16">
        <v>349935.20263956726</v>
      </c>
      <c r="F16" s="41">
        <v>8</v>
      </c>
      <c r="G16" s="41">
        <v>17</v>
      </c>
      <c r="H16" s="41">
        <v>16</v>
      </c>
      <c r="I16" s="41">
        <v>10</v>
      </c>
      <c r="J16" s="41">
        <v>13</v>
      </c>
      <c r="K16" s="41">
        <v>18</v>
      </c>
      <c r="L16" s="41">
        <v>9</v>
      </c>
      <c r="M16" s="45">
        <v>94</v>
      </c>
      <c r="O16" s="11">
        <f>M16*25</f>
        <v>2350</v>
      </c>
    </row>
    <row r="17" spans="1:15">
      <c r="A17" s="4">
        <v>8732327</v>
      </c>
      <c r="B17" s="4">
        <v>2327</v>
      </c>
      <c r="C17" s="4" t="s">
        <v>25</v>
      </c>
      <c r="D17" s="5" t="s">
        <v>12</v>
      </c>
      <c r="E17">
        <v>1465113.3209414848</v>
      </c>
      <c r="F17" s="41">
        <v>46</v>
      </c>
      <c r="G17" s="41">
        <v>47</v>
      </c>
      <c r="H17" s="41">
        <v>55</v>
      </c>
      <c r="I17" s="41">
        <v>55</v>
      </c>
      <c r="J17" s="41">
        <v>59</v>
      </c>
      <c r="K17" s="41">
        <v>61</v>
      </c>
      <c r="L17" s="41">
        <v>58</v>
      </c>
      <c r="M17" s="45">
        <v>375</v>
      </c>
      <c r="O17" s="11">
        <f>M17*25</f>
        <v>9375</v>
      </c>
    </row>
    <row r="18" spans="1:15">
      <c r="A18" s="4">
        <v>8732452</v>
      </c>
      <c r="B18" s="4">
        <v>2452</v>
      </c>
      <c r="C18" s="4" t="s">
        <v>26</v>
      </c>
      <c r="D18" s="5" t="s">
        <v>12</v>
      </c>
      <c r="E18">
        <v>1453576.995579741</v>
      </c>
      <c r="F18" s="41">
        <v>59</v>
      </c>
      <c r="G18" s="41">
        <v>56</v>
      </c>
      <c r="H18" s="41">
        <v>48</v>
      </c>
      <c r="I18" s="41">
        <v>51</v>
      </c>
      <c r="J18" s="41">
        <v>56</v>
      </c>
      <c r="K18" s="41">
        <v>48</v>
      </c>
      <c r="L18" s="41">
        <v>60</v>
      </c>
      <c r="M18" s="45">
        <v>376</v>
      </c>
      <c r="O18" s="11">
        <f>M18*25</f>
        <v>9400</v>
      </c>
    </row>
    <row r="19" spans="1:15">
      <c r="A19" s="4">
        <v>8732004</v>
      </c>
      <c r="B19" s="4">
        <v>2004</v>
      </c>
      <c r="C19" s="4" t="s">
        <v>27</v>
      </c>
      <c r="D19" s="5" t="s">
        <v>12</v>
      </c>
      <c r="E19">
        <v>753706.59030060633</v>
      </c>
      <c r="F19" s="41">
        <v>22</v>
      </c>
      <c r="G19" s="41">
        <v>30</v>
      </c>
      <c r="H19" s="41">
        <v>27</v>
      </c>
      <c r="I19" s="41">
        <v>24</v>
      </c>
      <c r="J19" s="41">
        <v>30</v>
      </c>
      <c r="K19" s="41">
        <v>30</v>
      </c>
      <c r="L19" s="41">
        <v>33</v>
      </c>
      <c r="M19" s="45">
        <v>190</v>
      </c>
      <c r="O19" s="11">
        <f>M19*25</f>
        <v>4750</v>
      </c>
    </row>
    <row r="20" spans="1:15">
      <c r="A20" s="4">
        <v>8733008</v>
      </c>
      <c r="B20" s="4">
        <v>3008</v>
      </c>
      <c r="C20" s="4" t="s">
        <v>28</v>
      </c>
      <c r="D20" s="5" t="s">
        <v>12</v>
      </c>
      <c r="E20">
        <v>457607.572682511</v>
      </c>
      <c r="F20" s="41">
        <v>6</v>
      </c>
      <c r="G20" s="41">
        <v>20</v>
      </c>
      <c r="H20" s="41">
        <v>18</v>
      </c>
      <c r="I20" s="41">
        <v>16</v>
      </c>
      <c r="J20" s="41">
        <v>19</v>
      </c>
      <c r="K20" s="41">
        <v>21</v>
      </c>
      <c r="L20" s="41">
        <v>19</v>
      </c>
      <c r="M20" s="45">
        <v>115</v>
      </c>
      <c r="O20" s="11">
        <f>M20*25</f>
        <v>2875</v>
      </c>
    </row>
    <row r="21" spans="1:15">
      <c r="A21" s="4">
        <v>8733050</v>
      </c>
      <c r="B21" s="4">
        <v>3050</v>
      </c>
      <c r="C21" s="4" t="s">
        <v>29</v>
      </c>
      <c r="D21" s="5" t="s">
        <v>12</v>
      </c>
      <c r="E21">
        <v>584507.15166169475</v>
      </c>
      <c r="F21" s="41">
        <v>17</v>
      </c>
      <c r="G21" s="41">
        <v>27</v>
      </c>
      <c r="H21" s="41">
        <v>18</v>
      </c>
      <c r="I21" s="41">
        <v>20</v>
      </c>
      <c r="J21" s="41">
        <v>28</v>
      </c>
      <c r="K21" s="41">
        <v>19</v>
      </c>
      <c r="L21" s="41">
        <v>23</v>
      </c>
      <c r="M21" s="45">
        <v>164</v>
      </c>
      <c r="O21" s="11">
        <f>M21*25</f>
        <v>4100</v>
      </c>
    </row>
    <row r="22" spans="1:15">
      <c r="A22" s="4">
        <v>8733009</v>
      </c>
      <c r="B22" s="4">
        <v>3009</v>
      </c>
      <c r="C22" s="4" t="s">
        <v>30</v>
      </c>
      <c r="D22" s="5" t="s">
        <v>12</v>
      </c>
      <c r="E22">
        <v>565279.94272545481</v>
      </c>
      <c r="F22" s="41">
        <v>28</v>
      </c>
      <c r="G22" s="41">
        <v>22</v>
      </c>
      <c r="H22" s="41">
        <v>18</v>
      </c>
      <c r="I22" s="41">
        <v>22</v>
      </c>
      <c r="J22" s="41">
        <v>20</v>
      </c>
      <c r="K22" s="41">
        <v>18</v>
      </c>
      <c r="L22" s="41">
        <v>19</v>
      </c>
      <c r="M22" s="45">
        <v>146</v>
      </c>
      <c r="O22" s="11">
        <f>M22*25</f>
        <v>3650</v>
      </c>
    </row>
    <row r="23" spans="1:15">
      <c r="A23" s="4">
        <v>8732091</v>
      </c>
      <c r="B23" s="4">
        <v>2091</v>
      </c>
      <c r="C23" s="4" t="s">
        <v>31</v>
      </c>
      <c r="D23" s="5" t="s">
        <v>12</v>
      </c>
      <c r="E23">
        <v>642188.77847041457</v>
      </c>
      <c r="F23" s="41">
        <v>59</v>
      </c>
      <c r="G23" s="41">
        <v>50</v>
      </c>
      <c r="H23" s="41">
        <v>58</v>
      </c>
      <c r="I23" s="41">
        <v>0</v>
      </c>
      <c r="J23" s="41">
        <v>0</v>
      </c>
      <c r="K23" s="41">
        <v>0</v>
      </c>
      <c r="L23" s="41">
        <v>0</v>
      </c>
      <c r="M23" s="45">
        <v>170</v>
      </c>
      <c r="O23" s="11">
        <f>M23*25</f>
        <v>4250</v>
      </c>
    </row>
    <row r="24" spans="1:15">
      <c r="A24" s="4">
        <v>8732065</v>
      </c>
      <c r="B24" s="4">
        <v>2065</v>
      </c>
      <c r="C24" s="6" t="s">
        <v>32</v>
      </c>
      <c r="D24" s="5" t="s">
        <v>12</v>
      </c>
      <c r="E24">
        <v>738324.8231516144</v>
      </c>
      <c r="F24" s="41">
        <v>27</v>
      </c>
      <c r="G24" s="41">
        <v>24</v>
      </c>
      <c r="H24" s="41">
        <v>27</v>
      </c>
      <c r="I24" s="41">
        <v>29</v>
      </c>
      <c r="J24" s="41">
        <v>26</v>
      </c>
      <c r="K24" s="41">
        <v>30</v>
      </c>
      <c r="L24" s="41">
        <v>29</v>
      </c>
      <c r="M24" s="45">
        <v>187</v>
      </c>
      <c r="O24" s="11">
        <f>M24*25</f>
        <v>4675</v>
      </c>
    </row>
    <row r="25" spans="1:15">
      <c r="A25" s="4">
        <v>8732119</v>
      </c>
      <c r="B25" s="4">
        <v>2119</v>
      </c>
      <c r="C25" s="4" t="s">
        <v>33</v>
      </c>
      <c r="D25" s="5" t="s">
        <v>12</v>
      </c>
      <c r="E25">
        <v>799851.89174758224</v>
      </c>
      <c r="F25" s="41">
        <v>23</v>
      </c>
      <c r="G25" s="41">
        <v>30</v>
      </c>
      <c r="H25" s="41">
        <v>29</v>
      </c>
      <c r="I25" s="41">
        <v>30</v>
      </c>
      <c r="J25" s="41">
        <v>30</v>
      </c>
      <c r="K25" s="41">
        <v>32</v>
      </c>
      <c r="L25" s="41">
        <v>34</v>
      </c>
      <c r="M25" s="45">
        <v>209</v>
      </c>
      <c r="O25" s="11">
        <f>M25*25</f>
        <v>5225</v>
      </c>
    </row>
    <row r="26" spans="1:15">
      <c r="A26" s="4">
        <v>8733011</v>
      </c>
      <c r="B26" s="4">
        <v>3011</v>
      </c>
      <c r="C26" s="4" t="s">
        <v>34</v>
      </c>
      <c r="D26" s="5" t="s">
        <v>12</v>
      </c>
      <c r="E26">
        <v>411462.2712355351</v>
      </c>
      <c r="F26" s="41">
        <v>13</v>
      </c>
      <c r="G26" s="41">
        <v>12</v>
      </c>
      <c r="H26" s="41">
        <v>18</v>
      </c>
      <c r="I26" s="41">
        <v>13</v>
      </c>
      <c r="J26" s="41">
        <v>18</v>
      </c>
      <c r="K26" s="41">
        <v>12</v>
      </c>
      <c r="L26" s="41">
        <v>21</v>
      </c>
      <c r="M26" s="45">
        <v>97</v>
      </c>
      <c r="O26" s="11">
        <f>M26*25</f>
        <v>2425</v>
      </c>
    </row>
    <row r="27" spans="1:15">
      <c r="A27" s="4">
        <v>8732006</v>
      </c>
      <c r="B27" s="4">
        <v>2006</v>
      </c>
      <c r="C27" s="4" t="s">
        <v>35</v>
      </c>
      <c r="D27" s="5" t="s">
        <v>12</v>
      </c>
      <c r="E27">
        <v>1841966.616091788</v>
      </c>
      <c r="F27" s="41">
        <v>65</v>
      </c>
      <c r="G27" s="41">
        <v>77</v>
      </c>
      <c r="H27" s="41">
        <v>57</v>
      </c>
      <c r="I27" s="41">
        <v>64</v>
      </c>
      <c r="J27" s="41">
        <v>67</v>
      </c>
      <c r="K27" s="41">
        <v>73</v>
      </c>
      <c r="L27" s="41">
        <v>76</v>
      </c>
      <c r="M27" s="45">
        <v>482</v>
      </c>
      <c r="O27" s="11">
        <f>M27*25</f>
        <v>12050</v>
      </c>
    </row>
    <row r="28" spans="1:15">
      <c r="A28" s="4">
        <v>8733012</v>
      </c>
      <c r="B28" s="4">
        <v>3012</v>
      </c>
      <c r="C28" s="4" t="s">
        <v>36</v>
      </c>
      <c r="D28" s="5" t="s">
        <v>12</v>
      </c>
      <c r="E28">
        <v>249953.71617111945</v>
      </c>
      <c r="F28" s="41">
        <v>7</v>
      </c>
      <c r="G28" s="41">
        <v>9</v>
      </c>
      <c r="H28" s="41">
        <v>11</v>
      </c>
      <c r="I28" s="41">
        <v>6</v>
      </c>
      <c r="J28" s="41">
        <v>15</v>
      </c>
      <c r="K28" s="41">
        <v>6</v>
      </c>
      <c r="L28" s="41">
        <v>11</v>
      </c>
      <c r="M28" s="45">
        <v>65</v>
      </c>
      <c r="O28" s="11">
        <f>M28*25</f>
        <v>1625</v>
      </c>
    </row>
    <row r="29" spans="1:15">
      <c r="A29" s="4">
        <v>8733041</v>
      </c>
      <c r="B29" s="4">
        <v>3041</v>
      </c>
      <c r="C29" s="4" t="s">
        <v>37</v>
      </c>
      <c r="D29" s="5" t="s">
        <v>12</v>
      </c>
      <c r="E29">
        <v>592198.03523619077</v>
      </c>
      <c r="F29" s="41">
        <v>21</v>
      </c>
      <c r="G29" s="41">
        <v>19</v>
      </c>
      <c r="H29" s="41">
        <v>20</v>
      </c>
      <c r="I29" s="41">
        <v>20</v>
      </c>
      <c r="J29" s="41">
        <v>28</v>
      </c>
      <c r="K29" s="41">
        <v>24</v>
      </c>
      <c r="L29" s="41">
        <v>22</v>
      </c>
      <c r="M29" s="45">
        <v>143</v>
      </c>
      <c r="O29" s="11">
        <f>M29*25</f>
        <v>3575</v>
      </c>
    </row>
    <row r="30" spans="1:15">
      <c r="A30" s="4">
        <v>8732246</v>
      </c>
      <c r="B30" s="4">
        <v>2246</v>
      </c>
      <c r="C30" s="4" t="s">
        <v>38</v>
      </c>
      <c r="D30" s="5" t="s">
        <v>12</v>
      </c>
      <c r="E30">
        <v>626807.01132142264</v>
      </c>
      <c r="F30" s="41">
        <v>52</v>
      </c>
      <c r="G30" s="41">
        <v>55</v>
      </c>
      <c r="H30" s="41">
        <v>56</v>
      </c>
      <c r="I30" s="41">
        <v>0</v>
      </c>
      <c r="J30" s="41">
        <v>0</v>
      </c>
      <c r="K30" s="41">
        <v>0</v>
      </c>
      <c r="L30" s="41">
        <v>0</v>
      </c>
      <c r="M30" s="45">
        <v>162</v>
      </c>
      <c r="O30" s="11">
        <f>M30*25</f>
        <v>4050</v>
      </c>
    </row>
    <row r="31" spans="1:15">
      <c r="A31" s="4">
        <v>8733308</v>
      </c>
      <c r="B31" s="4">
        <v>3308</v>
      </c>
      <c r="C31" s="4" t="s">
        <v>39</v>
      </c>
      <c r="D31" s="5" t="s">
        <v>12</v>
      </c>
      <c r="E31">
        <v>499907.4323422389</v>
      </c>
      <c r="F31" s="41">
        <v>16</v>
      </c>
      <c r="G31" s="41">
        <v>14</v>
      </c>
      <c r="H31" s="41">
        <v>21</v>
      </c>
      <c r="I31" s="41">
        <v>18</v>
      </c>
      <c r="J31" s="41">
        <v>19</v>
      </c>
      <c r="K31" s="41">
        <v>19</v>
      </c>
      <c r="L31" s="41">
        <v>23</v>
      </c>
      <c r="M31" s="45">
        <v>129</v>
      </c>
      <c r="O31" s="11">
        <f>M31*25</f>
        <v>3225</v>
      </c>
    </row>
    <row r="32" spans="1:15">
      <c r="A32" s="4">
        <v>8732444</v>
      </c>
      <c r="B32" s="4">
        <v>2444</v>
      </c>
      <c r="C32" s="4" t="s">
        <v>40</v>
      </c>
      <c r="D32" s="5" t="s">
        <v>12</v>
      </c>
      <c r="E32">
        <v>1407431.6941327651</v>
      </c>
      <c r="F32" s="41">
        <v>60</v>
      </c>
      <c r="G32" s="41">
        <v>56</v>
      </c>
      <c r="H32" s="41">
        <v>59</v>
      </c>
      <c r="I32" s="41">
        <v>49</v>
      </c>
      <c r="J32" s="41">
        <v>49</v>
      </c>
      <c r="K32" s="41">
        <v>54</v>
      </c>
      <c r="L32" s="41">
        <v>39</v>
      </c>
      <c r="M32" s="45">
        <v>369</v>
      </c>
      <c r="O32" s="11">
        <f>M32*25</f>
        <v>9225</v>
      </c>
    </row>
    <row r="33" spans="1:15">
      <c r="A33" s="4">
        <v>8733074</v>
      </c>
      <c r="B33" s="4">
        <v>3074</v>
      </c>
      <c r="C33" s="4" t="s">
        <v>41</v>
      </c>
      <c r="D33" s="5" t="s">
        <v>12</v>
      </c>
      <c r="E33">
        <v>761397.47387510235</v>
      </c>
      <c r="F33" s="41">
        <v>28</v>
      </c>
      <c r="G33" s="41">
        <v>26</v>
      </c>
      <c r="H33" s="41">
        <v>26</v>
      </c>
      <c r="I33" s="41">
        <v>28</v>
      </c>
      <c r="J33" s="41">
        <v>30</v>
      </c>
      <c r="K33" s="41">
        <v>30</v>
      </c>
      <c r="L33" s="41">
        <v>30</v>
      </c>
      <c r="M33" s="45">
        <v>187</v>
      </c>
      <c r="O33" s="11">
        <f>M33*25</f>
        <v>4675</v>
      </c>
    </row>
    <row r="34" spans="1:15">
      <c r="A34" s="7">
        <v>8732336</v>
      </c>
      <c r="B34" s="7">
        <v>2336</v>
      </c>
      <c r="C34" s="7" t="s">
        <v>42</v>
      </c>
      <c r="D34" s="8" t="s">
        <v>12</v>
      </c>
      <c r="E34" s="9">
        <v>1407431.6941327651</v>
      </c>
      <c r="F34" s="41">
        <v>42</v>
      </c>
      <c r="G34" s="41">
        <v>56</v>
      </c>
      <c r="H34" s="41">
        <v>55</v>
      </c>
      <c r="I34" s="41">
        <v>59</v>
      </c>
      <c r="J34" s="41">
        <v>54</v>
      </c>
      <c r="K34" s="41">
        <v>42</v>
      </c>
      <c r="L34" s="41">
        <v>58</v>
      </c>
      <c r="M34" s="45">
        <v>338</v>
      </c>
      <c r="O34" s="11">
        <f>M34*25</f>
        <v>8450</v>
      </c>
    </row>
    <row r="35" spans="1:15">
      <c r="A35" s="4">
        <v>8732010</v>
      </c>
      <c r="B35" s="4">
        <v>2010</v>
      </c>
      <c r="C35" s="4" t="s">
        <v>43</v>
      </c>
      <c r="D35" s="5" t="s">
        <v>12</v>
      </c>
      <c r="E35">
        <v>411462.2712355351</v>
      </c>
      <c r="F35" s="41">
        <v>16</v>
      </c>
      <c r="G35" s="41">
        <v>14</v>
      </c>
      <c r="H35" s="41">
        <v>17</v>
      </c>
      <c r="I35" s="41">
        <v>11</v>
      </c>
      <c r="J35" s="41">
        <v>14</v>
      </c>
      <c r="K35" s="41">
        <v>15</v>
      </c>
      <c r="L35" s="41">
        <v>20</v>
      </c>
      <c r="M35" s="45">
        <v>92</v>
      </c>
      <c r="O35" s="11">
        <f>M35*25</f>
        <v>2300</v>
      </c>
    </row>
    <row r="36" spans="1:15">
      <c r="A36" s="4">
        <v>8732208</v>
      </c>
      <c r="B36" s="4">
        <v>2208</v>
      </c>
      <c r="C36" s="4" t="s">
        <v>44</v>
      </c>
      <c r="D36" s="5" t="s">
        <v>12</v>
      </c>
      <c r="E36">
        <v>722943.05600262247</v>
      </c>
      <c r="F36" s="41">
        <v>18</v>
      </c>
      <c r="G36" s="41">
        <v>23</v>
      </c>
      <c r="H36" s="41">
        <v>24</v>
      </c>
      <c r="I36" s="41">
        <v>27</v>
      </c>
      <c r="J36" s="41">
        <v>29</v>
      </c>
      <c r="K36" s="41">
        <v>41</v>
      </c>
      <c r="L36" s="41">
        <v>26</v>
      </c>
      <c r="M36" s="45">
        <v>190</v>
      </c>
      <c r="O36" s="11">
        <f>M36*25</f>
        <v>4750</v>
      </c>
    </row>
    <row r="37" spans="1:15">
      <c r="A37" s="4">
        <v>8733065</v>
      </c>
      <c r="B37" s="4">
        <v>3065</v>
      </c>
      <c r="C37" s="4" t="s">
        <v>45</v>
      </c>
      <c r="D37" s="5" t="s">
        <v>12</v>
      </c>
      <c r="E37">
        <v>365316.96978855919</v>
      </c>
      <c r="F37" s="41">
        <v>12</v>
      </c>
      <c r="G37" s="41">
        <v>13</v>
      </c>
      <c r="H37" s="41">
        <v>12</v>
      </c>
      <c r="I37" s="41">
        <v>10</v>
      </c>
      <c r="J37" s="41">
        <v>15</v>
      </c>
      <c r="K37" s="41">
        <v>13</v>
      </c>
      <c r="L37" s="41">
        <v>20</v>
      </c>
      <c r="M37" s="45">
        <v>84</v>
      </c>
      <c r="O37" s="11">
        <f>M37*25</f>
        <v>2100</v>
      </c>
    </row>
    <row r="38" spans="1:15">
      <c r="A38" s="4">
        <v>8733014</v>
      </c>
      <c r="B38" s="4">
        <v>3014</v>
      </c>
      <c r="C38" s="4" t="s">
        <v>46</v>
      </c>
      <c r="D38" s="5" t="s">
        <v>12</v>
      </c>
      <c r="E38">
        <v>1603549.2252824125</v>
      </c>
      <c r="F38" s="41">
        <v>60</v>
      </c>
      <c r="G38" s="41">
        <v>60</v>
      </c>
      <c r="H38" s="41">
        <v>58</v>
      </c>
      <c r="I38" s="41">
        <v>59</v>
      </c>
      <c r="J38" s="41">
        <v>60</v>
      </c>
      <c r="K38" s="41">
        <v>60</v>
      </c>
      <c r="L38" s="41">
        <v>60</v>
      </c>
      <c r="M38" s="45">
        <v>414</v>
      </c>
      <c r="O38" s="11">
        <f>M38*25</f>
        <v>10350</v>
      </c>
    </row>
    <row r="39" spans="1:15">
      <c r="A39" s="4">
        <v>8732321</v>
      </c>
      <c r="B39" s="4">
        <v>2321</v>
      </c>
      <c r="C39" s="4" t="s">
        <v>47</v>
      </c>
      <c r="D39" s="5" t="s">
        <v>12</v>
      </c>
      <c r="E39">
        <v>1722757.9206871004</v>
      </c>
      <c r="F39" s="41">
        <v>59</v>
      </c>
      <c r="G39" s="41">
        <v>60</v>
      </c>
      <c r="H39" s="41">
        <v>59</v>
      </c>
      <c r="I39" s="41">
        <v>61</v>
      </c>
      <c r="J39" s="41">
        <v>60</v>
      </c>
      <c r="K39" s="41">
        <v>89</v>
      </c>
      <c r="L39" s="41">
        <v>60</v>
      </c>
      <c r="M39" s="45">
        <v>444</v>
      </c>
      <c r="O39" s="11">
        <f>M39*25</f>
        <v>11100</v>
      </c>
    </row>
    <row r="40" spans="1:15">
      <c r="A40" s="4">
        <v>8732011</v>
      </c>
      <c r="B40" s="4">
        <v>2011</v>
      </c>
      <c r="C40" s="4" t="s">
        <v>48</v>
      </c>
      <c r="D40" s="5" t="s">
        <v>12</v>
      </c>
      <c r="E40">
        <v>288408.13404359936</v>
      </c>
      <c r="F40" s="44">
        <v>10</v>
      </c>
      <c r="G40" s="44">
        <v>8</v>
      </c>
      <c r="H40" s="44">
        <v>13</v>
      </c>
      <c r="I40" s="44">
        <v>9</v>
      </c>
      <c r="J40" s="44">
        <v>11</v>
      </c>
      <c r="K40" s="44">
        <v>12</v>
      </c>
      <c r="L40" s="44">
        <v>12</v>
      </c>
      <c r="M40" s="45">
        <v>75</v>
      </c>
      <c r="O40" s="11">
        <f>M40*25</f>
        <v>1875</v>
      </c>
    </row>
    <row r="41" spans="1:15">
      <c r="A41" s="4">
        <v>8732012</v>
      </c>
      <c r="B41" s="4">
        <v>2012</v>
      </c>
      <c r="C41" s="4" t="s">
        <v>49</v>
      </c>
      <c r="D41" s="5" t="s">
        <v>12</v>
      </c>
      <c r="E41">
        <v>296099.01761809539</v>
      </c>
      <c r="F41" s="41">
        <v>6</v>
      </c>
      <c r="G41" s="41">
        <v>10</v>
      </c>
      <c r="H41" s="41">
        <v>7</v>
      </c>
      <c r="I41" s="41">
        <v>17</v>
      </c>
      <c r="J41" s="41">
        <v>10</v>
      </c>
      <c r="K41" s="41">
        <v>18</v>
      </c>
      <c r="L41" s="41">
        <v>9</v>
      </c>
      <c r="M41" s="45">
        <v>79</v>
      </c>
      <c r="O41" s="11">
        <f>M41*25</f>
        <v>1975</v>
      </c>
    </row>
    <row r="42" spans="1:15">
      <c r="A42" s="4">
        <v>8732068</v>
      </c>
      <c r="B42" s="4">
        <v>2068</v>
      </c>
      <c r="C42" s="4" t="s">
        <v>50</v>
      </c>
      <c r="D42" s="5" t="s">
        <v>12</v>
      </c>
      <c r="E42">
        <v>342244.31906507123</v>
      </c>
      <c r="F42" s="41">
        <v>9</v>
      </c>
      <c r="G42" s="41">
        <v>13</v>
      </c>
      <c r="H42" s="41">
        <v>8</v>
      </c>
      <c r="I42" s="41">
        <v>9</v>
      </c>
      <c r="J42" s="41">
        <v>18</v>
      </c>
      <c r="K42" s="41">
        <v>16</v>
      </c>
      <c r="L42" s="41">
        <v>16</v>
      </c>
      <c r="M42" s="45">
        <v>94</v>
      </c>
      <c r="O42" s="11">
        <f>M42*25</f>
        <v>2350</v>
      </c>
    </row>
    <row r="43" spans="1:15">
      <c r="A43" s="4">
        <v>8732328</v>
      </c>
      <c r="B43" s="4">
        <v>2328</v>
      </c>
      <c r="C43" s="4" t="s">
        <v>51</v>
      </c>
      <c r="D43" s="5" t="s">
        <v>12</v>
      </c>
      <c r="E43">
        <v>1019042.0736207177</v>
      </c>
      <c r="F43" s="41">
        <v>36</v>
      </c>
      <c r="G43" s="41">
        <v>33</v>
      </c>
      <c r="H43" s="41">
        <v>33</v>
      </c>
      <c r="I43" s="41">
        <v>42</v>
      </c>
      <c r="J43" s="41">
        <v>40</v>
      </c>
      <c r="K43" s="41">
        <v>35</v>
      </c>
      <c r="L43" s="41">
        <v>46</v>
      </c>
      <c r="M43" s="45">
        <v>253</v>
      </c>
      <c r="O43" s="11">
        <f>M43*25</f>
        <v>6325</v>
      </c>
    </row>
    <row r="44" spans="1:15">
      <c r="A44" s="4">
        <v>8732016</v>
      </c>
      <c r="B44" s="4">
        <v>2016</v>
      </c>
      <c r="C44" s="4" t="s">
        <v>52</v>
      </c>
      <c r="D44" s="5" t="s">
        <v>12</v>
      </c>
      <c r="E44">
        <v>519134.6412784789</v>
      </c>
      <c r="F44" s="41">
        <v>17</v>
      </c>
      <c r="G44" s="41">
        <v>17</v>
      </c>
      <c r="H44" s="41">
        <v>20</v>
      </c>
      <c r="I44" s="41">
        <v>21</v>
      </c>
      <c r="J44" s="41">
        <v>21</v>
      </c>
      <c r="K44" s="41">
        <v>19</v>
      </c>
      <c r="L44" s="41">
        <v>20</v>
      </c>
      <c r="M44" s="45">
        <v>135</v>
      </c>
      <c r="O44" s="11">
        <f>M44*25</f>
        <v>3375</v>
      </c>
    </row>
    <row r="45" spans="1:15">
      <c r="A45" s="4">
        <v>8733310</v>
      </c>
      <c r="B45" s="4">
        <v>3310</v>
      </c>
      <c r="C45" s="4" t="s">
        <v>53</v>
      </c>
      <c r="D45" s="5" t="s">
        <v>12</v>
      </c>
      <c r="E45">
        <v>792161.00817308633</v>
      </c>
      <c r="F45" s="41">
        <v>30</v>
      </c>
      <c r="G45" s="41">
        <v>30</v>
      </c>
      <c r="H45" s="41">
        <v>31</v>
      </c>
      <c r="I45" s="41">
        <v>26</v>
      </c>
      <c r="J45" s="41">
        <v>30</v>
      </c>
      <c r="K45" s="41">
        <v>30</v>
      </c>
      <c r="L45" s="41">
        <v>29</v>
      </c>
      <c r="M45" s="45">
        <v>200</v>
      </c>
      <c r="O45" s="11">
        <f>M45*25</f>
        <v>5000</v>
      </c>
    </row>
    <row r="46" spans="1:15">
      <c r="A46" s="4">
        <v>8733068</v>
      </c>
      <c r="B46" s="4">
        <v>3068</v>
      </c>
      <c r="C46" s="4" t="s">
        <v>54</v>
      </c>
      <c r="D46" s="5" t="s">
        <v>12</v>
      </c>
      <c r="E46">
        <v>334553.43549057527</v>
      </c>
      <c r="F46" s="41">
        <v>6</v>
      </c>
      <c r="G46" s="41">
        <v>11</v>
      </c>
      <c r="H46" s="41">
        <v>12</v>
      </c>
      <c r="I46" s="41">
        <v>13</v>
      </c>
      <c r="J46" s="41">
        <v>15</v>
      </c>
      <c r="K46" s="41">
        <v>13</v>
      </c>
      <c r="L46" s="41">
        <v>17</v>
      </c>
      <c r="M46" s="45">
        <v>74</v>
      </c>
      <c r="O46" s="11">
        <f>M46*25</f>
        <v>1850</v>
      </c>
    </row>
    <row r="47" spans="1:15">
      <c r="A47" s="4">
        <v>8732315</v>
      </c>
      <c r="B47" s="4">
        <v>2315</v>
      </c>
      <c r="C47" s="4" t="s">
        <v>55</v>
      </c>
      <c r="D47" s="5" t="s">
        <v>12</v>
      </c>
      <c r="E47">
        <v>2018856.9383051957</v>
      </c>
      <c r="F47" s="41">
        <v>49</v>
      </c>
      <c r="G47" s="41">
        <v>63</v>
      </c>
      <c r="H47" s="41">
        <v>69</v>
      </c>
      <c r="I47" s="41">
        <v>76</v>
      </c>
      <c r="J47" s="41">
        <v>79</v>
      </c>
      <c r="K47" s="41">
        <v>86</v>
      </c>
      <c r="L47" s="41">
        <v>103</v>
      </c>
      <c r="M47" s="45">
        <v>544</v>
      </c>
      <c r="O47" s="11">
        <f>M47*25</f>
        <v>13600</v>
      </c>
    </row>
    <row r="48" spans="1:15">
      <c r="A48" s="4">
        <v>8733035</v>
      </c>
      <c r="B48" s="4">
        <v>3035</v>
      </c>
      <c r="C48" s="4" t="s">
        <v>56</v>
      </c>
      <c r="D48" s="5" t="s">
        <v>12</v>
      </c>
      <c r="E48">
        <v>519134.6412784789</v>
      </c>
      <c r="F48" s="41">
        <v>18</v>
      </c>
      <c r="G48" s="41">
        <v>14</v>
      </c>
      <c r="H48" s="41">
        <v>24</v>
      </c>
      <c r="I48" s="41">
        <v>13</v>
      </c>
      <c r="J48" s="41">
        <v>16</v>
      </c>
      <c r="K48" s="41">
        <v>23</v>
      </c>
      <c r="L48" s="41">
        <v>27</v>
      </c>
      <c r="M48" s="45">
        <v>132</v>
      </c>
      <c r="O48" s="11">
        <f>M48*25</f>
        <v>3300</v>
      </c>
    </row>
    <row r="49" spans="1:15">
      <c r="A49" s="4">
        <v>8732205</v>
      </c>
      <c r="B49" s="4">
        <v>2205</v>
      </c>
      <c r="C49" s="4" t="s">
        <v>57</v>
      </c>
      <c r="D49" s="5" t="s">
        <v>12</v>
      </c>
      <c r="E49">
        <v>288408.13404359936</v>
      </c>
      <c r="F49" s="41">
        <v>7</v>
      </c>
      <c r="G49" s="41">
        <v>15</v>
      </c>
      <c r="H49" s="41">
        <v>11</v>
      </c>
      <c r="I49" s="41">
        <v>5</v>
      </c>
      <c r="J49" s="41">
        <v>15</v>
      </c>
      <c r="K49" s="41">
        <v>9</v>
      </c>
      <c r="L49" s="41">
        <v>13</v>
      </c>
      <c r="M49" s="45">
        <v>53</v>
      </c>
      <c r="O49" s="11">
        <f>M49*25</f>
        <v>1325</v>
      </c>
    </row>
    <row r="50" spans="1:15">
      <c r="A50" s="4">
        <v>8732211</v>
      </c>
      <c r="B50" s="4">
        <v>2211</v>
      </c>
      <c r="C50" s="4" t="s">
        <v>58</v>
      </c>
      <c r="D50" s="5" t="s">
        <v>12</v>
      </c>
      <c r="E50">
        <v>1038269.2825569578</v>
      </c>
      <c r="F50" s="41">
        <v>36</v>
      </c>
      <c r="G50" s="41">
        <v>41</v>
      </c>
      <c r="H50" s="41">
        <v>38</v>
      </c>
      <c r="I50" s="41">
        <v>41</v>
      </c>
      <c r="J50" s="41">
        <v>43</v>
      </c>
      <c r="K50" s="41">
        <v>35</v>
      </c>
      <c r="L50" s="41">
        <v>36</v>
      </c>
      <c r="M50" s="45">
        <v>246</v>
      </c>
      <c r="O50" s="11">
        <f>M50*25</f>
        <v>6150</v>
      </c>
    </row>
    <row r="51" spans="1:15">
      <c r="A51" s="4">
        <v>8733071</v>
      </c>
      <c r="B51" s="4">
        <v>3071</v>
      </c>
      <c r="C51" s="4" t="s">
        <v>59</v>
      </c>
      <c r="D51" s="5" t="s">
        <v>12</v>
      </c>
      <c r="E51">
        <v>765242.91566235037</v>
      </c>
      <c r="F51" s="41">
        <v>30</v>
      </c>
      <c r="G51" s="41">
        <v>28</v>
      </c>
      <c r="H51" s="41">
        <v>31</v>
      </c>
      <c r="I51" s="41">
        <v>29</v>
      </c>
      <c r="J51" s="41">
        <v>30</v>
      </c>
      <c r="K51" s="41">
        <v>25</v>
      </c>
      <c r="L51" s="41">
        <v>26</v>
      </c>
      <c r="M51" s="45">
        <v>191</v>
      </c>
      <c r="O51" s="11">
        <f>M51*25</f>
        <v>4775</v>
      </c>
    </row>
    <row r="52" spans="1:15">
      <c r="A52" s="4">
        <v>8732212</v>
      </c>
      <c r="B52" s="4">
        <v>2212</v>
      </c>
      <c r="C52" s="4" t="s">
        <v>60</v>
      </c>
      <c r="D52" s="5" t="s">
        <v>12</v>
      </c>
      <c r="E52">
        <v>703715.84706638253</v>
      </c>
      <c r="F52" s="41">
        <v>30</v>
      </c>
      <c r="G52" s="41">
        <v>30</v>
      </c>
      <c r="H52" s="41">
        <v>22</v>
      </c>
      <c r="I52" s="41">
        <v>25</v>
      </c>
      <c r="J52" s="41">
        <v>25</v>
      </c>
      <c r="K52" s="41">
        <v>22</v>
      </c>
      <c r="L52" s="41">
        <v>29</v>
      </c>
      <c r="M52" s="45">
        <v>176</v>
      </c>
      <c r="O52" s="11">
        <f>M52*25</f>
        <v>4400</v>
      </c>
    </row>
    <row r="53" spans="1:15">
      <c r="A53" s="4">
        <v>8733945</v>
      </c>
      <c r="B53" s="4">
        <v>3945</v>
      </c>
      <c r="C53" s="4" t="s">
        <v>61</v>
      </c>
      <c r="D53" s="5" t="s">
        <v>12</v>
      </c>
      <c r="E53">
        <v>1715067.0371126044</v>
      </c>
      <c r="F53" s="41">
        <v>60</v>
      </c>
      <c r="G53" s="41">
        <v>64</v>
      </c>
      <c r="H53" s="41">
        <v>75</v>
      </c>
      <c r="I53" s="41">
        <v>70</v>
      </c>
      <c r="J53" s="41">
        <v>51</v>
      </c>
      <c r="K53" s="41">
        <v>59</v>
      </c>
      <c r="L53" s="41">
        <v>67</v>
      </c>
      <c r="M53" s="45">
        <v>443</v>
      </c>
      <c r="O53" s="11">
        <f>M53*25</f>
        <v>11075</v>
      </c>
    </row>
    <row r="54" spans="1:15">
      <c r="A54" s="4">
        <v>8733022</v>
      </c>
      <c r="B54" s="4">
        <v>3022</v>
      </c>
      <c r="C54" s="4" t="s">
        <v>62</v>
      </c>
      <c r="D54" s="5" t="s">
        <v>12</v>
      </c>
      <c r="E54">
        <v>799851.89174758224</v>
      </c>
      <c r="F54" s="41">
        <v>30</v>
      </c>
      <c r="G54" s="41">
        <v>30</v>
      </c>
      <c r="H54" s="41">
        <v>29</v>
      </c>
      <c r="I54" s="41">
        <v>30</v>
      </c>
      <c r="J54" s="41">
        <v>27</v>
      </c>
      <c r="K54" s="41">
        <v>32</v>
      </c>
      <c r="L54" s="41">
        <v>30</v>
      </c>
      <c r="M54" s="45">
        <v>201</v>
      </c>
      <c r="O54" s="11">
        <f>M54*25</f>
        <v>5025</v>
      </c>
    </row>
    <row r="55" spans="1:15">
      <c r="A55" s="4">
        <v>8732442</v>
      </c>
      <c r="B55" s="4">
        <v>2442</v>
      </c>
      <c r="C55" s="4" t="s">
        <v>63</v>
      </c>
      <c r="D55" s="5" t="s">
        <v>12</v>
      </c>
      <c r="E55">
        <v>496061.99055499095</v>
      </c>
      <c r="F55" s="41">
        <v>18</v>
      </c>
      <c r="G55" s="41">
        <v>21</v>
      </c>
      <c r="H55" s="41">
        <v>16</v>
      </c>
      <c r="I55" s="41">
        <v>20</v>
      </c>
      <c r="J55" s="41">
        <v>17</v>
      </c>
      <c r="K55" s="41">
        <v>20</v>
      </c>
      <c r="L55" s="41">
        <v>17</v>
      </c>
      <c r="M55" s="45">
        <v>142</v>
      </c>
      <c r="O55" s="11">
        <f>M55*25</f>
        <v>3550</v>
      </c>
    </row>
    <row r="56" spans="1:15">
      <c r="A56" s="4">
        <v>8732331</v>
      </c>
      <c r="B56" s="4">
        <v>2331</v>
      </c>
      <c r="C56" s="4" t="s">
        <v>64</v>
      </c>
      <c r="D56" s="5" t="s">
        <v>12</v>
      </c>
      <c r="E56">
        <v>261490.04153286343</v>
      </c>
      <c r="F56" s="41">
        <v>7</v>
      </c>
      <c r="G56" s="41">
        <v>7</v>
      </c>
      <c r="H56" s="41">
        <v>11</v>
      </c>
      <c r="I56" s="41">
        <v>11</v>
      </c>
      <c r="J56" s="41">
        <v>13</v>
      </c>
      <c r="K56" s="41">
        <v>7</v>
      </c>
      <c r="L56" s="41">
        <v>12</v>
      </c>
      <c r="M56" s="45">
        <v>61</v>
      </c>
      <c r="O56" s="11">
        <f>M56*25</f>
        <v>1525</v>
      </c>
    </row>
    <row r="57" spans="1:15">
      <c r="A57" s="7">
        <v>8732446</v>
      </c>
      <c r="B57" s="7">
        <v>2446</v>
      </c>
      <c r="C57" s="7" t="s">
        <v>65</v>
      </c>
      <c r="D57" s="8" t="s">
        <v>12</v>
      </c>
      <c r="E57" s="9">
        <v>1530485.8313247007</v>
      </c>
      <c r="F57" s="41">
        <v>60</v>
      </c>
      <c r="G57" s="41">
        <v>60</v>
      </c>
      <c r="H57" s="41">
        <v>47</v>
      </c>
      <c r="I57" s="41">
        <v>61</v>
      </c>
      <c r="J57" s="41">
        <v>58</v>
      </c>
      <c r="K57" s="41">
        <v>57</v>
      </c>
      <c r="L57" s="41">
        <v>55</v>
      </c>
      <c r="M57" s="45">
        <v>394</v>
      </c>
      <c r="O57" s="11">
        <f>M57*25</f>
        <v>9850</v>
      </c>
    </row>
    <row r="58" spans="1:15">
      <c r="A58" s="4">
        <v>8733317</v>
      </c>
      <c r="B58" s="4">
        <v>3317</v>
      </c>
      <c r="C58" s="4" t="s">
        <v>66</v>
      </c>
      <c r="D58" s="5" t="s">
        <v>12</v>
      </c>
      <c r="E58">
        <v>596043.47702343867</v>
      </c>
      <c r="F58" s="41">
        <v>51</v>
      </c>
      <c r="G58" s="41">
        <v>47</v>
      </c>
      <c r="H58" s="41">
        <v>57</v>
      </c>
      <c r="I58" s="41">
        <v>0</v>
      </c>
      <c r="J58" s="41">
        <v>0</v>
      </c>
      <c r="K58" s="41">
        <v>0</v>
      </c>
      <c r="L58" s="41">
        <v>0</v>
      </c>
      <c r="M58" s="45">
        <v>151</v>
      </c>
      <c r="O58" s="11">
        <f>M58*25</f>
        <v>3775</v>
      </c>
    </row>
    <row r="59" spans="1:15">
      <c r="A59" s="4">
        <v>8732066</v>
      </c>
      <c r="B59" s="4">
        <v>2066</v>
      </c>
      <c r="C59" s="4" t="s">
        <v>67</v>
      </c>
      <c r="D59" s="5" t="s">
        <v>12</v>
      </c>
      <c r="E59">
        <v>796006.44996033423</v>
      </c>
      <c r="F59" s="41">
        <v>29</v>
      </c>
      <c r="G59" s="41">
        <v>29</v>
      </c>
      <c r="H59" s="41">
        <v>30</v>
      </c>
      <c r="I59" s="41">
        <v>29</v>
      </c>
      <c r="J59" s="41">
        <v>28</v>
      </c>
      <c r="K59" s="41">
        <v>30</v>
      </c>
      <c r="L59" s="41">
        <v>32</v>
      </c>
      <c r="M59" s="45">
        <v>207</v>
      </c>
      <c r="O59" s="11">
        <f>M59*25</f>
        <v>5175</v>
      </c>
    </row>
    <row r="60" spans="1:15">
      <c r="A60" s="4">
        <v>8732293</v>
      </c>
      <c r="B60" s="4">
        <v>2293</v>
      </c>
      <c r="C60" s="4" t="s">
        <v>68</v>
      </c>
      <c r="D60" s="5" t="s">
        <v>12</v>
      </c>
      <c r="E60">
        <v>1122869.0018764136</v>
      </c>
      <c r="F60" s="41">
        <v>42</v>
      </c>
      <c r="G60" s="41">
        <v>32</v>
      </c>
      <c r="H60" s="41">
        <v>35</v>
      </c>
      <c r="I60" s="41">
        <v>42</v>
      </c>
      <c r="J60" s="41">
        <v>51</v>
      </c>
      <c r="K60" s="41">
        <v>43</v>
      </c>
      <c r="L60" s="41">
        <v>47</v>
      </c>
      <c r="M60" s="45">
        <v>289</v>
      </c>
      <c r="O60" s="11">
        <f>M60*25</f>
        <v>7225</v>
      </c>
    </row>
    <row r="61" spans="1:15">
      <c r="A61" s="4">
        <v>8732074</v>
      </c>
      <c r="B61" s="4">
        <v>2074</v>
      </c>
      <c r="C61" s="4" t="s">
        <v>69</v>
      </c>
      <c r="D61" s="5" t="s">
        <v>12</v>
      </c>
      <c r="E61">
        <v>1507413.1806012127</v>
      </c>
      <c r="F61" s="41">
        <v>50</v>
      </c>
      <c r="G61" s="41">
        <v>52</v>
      </c>
      <c r="H61" s="41">
        <v>57</v>
      </c>
      <c r="I61" s="41">
        <v>60</v>
      </c>
      <c r="J61" s="41">
        <v>57</v>
      </c>
      <c r="K61" s="41">
        <v>60</v>
      </c>
      <c r="L61" s="41">
        <v>56</v>
      </c>
      <c r="M61" s="45">
        <v>403</v>
      </c>
      <c r="O61" s="11">
        <f>M61*25</f>
        <v>10075</v>
      </c>
    </row>
    <row r="62" spans="1:15">
      <c r="A62" s="4">
        <v>8732075</v>
      </c>
      <c r="B62" s="4">
        <v>2075</v>
      </c>
      <c r="C62" s="4" t="s">
        <v>70</v>
      </c>
      <c r="D62" s="5" t="s">
        <v>12</v>
      </c>
      <c r="E62">
        <v>819079.10068382218</v>
      </c>
      <c r="F62" s="41">
        <v>24</v>
      </c>
      <c r="G62" s="41">
        <v>30</v>
      </c>
      <c r="H62" s="41">
        <v>32</v>
      </c>
      <c r="I62" s="41">
        <v>29</v>
      </c>
      <c r="J62" s="41">
        <v>31</v>
      </c>
      <c r="K62" s="41">
        <v>35</v>
      </c>
      <c r="L62" s="41">
        <v>32</v>
      </c>
      <c r="M62" s="45">
        <v>191</v>
      </c>
      <c r="O62" s="11">
        <f>M62*25</f>
        <v>4775</v>
      </c>
    </row>
    <row r="63" spans="1:15">
      <c r="A63" s="4">
        <v>8732121</v>
      </c>
      <c r="B63" s="4">
        <v>2121</v>
      </c>
      <c r="C63" s="4" t="s">
        <v>71</v>
      </c>
      <c r="D63" s="5" t="s">
        <v>12</v>
      </c>
      <c r="E63">
        <v>1507413.1806012127</v>
      </c>
      <c r="F63" s="41">
        <v>55</v>
      </c>
      <c r="G63" s="41">
        <v>42</v>
      </c>
      <c r="H63" s="41">
        <v>57</v>
      </c>
      <c r="I63" s="41">
        <v>56</v>
      </c>
      <c r="J63" s="41">
        <v>61</v>
      </c>
      <c r="K63" s="41">
        <v>60</v>
      </c>
      <c r="L63" s="41">
        <v>61</v>
      </c>
      <c r="M63" s="45">
        <v>397</v>
      </c>
      <c r="O63" s="11">
        <f>M63*25</f>
        <v>9925</v>
      </c>
    </row>
    <row r="64" spans="1:15">
      <c r="A64" s="4">
        <v>8732028</v>
      </c>
      <c r="B64" s="4">
        <v>2028</v>
      </c>
      <c r="C64" s="4" t="s">
        <v>72</v>
      </c>
      <c r="D64" s="5" t="s">
        <v>12</v>
      </c>
      <c r="E64">
        <v>1472804.2045159808</v>
      </c>
      <c r="F64" s="41">
        <v>55</v>
      </c>
      <c r="G64" s="41">
        <v>49</v>
      </c>
      <c r="H64" s="41">
        <v>60</v>
      </c>
      <c r="I64" s="41">
        <v>58</v>
      </c>
      <c r="J64" s="41">
        <v>53</v>
      </c>
      <c r="K64" s="41">
        <v>51</v>
      </c>
      <c r="L64" s="41">
        <v>57</v>
      </c>
      <c r="M64" s="45">
        <v>363</v>
      </c>
      <c r="O64" s="11">
        <f>M64*25</f>
        <v>9075</v>
      </c>
    </row>
    <row r="65" spans="1:15">
      <c r="A65" s="4">
        <v>8732029</v>
      </c>
      <c r="B65" s="4">
        <v>2029</v>
      </c>
      <c r="C65" s="4" t="s">
        <v>73</v>
      </c>
      <c r="D65" s="5" t="s">
        <v>12</v>
      </c>
      <c r="E65">
        <v>738324.8231516144</v>
      </c>
      <c r="F65" s="41">
        <v>30</v>
      </c>
      <c r="G65" s="41">
        <v>25</v>
      </c>
      <c r="H65" s="41">
        <v>29</v>
      </c>
      <c r="I65" s="41">
        <v>26</v>
      </c>
      <c r="J65" s="41">
        <v>29</v>
      </c>
      <c r="K65" s="41">
        <v>27</v>
      </c>
      <c r="L65" s="41">
        <v>26</v>
      </c>
      <c r="M65" s="45">
        <v>194</v>
      </c>
      <c r="O65" s="11">
        <f>M65*25</f>
        <v>4850</v>
      </c>
    </row>
    <row r="66" spans="1:15">
      <c r="A66" s="4">
        <v>8732059</v>
      </c>
      <c r="B66" s="4">
        <v>2059</v>
      </c>
      <c r="C66" s="4" t="s">
        <v>74</v>
      </c>
      <c r="D66" s="5" t="s">
        <v>12</v>
      </c>
      <c r="E66">
        <v>726788.49778987048</v>
      </c>
      <c r="F66" s="41">
        <v>25</v>
      </c>
      <c r="G66" s="41">
        <v>27</v>
      </c>
      <c r="H66" s="41">
        <v>25</v>
      </c>
      <c r="I66" s="41">
        <v>16</v>
      </c>
      <c r="J66" s="41">
        <v>33</v>
      </c>
      <c r="K66" s="41">
        <v>32</v>
      </c>
      <c r="L66" s="41">
        <v>31</v>
      </c>
      <c r="M66" s="45">
        <v>182</v>
      </c>
      <c r="O66" s="11">
        <f>M66*25</f>
        <v>4550</v>
      </c>
    </row>
    <row r="67" spans="1:15">
      <c r="A67" s="4">
        <v>8733386</v>
      </c>
      <c r="B67" s="4">
        <v>3386</v>
      </c>
      <c r="C67" s="4" t="s">
        <v>75</v>
      </c>
      <c r="D67" s="5" t="s">
        <v>12</v>
      </c>
      <c r="E67">
        <v>1572785.6909844286</v>
      </c>
      <c r="F67" s="41">
        <v>59</v>
      </c>
      <c r="G67" s="41">
        <v>57</v>
      </c>
      <c r="H67" s="41">
        <v>60</v>
      </c>
      <c r="I67" s="41">
        <v>60</v>
      </c>
      <c r="J67" s="41">
        <v>55</v>
      </c>
      <c r="K67" s="41">
        <v>58</v>
      </c>
      <c r="L67" s="41">
        <v>60</v>
      </c>
      <c r="M67" s="45">
        <v>420</v>
      </c>
      <c r="O67" s="11">
        <f>M67*25</f>
        <v>10500</v>
      </c>
    </row>
    <row r="68" spans="1:15">
      <c r="A68" s="4">
        <v>8732449</v>
      </c>
      <c r="B68" s="4">
        <v>2449</v>
      </c>
      <c r="C68" s="4" t="s">
        <v>76</v>
      </c>
      <c r="D68" s="5" t="s">
        <v>12</v>
      </c>
      <c r="E68">
        <v>1549713.0402609406</v>
      </c>
      <c r="F68" s="41">
        <v>49</v>
      </c>
      <c r="G68" s="41">
        <v>45</v>
      </c>
      <c r="H68" s="41">
        <v>58</v>
      </c>
      <c r="I68" s="41">
        <v>61</v>
      </c>
      <c r="J68" s="41">
        <v>64</v>
      </c>
      <c r="K68" s="41">
        <v>64</v>
      </c>
      <c r="L68" s="41">
        <v>62</v>
      </c>
      <c r="M68" s="45">
        <v>391</v>
      </c>
      <c r="O68" s="11">
        <f>M68*25</f>
        <v>9775</v>
      </c>
    </row>
    <row r="69" spans="1:15">
      <c r="A69" s="4">
        <v>8732107</v>
      </c>
      <c r="B69" s="4">
        <v>2107</v>
      </c>
      <c r="C69" s="4" t="s">
        <v>77</v>
      </c>
      <c r="D69" s="5" t="s">
        <v>12</v>
      </c>
      <c r="E69">
        <v>1492031.4134522208</v>
      </c>
      <c r="F69" s="41">
        <v>48</v>
      </c>
      <c r="G69" s="41">
        <v>62</v>
      </c>
      <c r="H69" s="41">
        <v>59</v>
      </c>
      <c r="I69" s="41">
        <v>57</v>
      </c>
      <c r="J69" s="41">
        <v>54</v>
      </c>
      <c r="K69" s="41">
        <v>49</v>
      </c>
      <c r="L69" s="41">
        <v>59</v>
      </c>
      <c r="M69" s="45">
        <v>371</v>
      </c>
      <c r="O69" s="11">
        <f>M69*25</f>
        <v>9275</v>
      </c>
    </row>
    <row r="70" spans="1:15">
      <c r="A70" s="4">
        <v>8732109</v>
      </c>
      <c r="B70" s="4">
        <v>2109</v>
      </c>
      <c r="C70" s="4" t="s">
        <v>78</v>
      </c>
      <c r="D70" s="5" t="s">
        <v>12</v>
      </c>
      <c r="E70">
        <v>865224.40213079809</v>
      </c>
      <c r="F70" s="41">
        <v>28</v>
      </c>
      <c r="G70" s="41">
        <v>30</v>
      </c>
      <c r="H70" s="41">
        <v>34</v>
      </c>
      <c r="I70" s="41">
        <v>34</v>
      </c>
      <c r="J70" s="41">
        <v>34</v>
      </c>
      <c r="K70" s="41">
        <v>33</v>
      </c>
      <c r="L70" s="41">
        <v>32</v>
      </c>
      <c r="M70" s="45">
        <v>218</v>
      </c>
      <c r="O70" s="11">
        <f>M70*25</f>
        <v>5450</v>
      </c>
    </row>
    <row r="71" spans="1:15">
      <c r="A71" s="4">
        <v>8733390</v>
      </c>
      <c r="B71" s="4">
        <v>3390</v>
      </c>
      <c r="C71" s="4" t="s">
        <v>79</v>
      </c>
      <c r="D71" s="5" t="s">
        <v>12</v>
      </c>
      <c r="E71">
        <v>672952.31276839855</v>
      </c>
      <c r="F71" s="41">
        <v>23</v>
      </c>
      <c r="G71" s="41">
        <v>23</v>
      </c>
      <c r="H71" s="41">
        <v>30</v>
      </c>
      <c r="I71" s="41">
        <v>24</v>
      </c>
      <c r="J71" s="41">
        <v>23</v>
      </c>
      <c r="K71" s="41">
        <v>25</v>
      </c>
      <c r="L71" s="41">
        <v>27</v>
      </c>
      <c r="M71" s="45">
        <v>162</v>
      </c>
      <c r="O71" s="11">
        <f>M71*25</f>
        <v>4050</v>
      </c>
    </row>
    <row r="72" spans="1:15">
      <c r="A72" s="4">
        <v>8732031</v>
      </c>
      <c r="B72" s="4">
        <v>2031</v>
      </c>
      <c r="C72" s="4" t="s">
        <v>80</v>
      </c>
      <c r="D72" s="5" t="s">
        <v>12</v>
      </c>
      <c r="E72">
        <v>788315.56638583832</v>
      </c>
      <c r="F72" s="41">
        <v>30</v>
      </c>
      <c r="G72" s="41">
        <v>30</v>
      </c>
      <c r="H72" s="41">
        <v>30</v>
      </c>
      <c r="I72" s="41">
        <v>30</v>
      </c>
      <c r="J72" s="41">
        <v>27</v>
      </c>
      <c r="K72" s="41">
        <v>26</v>
      </c>
      <c r="L72" s="41">
        <v>32</v>
      </c>
      <c r="M72" s="45">
        <v>202</v>
      </c>
      <c r="O72" s="11">
        <f>M72*25</f>
        <v>5050</v>
      </c>
    </row>
    <row r="73" spans="1:15">
      <c r="A73" s="4">
        <v>8733350</v>
      </c>
      <c r="B73" s="4">
        <v>3350</v>
      </c>
      <c r="C73" s="4" t="s">
        <v>81</v>
      </c>
      <c r="D73" s="5" t="s">
        <v>12</v>
      </c>
      <c r="E73">
        <v>457607.572682511</v>
      </c>
      <c r="F73" s="41">
        <v>16</v>
      </c>
      <c r="G73" s="41">
        <v>19</v>
      </c>
      <c r="H73" s="41">
        <v>18</v>
      </c>
      <c r="I73" s="41">
        <v>19</v>
      </c>
      <c r="J73" s="41">
        <v>16</v>
      </c>
      <c r="K73" s="41">
        <v>12</v>
      </c>
      <c r="L73" s="41">
        <v>19</v>
      </c>
      <c r="M73" s="45">
        <v>115</v>
      </c>
      <c r="O73" s="11">
        <f>M73*25</f>
        <v>2875</v>
      </c>
    </row>
    <row r="74" spans="1:15">
      <c r="A74" s="4">
        <v>8732033</v>
      </c>
      <c r="B74" s="4">
        <v>2033</v>
      </c>
      <c r="C74" s="4" t="s">
        <v>82</v>
      </c>
      <c r="D74" s="5" t="s">
        <v>12</v>
      </c>
      <c r="E74">
        <v>1219005.0465576134</v>
      </c>
      <c r="F74" s="41">
        <v>32</v>
      </c>
      <c r="G74" s="41">
        <v>30</v>
      </c>
      <c r="H74" s="41">
        <v>44</v>
      </c>
      <c r="I74" s="41">
        <v>48</v>
      </c>
      <c r="J74" s="41">
        <v>54</v>
      </c>
      <c r="K74" s="41">
        <v>59</v>
      </c>
      <c r="L74" s="41">
        <v>50</v>
      </c>
      <c r="M74" s="45">
        <v>291</v>
      </c>
      <c r="O74" s="11">
        <f>M74*25</f>
        <v>7275</v>
      </c>
    </row>
    <row r="75" spans="1:15">
      <c r="A75" s="4">
        <v>8733331</v>
      </c>
      <c r="B75" s="4">
        <v>3331</v>
      </c>
      <c r="C75" s="4" t="s">
        <v>83</v>
      </c>
      <c r="D75" s="5" t="s">
        <v>12</v>
      </c>
      <c r="E75">
        <v>496061.99055499095</v>
      </c>
      <c r="F75" s="41">
        <v>15</v>
      </c>
      <c r="G75" s="41">
        <v>19</v>
      </c>
      <c r="H75" s="41">
        <v>17</v>
      </c>
      <c r="I75" s="41">
        <v>19</v>
      </c>
      <c r="J75" s="41">
        <v>19</v>
      </c>
      <c r="K75" s="41">
        <v>16</v>
      </c>
      <c r="L75" s="41">
        <v>24</v>
      </c>
      <c r="M75" s="45">
        <v>125</v>
      </c>
      <c r="O75" s="11">
        <f>M75*25</f>
        <v>3125</v>
      </c>
    </row>
    <row r="76" spans="1:15">
      <c r="A76" s="4">
        <v>8732239</v>
      </c>
      <c r="B76" s="4">
        <v>2239</v>
      </c>
      <c r="C76" s="4" t="s">
        <v>84</v>
      </c>
      <c r="D76" s="5" t="s">
        <v>12</v>
      </c>
      <c r="E76">
        <v>1153632.5361743974</v>
      </c>
      <c r="F76" s="41">
        <v>0</v>
      </c>
      <c r="G76" s="41">
        <v>0</v>
      </c>
      <c r="H76" s="41">
        <v>0</v>
      </c>
      <c r="I76" s="41">
        <v>74</v>
      </c>
      <c r="J76" s="41">
        <v>79</v>
      </c>
      <c r="K76" s="41">
        <v>81</v>
      </c>
      <c r="L76" s="41">
        <v>66</v>
      </c>
      <c r="M76" s="45">
        <v>280</v>
      </c>
      <c r="O76" s="11">
        <f>M76*25</f>
        <v>7000</v>
      </c>
    </row>
    <row r="77" spans="1:15">
      <c r="A77" s="4">
        <v>8732219</v>
      </c>
      <c r="B77" s="4">
        <v>2219</v>
      </c>
      <c r="C77" s="4" t="s">
        <v>85</v>
      </c>
      <c r="D77" s="5" t="s">
        <v>12</v>
      </c>
      <c r="E77">
        <v>722943.05600262247</v>
      </c>
      <c r="F77" s="41">
        <v>60</v>
      </c>
      <c r="G77" s="41">
        <v>62</v>
      </c>
      <c r="H77" s="41">
        <v>66</v>
      </c>
      <c r="I77" s="41">
        <v>0</v>
      </c>
      <c r="J77" s="41">
        <v>0</v>
      </c>
      <c r="K77" s="41">
        <v>0</v>
      </c>
      <c r="L77" s="41">
        <v>0</v>
      </c>
      <c r="M77" s="45">
        <v>171</v>
      </c>
      <c r="O77" s="11">
        <f>M77*25</f>
        <v>4275</v>
      </c>
    </row>
    <row r="78" spans="1:15">
      <c r="A78" s="7">
        <v>8732333</v>
      </c>
      <c r="B78" s="7">
        <v>2333</v>
      </c>
      <c r="C78" s="7" t="s">
        <v>86</v>
      </c>
      <c r="D78" s="8" t="s">
        <v>12</v>
      </c>
      <c r="E78" s="9">
        <v>1395895.368771021</v>
      </c>
      <c r="F78" s="41">
        <v>52</v>
      </c>
      <c r="G78" s="41">
        <v>44</v>
      </c>
      <c r="H78" s="41">
        <v>56</v>
      </c>
      <c r="I78" s="41">
        <v>52</v>
      </c>
      <c r="J78" s="41">
        <v>52</v>
      </c>
      <c r="K78" s="41">
        <v>48</v>
      </c>
      <c r="L78" s="41">
        <v>59</v>
      </c>
      <c r="M78" s="45">
        <v>372</v>
      </c>
      <c r="O78" s="11">
        <f>M78*25</f>
        <v>9300</v>
      </c>
    </row>
    <row r="79" spans="1:15">
      <c r="A79" s="7">
        <v>8733946</v>
      </c>
      <c r="B79" s="7">
        <v>3946</v>
      </c>
      <c r="C79" s="7" t="s">
        <v>87</v>
      </c>
      <c r="D79" s="8" t="s">
        <v>12</v>
      </c>
      <c r="E79" s="9">
        <v>1349750.0673240451</v>
      </c>
      <c r="F79" s="41">
        <v>30</v>
      </c>
      <c r="G79" s="41">
        <v>51</v>
      </c>
      <c r="H79" s="41">
        <v>51</v>
      </c>
      <c r="I79" s="41">
        <v>56</v>
      </c>
      <c r="J79" s="41">
        <v>54</v>
      </c>
      <c r="K79" s="41">
        <v>56</v>
      </c>
      <c r="L79" s="41">
        <v>53</v>
      </c>
      <c r="M79" s="45">
        <v>331</v>
      </c>
      <c r="O79" s="11">
        <f>M79*25</f>
        <v>8275</v>
      </c>
    </row>
    <row r="80" spans="1:15">
      <c r="A80" s="4">
        <v>8732453</v>
      </c>
      <c r="B80" s="4">
        <v>2453</v>
      </c>
      <c r="C80" s="4" t="s">
        <v>88</v>
      </c>
      <c r="D80" s="5" t="s">
        <v>12</v>
      </c>
      <c r="E80">
        <v>796006.44996033423</v>
      </c>
      <c r="F80" s="41">
        <v>30</v>
      </c>
      <c r="G80" s="41">
        <v>30</v>
      </c>
      <c r="H80" s="41">
        <v>30</v>
      </c>
      <c r="I80" s="41">
        <v>30</v>
      </c>
      <c r="J80" s="41">
        <v>30</v>
      </c>
      <c r="K80" s="41">
        <v>27</v>
      </c>
      <c r="L80" s="41">
        <v>30</v>
      </c>
      <c r="M80" s="45">
        <v>206</v>
      </c>
      <c r="O80" s="11">
        <f>M80*25</f>
        <v>5150</v>
      </c>
    </row>
    <row r="81" spans="1:15">
      <c r="A81" s="4">
        <v>8732070</v>
      </c>
      <c r="B81" s="4">
        <v>2070</v>
      </c>
      <c r="C81" s="4" t="s">
        <v>89</v>
      </c>
      <c r="D81" s="5" t="s">
        <v>12</v>
      </c>
      <c r="E81">
        <v>1107487.2347274215</v>
      </c>
      <c r="F81" s="41">
        <v>42</v>
      </c>
      <c r="G81" s="41">
        <v>32</v>
      </c>
      <c r="H81" s="41">
        <v>52</v>
      </c>
      <c r="I81" s="41">
        <v>34</v>
      </c>
      <c r="J81" s="41">
        <v>49</v>
      </c>
      <c r="K81" s="41">
        <v>43</v>
      </c>
      <c r="L81" s="41">
        <v>36</v>
      </c>
      <c r="M81" s="45">
        <v>272</v>
      </c>
      <c r="O81" s="11">
        <f>M81*25</f>
        <v>6800</v>
      </c>
    </row>
    <row r="82" spans="1:15">
      <c r="A82" s="4">
        <v>8732255</v>
      </c>
      <c r="B82" s="4">
        <v>2255</v>
      </c>
      <c r="C82" s="4" t="s">
        <v>90</v>
      </c>
      <c r="D82" s="5" t="s">
        <v>12</v>
      </c>
      <c r="E82">
        <v>757552.03208785434</v>
      </c>
      <c r="F82" s="41">
        <v>68</v>
      </c>
      <c r="G82" s="41">
        <v>66</v>
      </c>
      <c r="H82" s="41">
        <v>63</v>
      </c>
      <c r="I82" s="41">
        <v>0</v>
      </c>
      <c r="J82" s="41">
        <v>0</v>
      </c>
      <c r="K82" s="41">
        <v>0</v>
      </c>
      <c r="L82" s="41">
        <v>0</v>
      </c>
      <c r="M82" s="45">
        <v>213</v>
      </c>
      <c r="O82" s="11">
        <f>M82*25</f>
        <v>5325</v>
      </c>
    </row>
    <row r="83" spans="1:15">
      <c r="A83" s="4">
        <v>8732115</v>
      </c>
      <c r="B83" s="4">
        <v>2115</v>
      </c>
      <c r="C83" s="4" t="s">
        <v>91</v>
      </c>
      <c r="D83" s="5" t="s">
        <v>12</v>
      </c>
      <c r="E83">
        <v>1365131.8344730369</v>
      </c>
      <c r="F83" s="41">
        <v>36</v>
      </c>
      <c r="G83" s="41">
        <v>45</v>
      </c>
      <c r="H83" s="41">
        <v>51</v>
      </c>
      <c r="I83" s="41">
        <v>53</v>
      </c>
      <c r="J83" s="41">
        <v>57</v>
      </c>
      <c r="K83" s="41">
        <v>53</v>
      </c>
      <c r="L83" s="41">
        <v>60</v>
      </c>
      <c r="M83" s="45">
        <v>312</v>
      </c>
      <c r="O83" s="11">
        <f>M83*25</f>
        <v>7800</v>
      </c>
    </row>
    <row r="84" spans="1:15">
      <c r="A84" s="4">
        <v>8732329</v>
      </c>
      <c r="B84" s="4">
        <v>2329</v>
      </c>
      <c r="C84" s="4" t="s">
        <v>92</v>
      </c>
      <c r="D84" s="5" t="s">
        <v>12</v>
      </c>
      <c r="E84">
        <v>546052.73378921486</v>
      </c>
      <c r="F84" s="41">
        <v>47</v>
      </c>
      <c r="G84" s="41">
        <v>48</v>
      </c>
      <c r="H84" s="41">
        <v>47</v>
      </c>
      <c r="I84" s="41">
        <v>0</v>
      </c>
      <c r="J84" s="41">
        <v>0</v>
      </c>
      <c r="K84" s="41">
        <v>0</v>
      </c>
      <c r="L84" s="41">
        <v>0</v>
      </c>
      <c r="M84" s="45">
        <v>145</v>
      </c>
      <c r="O84" s="11">
        <f>M84*25</f>
        <v>3625</v>
      </c>
    </row>
    <row r="85" spans="1:15">
      <c r="A85" s="4">
        <v>8733384</v>
      </c>
      <c r="B85" s="4">
        <v>3384</v>
      </c>
      <c r="C85" s="4" t="s">
        <v>93</v>
      </c>
      <c r="D85" s="5" t="s">
        <v>12</v>
      </c>
      <c r="E85">
        <v>776779.24102409428</v>
      </c>
      <c r="F85" s="41">
        <v>20</v>
      </c>
      <c r="G85" s="41">
        <v>23</v>
      </c>
      <c r="H85" s="41">
        <v>30</v>
      </c>
      <c r="I85" s="41">
        <v>33</v>
      </c>
      <c r="J85" s="41">
        <v>32</v>
      </c>
      <c r="K85" s="41">
        <v>34</v>
      </c>
      <c r="L85" s="41">
        <v>30</v>
      </c>
      <c r="M85" s="45">
        <v>208</v>
      </c>
      <c r="O85" s="11">
        <f>M85*25</f>
        <v>5200</v>
      </c>
    </row>
    <row r="86" spans="1:15">
      <c r="A86" s="4">
        <v>8735200</v>
      </c>
      <c r="B86" s="4">
        <v>5200</v>
      </c>
      <c r="C86" s="4" t="s">
        <v>94</v>
      </c>
      <c r="D86" s="5" t="s">
        <v>12</v>
      </c>
      <c r="E86">
        <v>719097.61421537446</v>
      </c>
      <c r="F86" s="41">
        <v>29</v>
      </c>
      <c r="G86" s="41">
        <v>22</v>
      </c>
      <c r="H86" s="41">
        <v>30</v>
      </c>
      <c r="I86" s="41">
        <v>25</v>
      </c>
      <c r="J86" s="41">
        <v>23</v>
      </c>
      <c r="K86" s="41">
        <v>27</v>
      </c>
      <c r="L86" s="41">
        <v>31</v>
      </c>
      <c r="M86" s="45">
        <v>188</v>
      </c>
      <c r="O86" s="11">
        <f>M86*25</f>
        <v>4700</v>
      </c>
    </row>
    <row r="87" spans="1:15">
      <c r="A87" s="4">
        <v>8732317</v>
      </c>
      <c r="B87" s="4">
        <v>2317</v>
      </c>
      <c r="C87" s="4" t="s">
        <v>95</v>
      </c>
      <c r="D87" s="5" t="s">
        <v>12</v>
      </c>
      <c r="E87">
        <v>2411092.0006044907</v>
      </c>
      <c r="F87" s="41">
        <v>89</v>
      </c>
      <c r="G87" s="41">
        <v>90</v>
      </c>
      <c r="H87" s="41">
        <v>90</v>
      </c>
      <c r="I87" s="41">
        <v>89</v>
      </c>
      <c r="J87" s="41">
        <v>89</v>
      </c>
      <c r="K87" s="41">
        <v>90</v>
      </c>
      <c r="L87" s="41">
        <v>90</v>
      </c>
      <c r="M87" s="45">
        <v>605</v>
      </c>
      <c r="O87" s="11">
        <f>M87*25</f>
        <v>15125</v>
      </c>
    </row>
    <row r="88" spans="1:15">
      <c r="A88" s="4">
        <v>8733356</v>
      </c>
      <c r="B88" s="4">
        <v>3356</v>
      </c>
      <c r="C88" s="4" t="s">
        <v>96</v>
      </c>
      <c r="D88" s="5" t="s">
        <v>12</v>
      </c>
      <c r="E88">
        <v>569125.38451270282</v>
      </c>
      <c r="F88" s="41">
        <v>17</v>
      </c>
      <c r="G88" s="41">
        <v>19</v>
      </c>
      <c r="H88" s="41">
        <v>21</v>
      </c>
      <c r="I88" s="41">
        <v>18</v>
      </c>
      <c r="J88" s="41">
        <v>21</v>
      </c>
      <c r="K88" s="41">
        <v>20</v>
      </c>
      <c r="L88" s="41">
        <v>32</v>
      </c>
      <c r="M88" s="45">
        <v>144</v>
      </c>
      <c r="O88" s="11">
        <f>M88*25</f>
        <v>3600</v>
      </c>
    </row>
    <row r="89" spans="1:15">
      <c r="A89" s="4">
        <v>8733358</v>
      </c>
      <c r="B89" s="4">
        <v>3358</v>
      </c>
      <c r="C89" s="4" t="s">
        <v>97</v>
      </c>
      <c r="D89" s="5" t="s">
        <v>12</v>
      </c>
      <c r="E89">
        <v>899833.37821603008</v>
      </c>
      <c r="F89" s="41">
        <v>30</v>
      </c>
      <c r="G89" s="41">
        <v>25</v>
      </c>
      <c r="H89" s="41">
        <v>32</v>
      </c>
      <c r="I89" s="41">
        <v>27</v>
      </c>
      <c r="J89" s="41">
        <v>35</v>
      </c>
      <c r="K89" s="41">
        <v>45</v>
      </c>
      <c r="L89" s="41">
        <v>40</v>
      </c>
      <c r="M89" s="45">
        <v>199</v>
      </c>
      <c r="O89" s="11">
        <f>M89*25</f>
        <v>4975</v>
      </c>
    </row>
    <row r="90" spans="1:15">
      <c r="A90" s="4">
        <v>8733029</v>
      </c>
      <c r="B90" s="4">
        <v>3029</v>
      </c>
      <c r="C90" s="4" t="s">
        <v>98</v>
      </c>
      <c r="D90" s="5" t="s">
        <v>12</v>
      </c>
      <c r="E90">
        <v>584507.15166169475</v>
      </c>
      <c r="F90" s="41">
        <v>23</v>
      </c>
      <c r="G90" s="41">
        <v>20</v>
      </c>
      <c r="H90" s="41">
        <v>17</v>
      </c>
      <c r="I90" s="41">
        <v>22</v>
      </c>
      <c r="J90" s="41">
        <v>27</v>
      </c>
      <c r="K90" s="41">
        <v>23</v>
      </c>
      <c r="L90" s="41">
        <v>20</v>
      </c>
      <c r="M90" s="45">
        <v>141</v>
      </c>
      <c r="O90" s="11">
        <f>M90*25</f>
        <v>3525</v>
      </c>
    </row>
    <row r="91" spans="1:15">
      <c r="A91" s="4">
        <v>8732084</v>
      </c>
      <c r="B91" s="4">
        <v>2084</v>
      </c>
      <c r="C91" s="4" t="s">
        <v>99</v>
      </c>
      <c r="D91" s="5" t="s">
        <v>12</v>
      </c>
      <c r="E91">
        <v>680643.19634289457</v>
      </c>
      <c r="F91" s="41">
        <v>20</v>
      </c>
      <c r="G91" s="41">
        <v>22</v>
      </c>
      <c r="H91" s="41">
        <v>30</v>
      </c>
      <c r="I91" s="41">
        <v>27</v>
      </c>
      <c r="J91" s="41">
        <v>25</v>
      </c>
      <c r="K91" s="41">
        <v>29</v>
      </c>
      <c r="L91" s="41">
        <v>24</v>
      </c>
      <c r="M91" s="45">
        <v>187</v>
      </c>
      <c r="O91" s="11">
        <f>M91*25</f>
        <v>4675</v>
      </c>
    </row>
    <row r="92" spans="1:15">
      <c r="A92" s="4">
        <v>8732443</v>
      </c>
      <c r="B92" s="4">
        <v>2443</v>
      </c>
      <c r="C92" s="4" t="s">
        <v>100</v>
      </c>
      <c r="D92" s="5" t="s">
        <v>12</v>
      </c>
      <c r="E92">
        <v>1492031.4134522208</v>
      </c>
      <c r="F92" s="41">
        <v>55</v>
      </c>
      <c r="G92" s="41">
        <v>52</v>
      </c>
      <c r="H92" s="41">
        <v>59</v>
      </c>
      <c r="I92" s="41">
        <v>52</v>
      </c>
      <c r="J92" s="41">
        <v>56</v>
      </c>
      <c r="K92" s="41">
        <v>53</v>
      </c>
      <c r="L92" s="41">
        <v>61</v>
      </c>
      <c r="M92" s="45">
        <v>378</v>
      </c>
      <c r="O92" s="11">
        <f>M92*25</f>
        <v>9450</v>
      </c>
    </row>
    <row r="93" spans="1:15">
      <c r="A93" s="4">
        <v>8733052</v>
      </c>
      <c r="B93" s="4">
        <v>3052</v>
      </c>
      <c r="C93" s="4" t="s">
        <v>101</v>
      </c>
      <c r="D93" s="5" t="s">
        <v>12</v>
      </c>
      <c r="E93">
        <v>1019042.0736207177</v>
      </c>
      <c r="F93" s="41">
        <v>36</v>
      </c>
      <c r="G93" s="41">
        <v>35</v>
      </c>
      <c r="H93" s="41">
        <v>41</v>
      </c>
      <c r="I93" s="41">
        <v>43</v>
      </c>
      <c r="J93" s="41">
        <v>33</v>
      </c>
      <c r="K93" s="41">
        <v>37</v>
      </c>
      <c r="L93" s="41">
        <v>40</v>
      </c>
      <c r="M93" s="45">
        <v>273</v>
      </c>
      <c r="O93" s="11">
        <f>M93*25</f>
        <v>6825</v>
      </c>
    </row>
    <row r="94" spans="1:15">
      <c r="A94" s="4">
        <v>8732046</v>
      </c>
      <c r="B94" s="4">
        <v>2046</v>
      </c>
      <c r="C94" s="4" t="s">
        <v>102</v>
      </c>
      <c r="D94" s="5" t="s">
        <v>12</v>
      </c>
      <c r="E94">
        <v>1188241.5122596293</v>
      </c>
      <c r="F94" s="41">
        <v>39</v>
      </c>
      <c r="G94" s="41">
        <v>41</v>
      </c>
      <c r="H94" s="41">
        <v>42</v>
      </c>
      <c r="I94" s="41">
        <v>42</v>
      </c>
      <c r="J94" s="41">
        <v>53</v>
      </c>
      <c r="K94" s="41">
        <v>44</v>
      </c>
      <c r="L94" s="41">
        <v>48</v>
      </c>
      <c r="M94" s="45">
        <v>313</v>
      </c>
      <c r="O94" s="11">
        <f>M94*25</f>
        <v>7825</v>
      </c>
    </row>
    <row r="95" spans="1:15">
      <c r="A95" s="4">
        <v>8733325</v>
      </c>
      <c r="B95" s="4">
        <v>3325</v>
      </c>
      <c r="C95" s="4" t="s">
        <v>103</v>
      </c>
      <c r="D95" s="5" t="s">
        <v>12</v>
      </c>
      <c r="E95">
        <v>649879.6620449106</v>
      </c>
      <c r="F95" s="41">
        <v>18</v>
      </c>
      <c r="G95" s="41">
        <v>19</v>
      </c>
      <c r="H95" s="41">
        <v>22</v>
      </c>
      <c r="I95" s="41">
        <v>29</v>
      </c>
      <c r="J95" s="41">
        <v>23</v>
      </c>
      <c r="K95" s="41">
        <v>28</v>
      </c>
      <c r="L95" s="41">
        <v>30</v>
      </c>
      <c r="M95" s="45">
        <v>163</v>
      </c>
      <c r="O95" s="11">
        <f>M95*25</f>
        <v>4075</v>
      </c>
    </row>
    <row r="96" spans="1:15">
      <c r="A96" s="4">
        <v>8732217</v>
      </c>
      <c r="B96" s="4">
        <v>2217</v>
      </c>
      <c r="C96" s="4" t="s">
        <v>104</v>
      </c>
      <c r="D96" s="5" t="s">
        <v>12</v>
      </c>
      <c r="E96">
        <v>530670.96664022282</v>
      </c>
      <c r="F96" s="41">
        <v>20</v>
      </c>
      <c r="G96" s="41">
        <v>18</v>
      </c>
      <c r="H96" s="41">
        <v>21</v>
      </c>
      <c r="I96" s="41">
        <v>16</v>
      </c>
      <c r="J96" s="41">
        <v>20</v>
      </c>
      <c r="K96" s="41">
        <v>20</v>
      </c>
      <c r="L96" s="41">
        <v>23</v>
      </c>
      <c r="M96" s="45">
        <v>140</v>
      </c>
      <c r="O96" s="11">
        <f>M96*25</f>
        <v>3500</v>
      </c>
    </row>
    <row r="97" spans="1:15">
      <c r="A97" s="4">
        <v>8733943</v>
      </c>
      <c r="B97" s="4">
        <v>3943</v>
      </c>
      <c r="C97" s="4" t="s">
        <v>105</v>
      </c>
      <c r="D97" s="5" t="s">
        <v>12</v>
      </c>
      <c r="E97">
        <v>1576631.1327716766</v>
      </c>
      <c r="F97" s="41">
        <v>58</v>
      </c>
      <c r="G97" s="41">
        <v>59</v>
      </c>
      <c r="H97" s="41">
        <v>60</v>
      </c>
      <c r="I97" s="41">
        <v>58</v>
      </c>
      <c r="J97" s="41">
        <v>60</v>
      </c>
      <c r="K97" s="41">
        <v>56</v>
      </c>
      <c r="L97" s="41">
        <v>59</v>
      </c>
      <c r="M97" s="45">
        <v>424</v>
      </c>
      <c r="O97" s="11">
        <f>M97*25</f>
        <v>10600</v>
      </c>
    </row>
    <row r="98" spans="1:15">
      <c r="A98" s="4">
        <v>8733368</v>
      </c>
      <c r="B98" s="4">
        <v>3368</v>
      </c>
      <c r="C98" s="4" t="s">
        <v>106</v>
      </c>
      <c r="D98" s="5" t="s">
        <v>12</v>
      </c>
      <c r="E98">
        <v>519134.6412784789</v>
      </c>
      <c r="F98" s="41">
        <v>18</v>
      </c>
      <c r="G98" s="41">
        <v>16</v>
      </c>
      <c r="H98" s="41">
        <v>21</v>
      </c>
      <c r="I98" s="41">
        <v>18</v>
      </c>
      <c r="J98" s="41">
        <v>21</v>
      </c>
      <c r="K98" s="41">
        <v>20</v>
      </c>
      <c r="L98" s="41">
        <v>21</v>
      </c>
      <c r="M98" s="45">
        <v>133</v>
      </c>
      <c r="O98" s="11">
        <f>M98*25</f>
        <v>3325</v>
      </c>
    </row>
    <row r="99" spans="1:15">
      <c r="A99" s="4">
        <v>8732123</v>
      </c>
      <c r="B99" s="4">
        <v>2123</v>
      </c>
      <c r="C99" s="4" t="s">
        <v>107</v>
      </c>
      <c r="D99" s="5" t="s">
        <v>12</v>
      </c>
      <c r="E99">
        <v>803697.33353483025</v>
      </c>
      <c r="F99" s="41">
        <v>27</v>
      </c>
      <c r="G99" s="41">
        <v>30</v>
      </c>
      <c r="H99" s="41">
        <v>24</v>
      </c>
      <c r="I99" s="41">
        <v>30</v>
      </c>
      <c r="J99" s="41">
        <v>28</v>
      </c>
      <c r="K99" s="41">
        <v>26</v>
      </c>
      <c r="L99" s="41">
        <v>44</v>
      </c>
      <c r="M99" s="45">
        <v>196</v>
      </c>
      <c r="O99" s="11">
        <f>M99*25</f>
        <v>4900</v>
      </c>
    </row>
    <row r="100" spans="1:15">
      <c r="A100" s="4">
        <v>8732260</v>
      </c>
      <c r="B100" s="4">
        <v>2260</v>
      </c>
      <c r="C100" s="4" t="s">
        <v>108</v>
      </c>
      <c r="D100" s="5" t="s">
        <v>12</v>
      </c>
      <c r="E100">
        <v>211499.29829863954</v>
      </c>
      <c r="F100" s="41">
        <v>7</v>
      </c>
      <c r="G100" s="41">
        <v>7</v>
      </c>
      <c r="H100" s="41">
        <v>9</v>
      </c>
      <c r="I100" s="41">
        <v>8</v>
      </c>
      <c r="J100" s="41">
        <v>10</v>
      </c>
      <c r="K100" s="41">
        <v>6</v>
      </c>
      <c r="L100" s="41">
        <v>8</v>
      </c>
      <c r="M100" s="45">
        <v>50</v>
      </c>
      <c r="O100" s="11">
        <f>M100*25</f>
        <v>1250</v>
      </c>
    </row>
    <row r="101" spans="1:15">
      <c r="A101" s="4">
        <v>8733058</v>
      </c>
      <c r="B101" s="4">
        <v>3058</v>
      </c>
      <c r="C101" s="4" t="s">
        <v>109</v>
      </c>
      <c r="D101" s="5" t="s">
        <v>12</v>
      </c>
      <c r="E101">
        <v>1219005.0465576134</v>
      </c>
      <c r="F101" s="41">
        <v>47</v>
      </c>
      <c r="G101" s="41">
        <v>46</v>
      </c>
      <c r="H101" s="41">
        <v>49</v>
      </c>
      <c r="I101" s="41">
        <v>39</v>
      </c>
      <c r="J101" s="41">
        <v>42</v>
      </c>
      <c r="K101" s="41">
        <v>44</v>
      </c>
      <c r="L101" s="41">
        <v>50</v>
      </c>
      <c r="M101" s="45">
        <v>308</v>
      </c>
      <c r="O101" s="11">
        <f>M101*25</f>
        <v>7700</v>
      </c>
    </row>
    <row r="102" spans="1:15">
      <c r="A102" s="4">
        <v>8732335</v>
      </c>
      <c r="B102" s="4">
        <v>2335</v>
      </c>
      <c r="C102" s="4" t="s">
        <v>110</v>
      </c>
      <c r="D102" s="5" t="s">
        <v>12</v>
      </c>
      <c r="E102">
        <v>707561.28885363042</v>
      </c>
      <c r="F102" s="41">
        <v>18</v>
      </c>
      <c r="G102" s="41">
        <v>28</v>
      </c>
      <c r="H102" s="41">
        <v>27</v>
      </c>
      <c r="I102" s="41">
        <v>27</v>
      </c>
      <c r="J102" s="41">
        <v>27</v>
      </c>
      <c r="K102" s="41">
        <v>28</v>
      </c>
      <c r="L102" s="41">
        <v>29</v>
      </c>
      <c r="M102" s="45">
        <v>181</v>
      </c>
      <c r="O102" s="11">
        <f>M102*25</f>
        <v>4525</v>
      </c>
    </row>
    <row r="103" spans="1:15">
      <c r="A103" s="4">
        <v>8733389</v>
      </c>
      <c r="B103" s="4">
        <v>3389</v>
      </c>
      <c r="C103" s="4" t="s">
        <v>111</v>
      </c>
      <c r="D103" s="5" t="s">
        <v>12</v>
      </c>
      <c r="E103">
        <v>1430504.3448562529</v>
      </c>
      <c r="F103" s="41">
        <v>43</v>
      </c>
      <c r="G103" s="41">
        <v>37</v>
      </c>
      <c r="H103" s="41">
        <v>52</v>
      </c>
      <c r="I103" s="41">
        <v>60</v>
      </c>
      <c r="J103" s="41">
        <v>58</v>
      </c>
      <c r="K103" s="41">
        <v>62</v>
      </c>
      <c r="L103" s="41">
        <v>60</v>
      </c>
      <c r="M103" s="45">
        <v>368</v>
      </c>
      <c r="O103" s="11">
        <f>M103*25</f>
        <v>9200</v>
      </c>
    </row>
    <row r="104" spans="1:15">
      <c r="A104" s="4">
        <v>8732001</v>
      </c>
      <c r="B104" s="4">
        <v>2001</v>
      </c>
      <c r="C104" s="4" t="s">
        <v>112</v>
      </c>
      <c r="D104" s="5" t="s">
        <v>12</v>
      </c>
      <c r="E104">
        <v>1884266.4757515159</v>
      </c>
      <c r="F104" s="41">
        <v>75</v>
      </c>
      <c r="G104" s="41">
        <v>71</v>
      </c>
      <c r="H104" s="41">
        <v>57</v>
      </c>
      <c r="I104" s="41">
        <v>68</v>
      </c>
      <c r="J104" s="41">
        <v>71</v>
      </c>
      <c r="K104" s="41">
        <v>75</v>
      </c>
      <c r="L104" s="41">
        <v>73</v>
      </c>
      <c r="M104" s="45">
        <v>484</v>
      </c>
      <c r="O104" s="11">
        <f>M104*25</f>
        <v>12100</v>
      </c>
    </row>
    <row r="105" spans="1:15">
      <c r="A105" s="4">
        <v>8732064</v>
      </c>
      <c r="B105" s="4">
        <v>2064</v>
      </c>
      <c r="C105" s="4" t="s">
        <v>113</v>
      </c>
      <c r="D105" s="5" t="s">
        <v>12</v>
      </c>
      <c r="E105">
        <v>342244.31906507123</v>
      </c>
      <c r="F105" s="41">
        <v>7</v>
      </c>
      <c r="G105" s="41">
        <v>12</v>
      </c>
      <c r="H105" s="41">
        <v>8</v>
      </c>
      <c r="I105" s="41">
        <v>13</v>
      </c>
      <c r="J105" s="41">
        <v>16</v>
      </c>
      <c r="K105" s="41">
        <v>15</v>
      </c>
      <c r="L105" s="41">
        <v>18</v>
      </c>
      <c r="M105" s="45">
        <v>86</v>
      </c>
      <c r="O105" s="11">
        <f>M105*25</f>
        <v>2150</v>
      </c>
    </row>
    <row r="106" spans="1:15">
      <c r="A106" s="7">
        <v>8732000</v>
      </c>
      <c r="B106" s="7">
        <v>2000</v>
      </c>
      <c r="C106" s="7" t="s">
        <v>114</v>
      </c>
      <c r="D106" s="8" t="s">
        <v>12</v>
      </c>
      <c r="E106" s="9">
        <v>907524.261790526</v>
      </c>
      <c r="F106" s="41">
        <v>31</v>
      </c>
      <c r="G106" s="41">
        <v>29</v>
      </c>
      <c r="H106" s="41">
        <v>52</v>
      </c>
      <c r="I106" s="41">
        <v>29</v>
      </c>
      <c r="J106" s="41">
        <v>43</v>
      </c>
      <c r="K106" s="41">
        <v>23</v>
      </c>
      <c r="L106" s="41">
        <v>29</v>
      </c>
      <c r="M106" s="45">
        <v>220</v>
      </c>
      <c r="O106" s="11">
        <f>M106*25</f>
        <v>5500</v>
      </c>
    </row>
    <row r="107" spans="1:15">
      <c r="A107" s="4">
        <v>8732048</v>
      </c>
      <c r="B107" s="4">
        <v>2048</v>
      </c>
      <c r="C107" s="4" t="s">
        <v>115</v>
      </c>
      <c r="D107" s="5" t="s">
        <v>12</v>
      </c>
      <c r="E107">
        <v>2018856.9383051957</v>
      </c>
      <c r="F107" s="41">
        <v>72</v>
      </c>
      <c r="G107" s="41">
        <v>83</v>
      </c>
      <c r="H107" s="41">
        <v>79</v>
      </c>
      <c r="I107" s="41">
        <v>91</v>
      </c>
      <c r="J107" s="41">
        <v>64</v>
      </c>
      <c r="K107" s="41">
        <v>60</v>
      </c>
      <c r="L107" s="41">
        <v>76</v>
      </c>
      <c r="M107" s="45">
        <v>517</v>
      </c>
      <c r="O107" s="11">
        <f>M107*25</f>
        <v>12925</v>
      </c>
    </row>
    <row r="108" spans="1:15">
      <c r="A108" s="4">
        <v>8732232</v>
      </c>
      <c r="B108" s="4">
        <v>2232</v>
      </c>
      <c r="C108" s="4" t="s">
        <v>116</v>
      </c>
      <c r="D108" s="5" t="s">
        <v>12</v>
      </c>
      <c r="E108">
        <v>888297.052854286</v>
      </c>
      <c r="F108" s="41">
        <v>0</v>
      </c>
      <c r="G108" s="41">
        <v>0</v>
      </c>
      <c r="H108" s="41">
        <v>0</v>
      </c>
      <c r="I108" s="41">
        <v>55</v>
      </c>
      <c r="J108" s="41">
        <v>58</v>
      </c>
      <c r="K108" s="41">
        <v>60</v>
      </c>
      <c r="L108" s="41">
        <v>58</v>
      </c>
      <c r="M108" s="45">
        <v>235</v>
      </c>
      <c r="O108" s="11">
        <f>M108*25</f>
        <v>5875</v>
      </c>
    </row>
    <row r="109" spans="1:15">
      <c r="A109" s="4">
        <v>8733392</v>
      </c>
      <c r="B109" s="4">
        <v>3392</v>
      </c>
      <c r="C109" s="4" t="s">
        <v>117</v>
      </c>
      <c r="D109" s="5" t="s">
        <v>12</v>
      </c>
      <c r="E109">
        <v>1126714.4436636616</v>
      </c>
      <c r="F109" s="41">
        <v>38</v>
      </c>
      <c r="G109" s="41">
        <v>33</v>
      </c>
      <c r="H109" s="41">
        <v>42</v>
      </c>
      <c r="I109" s="41">
        <v>42</v>
      </c>
      <c r="J109" s="41">
        <v>42</v>
      </c>
      <c r="K109" s="41">
        <v>50</v>
      </c>
      <c r="L109" s="41">
        <v>46</v>
      </c>
      <c r="M109" s="45">
        <v>285</v>
      </c>
      <c r="O109" s="11">
        <f>M109*25</f>
        <v>7125</v>
      </c>
    </row>
    <row r="110" spans="1:15">
      <c r="A110" s="4">
        <v>8733054</v>
      </c>
      <c r="B110" s="4">
        <v>3054</v>
      </c>
      <c r="C110" s="4" t="s">
        <v>118</v>
      </c>
      <c r="D110" s="5" t="s">
        <v>12</v>
      </c>
      <c r="E110">
        <v>396080.50408654317</v>
      </c>
      <c r="F110" s="41">
        <v>10</v>
      </c>
      <c r="G110" s="41">
        <v>13</v>
      </c>
      <c r="H110" s="41">
        <v>16</v>
      </c>
      <c r="I110" s="41">
        <v>14</v>
      </c>
      <c r="J110" s="41">
        <v>16</v>
      </c>
      <c r="K110" s="41">
        <v>23</v>
      </c>
      <c r="L110" s="41">
        <v>11</v>
      </c>
      <c r="M110" s="45">
        <v>110</v>
      </c>
      <c r="O110" s="11">
        <f>M110*25</f>
        <v>2750</v>
      </c>
    </row>
    <row r="111" spans="1:15">
      <c r="A111" s="4">
        <v>8733032</v>
      </c>
      <c r="B111" s="4">
        <v>3032</v>
      </c>
      <c r="C111" s="4" t="s">
        <v>119</v>
      </c>
      <c r="D111" s="5" t="s">
        <v>12</v>
      </c>
      <c r="E111">
        <v>707561.28885363042</v>
      </c>
      <c r="F111" s="41">
        <v>25</v>
      </c>
      <c r="G111" s="41">
        <v>23</v>
      </c>
      <c r="H111" s="41">
        <v>22</v>
      </c>
      <c r="I111" s="41">
        <v>22</v>
      </c>
      <c r="J111" s="41">
        <v>30</v>
      </c>
      <c r="K111" s="41">
        <v>31</v>
      </c>
      <c r="L111" s="41">
        <v>31</v>
      </c>
      <c r="M111" s="45">
        <v>183</v>
      </c>
      <c r="O111" s="11">
        <f>M111*25</f>
        <v>4575</v>
      </c>
    </row>
    <row r="112" spans="1:15">
      <c r="A112" s="4">
        <v>8732054</v>
      </c>
      <c r="B112" s="4">
        <v>2054</v>
      </c>
      <c r="C112" s="4" t="s">
        <v>120</v>
      </c>
      <c r="D112" s="5" t="s">
        <v>12</v>
      </c>
      <c r="E112">
        <v>1311295.6494515652</v>
      </c>
      <c r="F112" s="41">
        <v>41</v>
      </c>
      <c r="G112" s="41">
        <v>45</v>
      </c>
      <c r="H112" s="41">
        <v>55</v>
      </c>
      <c r="I112" s="41">
        <v>46</v>
      </c>
      <c r="J112" s="41">
        <v>55</v>
      </c>
      <c r="K112" s="41">
        <v>59</v>
      </c>
      <c r="L112" s="41">
        <v>40</v>
      </c>
      <c r="M112" s="45">
        <v>361</v>
      </c>
      <c r="O112" s="11">
        <f>M112*25</f>
        <v>9025</v>
      </c>
    </row>
    <row r="113" spans="1:15">
      <c r="A113" s="4">
        <v>8732240</v>
      </c>
      <c r="B113" s="4">
        <v>2240</v>
      </c>
      <c r="C113" s="4" t="s">
        <v>121</v>
      </c>
      <c r="D113" s="5" t="s">
        <v>12</v>
      </c>
      <c r="E113">
        <v>499907.4323422389</v>
      </c>
      <c r="F113" s="41">
        <v>25</v>
      </c>
      <c r="G113" s="41">
        <v>12</v>
      </c>
      <c r="H113" s="41">
        <v>19</v>
      </c>
      <c r="I113" s="41">
        <v>23</v>
      </c>
      <c r="J113" s="41">
        <v>20</v>
      </c>
      <c r="K113" s="41">
        <v>13</v>
      </c>
      <c r="L113" s="41">
        <v>18</v>
      </c>
      <c r="M113" s="45">
        <v>131</v>
      </c>
      <c r="O113" s="11">
        <f>M113*25</f>
        <v>3275</v>
      </c>
    </row>
    <row r="114" spans="1:15">
      <c r="A114" s="4">
        <v>8732254</v>
      </c>
      <c r="B114" s="4">
        <v>2254</v>
      </c>
      <c r="C114" s="4" t="s">
        <v>122</v>
      </c>
      <c r="D114" s="5" t="s">
        <v>12</v>
      </c>
      <c r="E114">
        <v>596043.47702343867</v>
      </c>
      <c r="F114" s="41">
        <v>53</v>
      </c>
      <c r="G114" s="41">
        <v>50</v>
      </c>
      <c r="H114" s="41">
        <v>52</v>
      </c>
      <c r="I114" s="41">
        <v>0</v>
      </c>
      <c r="J114" s="41">
        <v>0</v>
      </c>
      <c r="K114" s="41">
        <v>0</v>
      </c>
      <c r="L114" s="41">
        <v>0</v>
      </c>
      <c r="M114" s="45">
        <v>139</v>
      </c>
      <c r="O114" s="11">
        <f>M114*25</f>
        <v>3475</v>
      </c>
    </row>
    <row r="115" spans="1:15">
      <c r="A115" s="4">
        <v>8731005</v>
      </c>
      <c r="B115" s="4">
        <v>1005</v>
      </c>
      <c r="C115" s="4" t="s">
        <v>123</v>
      </c>
      <c r="D115" s="5" t="s">
        <v>124</v>
      </c>
      <c r="O115" s="11">
        <f>M115*25</f>
        <v>0</v>
      </c>
    </row>
    <row r="116" spans="1:15">
      <c r="A116" s="4">
        <v>8731006</v>
      </c>
      <c r="B116" s="4">
        <v>1006</v>
      </c>
      <c r="C116" s="4" t="s">
        <v>125</v>
      </c>
      <c r="D116" s="5" t="s">
        <v>124</v>
      </c>
      <c r="O116" s="11">
        <f>M116*25</f>
        <v>0</v>
      </c>
    </row>
    <row r="117" spans="1:15">
      <c r="A117" s="4">
        <v>8731003</v>
      </c>
      <c r="B117" s="4">
        <v>1003</v>
      </c>
      <c r="C117" s="4" t="s">
        <v>126</v>
      </c>
      <c r="D117" s="5" t="s">
        <v>124</v>
      </c>
      <c r="O117" s="11">
        <f>M117*25</f>
        <v>0</v>
      </c>
    </row>
    <row r="118" spans="1:15">
      <c r="A118" s="4">
        <v>8731002</v>
      </c>
      <c r="B118" s="4">
        <v>1002</v>
      </c>
      <c r="C118" s="4" t="s">
        <v>127</v>
      </c>
      <c r="D118" s="5" t="s">
        <v>124</v>
      </c>
      <c r="O118" s="11">
        <f>M118*25</f>
        <v>0</v>
      </c>
    </row>
    <row r="119" spans="1:15">
      <c r="A119" s="4">
        <v>8731007</v>
      </c>
      <c r="B119" s="4">
        <v>1007</v>
      </c>
      <c r="C119" s="4" t="s">
        <v>128</v>
      </c>
      <c r="D119" s="5" t="s">
        <v>124</v>
      </c>
      <c r="O119" s="11">
        <f>M119*25</f>
        <v>0</v>
      </c>
    </row>
    <row r="120" spans="1:15">
      <c r="A120" s="4">
        <v>8731000</v>
      </c>
      <c r="B120" s="4">
        <v>1000</v>
      </c>
      <c r="C120" s="4" t="s">
        <v>129</v>
      </c>
      <c r="D120" s="5" t="s">
        <v>124</v>
      </c>
      <c r="O120" s="11">
        <f>M120*25</f>
        <v>0</v>
      </c>
    </row>
    <row r="121" spans="1:15">
      <c r="A121" s="4">
        <v>8731001</v>
      </c>
      <c r="B121" s="4">
        <v>1001</v>
      </c>
      <c r="C121" s="4" t="s">
        <v>130</v>
      </c>
      <c r="D121" s="5" t="s">
        <v>124</v>
      </c>
      <c r="O121" s="11">
        <f>M121*25</f>
        <v>0</v>
      </c>
    </row>
  </sheetData>
  <pageMargins left="0.7" right="0.7" top="0.75" bottom="0.75" header="0.3" footer="0.3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2"/>
  <dimension ref="A3:B10"/>
  <sheetViews>
    <sheetView view="normal" workbookViewId="0">
      <selection pane="topLeft" activeCell="B11" sqref="B11"/>
    </sheetView>
  </sheetViews>
  <sheetFormatPr defaultRowHeight="14.4"/>
  <sheetData>
    <row r="3" spans="1:2">
      <c r="A3" t="s">
        <v>131</v>
      </c>
      <c r="B3">
        <v>26</v>
      </c>
    </row>
    <row r="4" spans="1:2">
      <c r="A4" t="s">
        <v>132</v>
      </c>
      <c r="B4">
        <v>130</v>
      </c>
    </row>
    <row r="5" spans="1:2">
      <c r="A5" t="s">
        <v>133</v>
      </c>
      <c r="B5">
        <v>517</v>
      </c>
    </row>
    <row r="6" spans="1:2">
      <c r="A6" t="s">
        <v>134</v>
      </c>
      <c r="B6">
        <v>130</v>
      </c>
    </row>
    <row r="7" spans="1:2">
      <c r="A7" t="s">
        <v>135</v>
      </c>
      <c r="B7">
        <v>130</v>
      </c>
    </row>
    <row r="9" spans="1:2">
      <c r="A9" t="s">
        <v>136</v>
      </c>
      <c r="B9">
        <v>517</v>
      </c>
    </row>
    <row r="10" spans="1:2">
      <c r="A10" t="s">
        <v>137</v>
      </c>
      <c r="B10">
        <v>130</v>
      </c>
    </row>
  </sheetData>
  <pageMargins left="0.7" right="0.7" top="0.75" bottom="0.75" header="0.3" footer="0.3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3"/>
  <dimension ref="A1:V210"/>
  <sheetViews>
    <sheetView topLeftCell="G1" zoomScale="115" view="normal" tabSelected="1" workbookViewId="0">
      <selection pane="topLeft" activeCell="R11" sqref="R11"/>
    </sheetView>
  </sheetViews>
  <sheetFormatPr defaultRowHeight="14.4"/>
  <cols>
    <col min="1" max="3" width="0" hidden="1" customWidth="1"/>
    <col min="4" max="4" width="18.50390625" hidden="1" customWidth="1"/>
    <col min="5" max="5" width="0" hidden="1" customWidth="1"/>
    <col min="6" max="6" width="1.75390625" style="16" hidden="1" customWidth="1"/>
    <col min="7" max="7" width="19.75390625" style="17" customWidth="1"/>
    <col min="8" max="8" width="13.50390625" style="17" bestFit="1" customWidth="1"/>
    <col min="9" max="9" width="8.75390625" style="17" customWidth="1"/>
    <col min="10" max="10" width="8.875" style="37" bestFit="1" customWidth="1"/>
    <col min="11" max="11" width="1.75390625" style="16" customWidth="1"/>
    <col min="12" max="12" width="18.75390625" style="17" customWidth="1"/>
    <col min="13" max="13" width="19.00390625" style="17" customWidth="1"/>
    <col min="14" max="14" width="8.75390625" style="17" customWidth="1"/>
    <col min="15" max="15" width="8.875" style="37" bestFit="1" customWidth="1"/>
    <col min="16" max="16" width="1.75390625" style="16" customWidth="1"/>
    <col min="17" max="17" width="20.00390625" style="17" customWidth="1"/>
    <col min="18" max="18" width="20.75390625" style="17" customWidth="1"/>
    <col min="19" max="19" width="8.75390625" style="17" customWidth="1"/>
    <col min="20" max="20" width="8.75390625" style="37" customWidth="1"/>
  </cols>
  <sheetData>
    <row r="1" spans="7:22">
      <c r="G1" s="28"/>
      <c r="H1" s="28"/>
      <c r="I1" s="28"/>
      <c r="J1" s="34"/>
      <c r="K1" s="31"/>
      <c r="L1" s="28"/>
      <c r="M1" s="28"/>
      <c r="N1" s="28"/>
      <c r="O1" s="34"/>
      <c r="P1" s="31"/>
      <c r="Q1" s="28"/>
      <c r="R1" s="28"/>
      <c r="S1" s="28"/>
      <c r="T1" s="34"/>
      <c r="U1" s="28"/>
      <c r="V1" s="28"/>
    </row>
    <row r="2" spans="4:22" s="19" customFormat="1" ht="21">
      <c r="D2" s="19" t="s">
        <v>138</v>
      </c>
      <c r="F2" s="20"/>
      <c r="G2" s="33"/>
      <c r="H2" s="33" t="s">
        <v>139</v>
      </c>
      <c r="I2" s="33"/>
      <c r="J2" s="35">
        <f>SUM(J5:J160)</f>
        <v>0</v>
      </c>
      <c r="K2" s="30"/>
      <c r="L2" s="33"/>
      <c r="M2" s="33" t="s">
        <v>140</v>
      </c>
      <c r="N2" s="33"/>
      <c r="O2" s="35">
        <f>SUM(O5:O160)</f>
        <v>0</v>
      </c>
      <c r="P2" s="30"/>
      <c r="Q2" s="33"/>
      <c r="R2" s="33" t="s">
        <v>141</v>
      </c>
      <c r="S2" s="33"/>
      <c r="T2" s="35">
        <f>SUM(T5:T160)</f>
        <v>0</v>
      </c>
      <c r="U2" s="33"/>
      <c r="V2" s="33"/>
    </row>
    <row r="3" spans="4:22">
      <c r="D3" t="s">
        <v>142</v>
      </c>
      <c r="E3" t="s">
        <v>143</v>
      </c>
      <c r="G3" s="28"/>
      <c r="H3" s="28" t="s">
        <v>142</v>
      </c>
      <c r="I3" s="28" t="s">
        <v>144</v>
      </c>
      <c r="J3" s="34" t="s">
        <v>143</v>
      </c>
      <c r="K3" s="31"/>
      <c r="L3" s="28"/>
      <c r="M3" s="28" t="s">
        <v>142</v>
      </c>
      <c r="N3" s="28" t="s">
        <v>144</v>
      </c>
      <c r="O3" s="34" t="s">
        <v>143</v>
      </c>
      <c r="P3" s="31"/>
      <c r="Q3" s="28"/>
      <c r="R3" s="28" t="s">
        <v>142</v>
      </c>
      <c r="S3" s="28" t="s">
        <v>144</v>
      </c>
      <c r="T3" s="34" t="s">
        <v>143</v>
      </c>
      <c r="U3" s="28"/>
      <c r="V3" s="28"/>
    </row>
    <row r="4" spans="1:22" s="9" customFormat="1">
      <c r="A4" s="9" t="s">
        <v>145</v>
      </c>
      <c r="C4" s="9" t="s">
        <v>146</v>
      </c>
      <c r="D4" s="9">
        <v>2.5</v>
      </c>
      <c r="E4" s="9">
        <f>D4/5</f>
        <v>0.5</v>
      </c>
      <c r="F4" s="16"/>
      <c r="G4" s="32" t="s">
        <v>200</v>
      </c>
      <c r="H4" s="32">
        <v>16</v>
      </c>
      <c r="I4" s="32">
        <v>45.5</v>
      </c>
      <c r="J4" s="36">
        <f>(H4/32.5)*(I4/52)</f>
        <v>0.43076923076923079</v>
      </c>
      <c r="K4" s="31"/>
      <c r="L4" s="32" t="s">
        <v>147</v>
      </c>
      <c r="M4" s="32">
        <v>30</v>
      </c>
      <c r="N4" s="32">
        <v>52</v>
      </c>
      <c r="O4" s="36">
        <f>(M4/37)*(N4/52)</f>
        <v>0.81081081081081086</v>
      </c>
      <c r="P4" s="31"/>
      <c r="Q4" s="32" t="s">
        <v>148</v>
      </c>
      <c r="R4" s="32">
        <v>20</v>
      </c>
      <c r="S4" s="32">
        <v>48.9</v>
      </c>
      <c r="T4" s="36">
        <f>(R4/37)*(S4/52)</f>
        <v>0.50831600831600832</v>
      </c>
      <c r="U4" s="32"/>
      <c r="V4" s="39" t="s">
        <v>145</v>
      </c>
    </row>
    <row r="5" spans="7:21">
      <c r="G5" s="17" t="s">
        <v>149</v>
      </c>
      <c r="J5" s="38">
        <f>(H5/32.5)*(I5/52)</f>
        <v>0</v>
      </c>
      <c r="L5" s="17" t="s">
        <v>150</v>
      </c>
      <c r="O5" s="38">
        <f>(M5/37)*(N5/52)</f>
        <v>0</v>
      </c>
      <c r="Q5" s="17" t="s">
        <v>151</v>
      </c>
      <c r="T5" s="38">
        <f>(R5/37)*(S5/52)</f>
        <v>0</v>
      </c>
      <c r="U5" s="28" t="str">
        <f>IF(AND(T5&lt;0.394,T5&gt;1E-15),"Error - FTE less than 0.4 is not permitted","")</f>
        <v/>
      </c>
    </row>
    <row r="6" spans="7:21">
      <c r="G6" s="17" t="s">
        <v>152</v>
      </c>
      <c r="J6" s="38">
        <f>(H6/32.5)*(I6/52)</f>
        <v>0</v>
      </c>
      <c r="L6" s="17" t="s">
        <v>153</v>
      </c>
      <c r="O6" s="38">
        <f>(M6/37)*(N6/52)</f>
        <v>0</v>
      </c>
      <c r="Q6" s="17" t="s">
        <v>154</v>
      </c>
      <c r="T6" s="38">
        <f>(R6/37)*(S6/52)</f>
        <v>0</v>
      </c>
      <c r="U6" s="28" t="str">
        <f>IF(AND(T6&lt;0.394,T6&gt;1E-15),"Error - FTE less than 0.4 is not permitted","")</f>
        <v/>
      </c>
    </row>
    <row r="7" spans="7:21">
      <c r="G7" s="17" t="s">
        <v>155</v>
      </c>
      <c r="J7" s="38">
        <f>(H7/32.5)*(I7/52)</f>
        <v>0</v>
      </c>
      <c r="L7" s="17" t="s">
        <v>156</v>
      </c>
      <c r="O7" s="38">
        <f>(M7/37)*(N7/52)</f>
        <v>0</v>
      </c>
      <c r="Q7" s="17" t="s">
        <v>157</v>
      </c>
      <c r="T7" s="38">
        <f>(R7/37)*(S7/52)</f>
        <v>0</v>
      </c>
      <c r="U7" s="28" t="str">
        <f>IF(AND(T7&lt;0.394,T7&gt;1E-15),"Error - FTE less than 0.4 is not permitted","")</f>
        <v/>
      </c>
    </row>
    <row r="8" spans="7:21">
      <c r="G8" s="17" t="s">
        <v>158</v>
      </c>
      <c r="J8" s="38">
        <f>(H8/32.5)*(I8/52)</f>
        <v>0</v>
      </c>
      <c r="L8" s="17" t="s">
        <v>159</v>
      </c>
      <c r="O8" s="38">
        <f>(M8/37)*(N8/52)</f>
        <v>0</v>
      </c>
      <c r="Q8" s="17" t="s">
        <v>160</v>
      </c>
      <c r="T8" s="38">
        <f>(R8/37)*(S8/52)</f>
        <v>0</v>
      </c>
      <c r="U8" s="28" t="str">
        <f>IF(AND(T8&lt;0.394,T8&gt;1E-15),"Error - FTE less than 0.4 is not permitted","")</f>
        <v/>
      </c>
    </row>
    <row r="9" spans="7:21">
      <c r="G9" s="17" t="s">
        <v>161</v>
      </c>
      <c r="J9" s="38">
        <f>(H9/32.5)*(I9/52)</f>
        <v>0</v>
      </c>
      <c r="O9" s="38">
        <f>(M9/37)*(N9/52)</f>
        <v>0</v>
      </c>
      <c r="Q9" s="17" t="s">
        <v>162</v>
      </c>
      <c r="T9" s="38">
        <f>(R9/37)*(S9/52)</f>
        <v>0</v>
      </c>
      <c r="U9" s="28" t="str">
        <f>IF(AND(T9&lt;0.394,T9&gt;1E-15),"Error - FTE less than 0.4 is not permitted","")</f>
        <v/>
      </c>
    </row>
    <row r="10" spans="7:21">
      <c r="G10" s="17" t="s">
        <v>163</v>
      </c>
      <c r="J10" s="38">
        <f>(H10/32.5)*(I10/52)</f>
        <v>0</v>
      </c>
      <c r="O10" s="38">
        <f>(M10/37)*(N10/52)</f>
        <v>0</v>
      </c>
      <c r="Q10" s="17" t="s">
        <v>164</v>
      </c>
      <c r="T10" s="38">
        <f>(R10/37)*(S10/52)</f>
        <v>0</v>
      </c>
      <c r="U10" s="28" t="str">
        <f>IF(AND(T10&lt;0.394,T10&gt;1E-15),"Error - FTE less than 0.4 is not permitted","")</f>
        <v/>
      </c>
    </row>
    <row r="11" spans="7:21">
      <c r="G11" s="17" t="s">
        <v>165</v>
      </c>
      <c r="J11" s="38">
        <f>(H11/32.5)*(I11/52)</f>
        <v>0</v>
      </c>
      <c r="O11" s="38">
        <f>(M11/37)*(N11/52)</f>
        <v>0</v>
      </c>
      <c r="Q11" s="17" t="s">
        <v>166</v>
      </c>
      <c r="T11" s="38">
        <f>(R11/37)*(S11/52)</f>
        <v>0</v>
      </c>
      <c r="U11" s="28" t="str">
        <f>IF(AND(T11&lt;0.394,T11&gt;1E-15),"Error - FTE less than 0.4 is not permitted","")</f>
        <v/>
      </c>
    </row>
    <row r="12" spans="7:21">
      <c r="G12" s="17" t="s">
        <v>167</v>
      </c>
      <c r="J12" s="38">
        <f>(H12/32.5)*(I12/52)</f>
        <v>0</v>
      </c>
      <c r="O12" s="38">
        <f>(M12/37)*(N12/52)</f>
        <v>0</v>
      </c>
      <c r="Q12" s="17" t="s">
        <v>168</v>
      </c>
      <c r="T12" s="38">
        <f>(R12/37)*(S12/52)</f>
        <v>0</v>
      </c>
      <c r="U12" s="28" t="str">
        <f>IF(AND(T12&lt;0.394,T12&gt;1E-15),"Error - FTE less than 0.4 is not permitted","")</f>
        <v/>
      </c>
    </row>
    <row r="13" spans="7:21">
      <c r="G13" s="17" t="s">
        <v>169</v>
      </c>
      <c r="J13" s="38">
        <f>(H13/32.5)*(I13/52)</f>
        <v>0</v>
      </c>
      <c r="O13" s="38">
        <f>(M13/37)*(N13/52)</f>
        <v>0</v>
      </c>
      <c r="Q13" s="17" t="s">
        <v>170</v>
      </c>
      <c r="T13" s="38">
        <f>(R13/37)*(S13/52)</f>
        <v>0</v>
      </c>
      <c r="U13" s="28" t="str">
        <f>IF(AND(T13&lt;0.394,T13&gt;1E-15),"Error - FTE less than 0.4 is not permitted","")</f>
        <v/>
      </c>
    </row>
    <row r="14" spans="7:21">
      <c r="G14" s="17" t="s">
        <v>171</v>
      </c>
      <c r="J14" s="38">
        <f>(H14/32.5)*(I14/52)</f>
        <v>0</v>
      </c>
      <c r="O14" s="38">
        <f>(M14/37)*(N14/52)</f>
        <v>0</v>
      </c>
      <c r="Q14" s="17" t="s">
        <v>172</v>
      </c>
      <c r="T14" s="38">
        <f>(R14/37)*(S14/52)</f>
        <v>0</v>
      </c>
      <c r="U14" s="28" t="str">
        <f>IF(AND(T14&lt;0.394,T14&gt;1E-15),"Error - FTE less than 0.4 is not permitted","")</f>
        <v/>
      </c>
    </row>
    <row r="15" spans="7:21">
      <c r="G15" s="17" t="s">
        <v>173</v>
      </c>
      <c r="J15" s="38">
        <f>(H15/32.5)*(I15/52)</f>
        <v>0</v>
      </c>
      <c r="O15" s="38">
        <f>(M15/37)*(N15/52)</f>
        <v>0</v>
      </c>
      <c r="Q15" s="17" t="s">
        <v>174</v>
      </c>
      <c r="T15" s="38">
        <f>(R15/37)*(S15/52)</f>
        <v>0</v>
      </c>
      <c r="U15" s="28" t="str">
        <f>IF(AND(T15&lt;0.394,T15&gt;1E-15),"Error - FTE less than 0.4 is not permitted","")</f>
        <v/>
      </c>
    </row>
    <row r="16" spans="7:21">
      <c r="G16" s="17" t="s">
        <v>175</v>
      </c>
      <c r="J16" s="38">
        <f>(H16/32.5)*(I16/52)</f>
        <v>0</v>
      </c>
      <c r="O16" s="38">
        <f>(M16/37)*(N16/52)</f>
        <v>0</v>
      </c>
      <c r="Q16" s="17" t="s">
        <v>176</v>
      </c>
      <c r="T16" s="38">
        <f>(R16/37)*(S16/52)</f>
        <v>0</v>
      </c>
      <c r="U16" s="28" t="str">
        <f>IF(AND(T16&lt;0.394,T16&gt;1E-15),"Error - FTE less than 0.4 is not permitted","")</f>
        <v/>
      </c>
    </row>
    <row r="17" spans="7:21">
      <c r="G17" s="17" t="s">
        <v>177</v>
      </c>
      <c r="J17" s="38">
        <f>(H17/32.5)*(I17/52)</f>
        <v>0</v>
      </c>
      <c r="O17" s="38">
        <f>(M17/37)*(N17/52)</f>
        <v>0</v>
      </c>
      <c r="Q17" s="17" t="s">
        <v>178</v>
      </c>
      <c r="T17" s="38">
        <f>(R17/37)*(S17/52)</f>
        <v>0</v>
      </c>
      <c r="U17" s="28" t="str">
        <f>IF(AND(T17&lt;0.394,T17&gt;1E-15),"Error - FTE less than 0.4 is not permitted","")</f>
        <v/>
      </c>
    </row>
    <row r="18" spans="7:21">
      <c r="G18" s="17" t="s">
        <v>179</v>
      </c>
      <c r="J18" s="38">
        <f>(H18/32.5)*(I18/52)</f>
        <v>0</v>
      </c>
      <c r="O18" s="38">
        <f>(M18/37)*(N18/52)</f>
        <v>0</v>
      </c>
      <c r="Q18" s="17" t="s">
        <v>180</v>
      </c>
      <c r="T18" s="38">
        <f>(R18/37)*(S18/52)</f>
        <v>0</v>
      </c>
      <c r="U18" s="28" t="str">
        <f>IF(AND(T18&lt;0.394,T18&gt;1E-15),"Error - FTE less than 0.4 is not permitted","")</f>
        <v/>
      </c>
    </row>
    <row r="19" spans="7:21">
      <c r="G19" s="17" t="s">
        <v>181</v>
      </c>
      <c r="J19" s="38">
        <f>(H19/32.5)*(I19/52)</f>
        <v>0</v>
      </c>
      <c r="O19" s="38">
        <f>(M19/37)*(N19/52)</f>
        <v>0</v>
      </c>
      <c r="Q19" s="17" t="s">
        <v>182</v>
      </c>
      <c r="T19" s="38">
        <f>(R19/37)*(S19/52)</f>
        <v>0</v>
      </c>
      <c r="U19" s="28" t="str">
        <f>IF(AND(T19&lt;0.394,T19&gt;1E-15),"Error - FTE less than 0.4 is not permitted","")</f>
        <v/>
      </c>
    </row>
    <row r="20" spans="10:21">
      <c r="J20" s="38">
        <f>(H20/32.5)*(I20/52)</f>
        <v>0</v>
      </c>
      <c r="O20" s="38">
        <f>(M20/37)*(N20/52)</f>
        <v>0</v>
      </c>
      <c r="T20" s="38">
        <f>(R20/37)*(S20/52)</f>
        <v>0</v>
      </c>
      <c r="U20" s="28" t="str">
        <f>IF(AND(T20&lt;0.394,T20&gt;1E-15),"Error - FTE less than 0.4 is not permitted","")</f>
        <v/>
      </c>
    </row>
    <row r="21" spans="10:21">
      <c r="J21" s="38">
        <f>(H21/32.5)*(I21/52)</f>
        <v>0</v>
      </c>
      <c r="O21" s="38">
        <f>(M21/37)*(N21/52)</f>
        <v>0</v>
      </c>
      <c r="T21" s="38">
        <f>(R21/37)*(S21/52)</f>
        <v>0</v>
      </c>
      <c r="U21" s="28" t="str">
        <f>IF(AND(T21&lt;0.394,T21&gt;1E-15),"Error - FTE less than 0.4 is not permitted","")</f>
        <v/>
      </c>
    </row>
    <row r="22" spans="10:21">
      <c r="J22" s="38">
        <f>(H22/32.5)*(I22/52)</f>
        <v>0</v>
      </c>
      <c r="O22" s="38">
        <f>(M22/37)*(N22/52)</f>
        <v>0</v>
      </c>
      <c r="T22" s="38">
        <f>(R22/37)*(S22/52)</f>
        <v>0</v>
      </c>
      <c r="U22" s="28" t="str">
        <f>IF(AND(T22&lt;0.394,T22&gt;1E-15),"Error - FTE less than 0.4 is not permitted","")</f>
        <v/>
      </c>
    </row>
    <row r="23" spans="10:21">
      <c r="J23" s="38">
        <f>(H23/32.5)*(I23/52)</f>
        <v>0</v>
      </c>
      <c r="O23" s="38">
        <f>(M23/37)*(N23/52)</f>
        <v>0</v>
      </c>
      <c r="T23" s="38">
        <f>(R23/37)*(S23/52)</f>
        <v>0</v>
      </c>
      <c r="U23" s="28" t="str">
        <f>IF(AND(T23&lt;0.394,T23&gt;1E-15),"Error - FTE less than 0.4 is not permitted","")</f>
        <v/>
      </c>
    </row>
    <row r="24" spans="10:21">
      <c r="J24" s="38">
        <f>(H24/32.5)*(I24/52)</f>
        <v>0</v>
      </c>
      <c r="O24" s="38">
        <f>(M24/37)*(N24/52)</f>
        <v>0</v>
      </c>
      <c r="T24" s="38">
        <f>(R24/37)*(S24/52)</f>
        <v>0</v>
      </c>
      <c r="U24" s="28" t="str">
        <f>IF(AND(T24&lt;0.394,T24&gt;1E-15),"Error - FTE less than 0.4 is not permitted","")</f>
        <v/>
      </c>
    </row>
    <row r="25" spans="10:21">
      <c r="J25" s="38">
        <f>(H25/32.5)*(I25/52)</f>
        <v>0</v>
      </c>
      <c r="O25" s="38">
        <f>(M25/37)*(N25/52)</f>
        <v>0</v>
      </c>
      <c r="T25" s="38">
        <f>(R25/37)*(S25/52)</f>
        <v>0</v>
      </c>
      <c r="U25" s="28" t="str">
        <f>IF(AND(T25&lt;0.394,T25&gt;1E-15),"Error - FTE less than 0.4 is not permitted","")</f>
        <v/>
      </c>
    </row>
    <row r="26" spans="10:21">
      <c r="J26" s="38">
        <f>(H26/32.5)*(I26/52)</f>
        <v>0</v>
      </c>
      <c r="O26" s="38">
        <f>(M26/37)*(N26/52)</f>
        <v>0</v>
      </c>
      <c r="T26" s="38">
        <f>(R26/37)*(S26/52)</f>
        <v>0</v>
      </c>
      <c r="U26" s="28" t="str">
        <f>IF(AND(T26&lt;0.394,T26&gt;1E-15),"Error - FTE less than 0.4 is not permitted","")</f>
        <v/>
      </c>
    </row>
    <row r="27" spans="10:21">
      <c r="J27" s="38">
        <f>(H27/32.5)*(I27/52)</f>
        <v>0</v>
      </c>
      <c r="O27" s="38">
        <f>(M27/37)*(N27/52)</f>
        <v>0</v>
      </c>
      <c r="T27" s="38">
        <f>(R27/37)*(S27/52)</f>
        <v>0</v>
      </c>
      <c r="U27" s="28" t="str">
        <f>IF(AND(T27&lt;0.394,T27&gt;1E-15),"Error - FTE less than 0.4 is not permitted","")</f>
        <v/>
      </c>
    </row>
    <row r="28" spans="10:21">
      <c r="J28" s="38">
        <f>(H28/32.5)*(I28/52)</f>
        <v>0</v>
      </c>
      <c r="O28" s="38">
        <f>(M28/37)*(N28/52)</f>
        <v>0</v>
      </c>
      <c r="T28" s="38">
        <f>(R28/37)*(S28/52)</f>
        <v>0</v>
      </c>
      <c r="U28" s="28" t="str">
        <f>IF(AND(T28&lt;0.394,T28&gt;1E-15),"Error - FTE less than 0.4 is not permitted","")</f>
        <v/>
      </c>
    </row>
    <row r="29" spans="10:21">
      <c r="J29" s="38">
        <f>(H29/32.5)*(I29/52)</f>
        <v>0</v>
      </c>
      <c r="O29" s="38">
        <f>(M29/37)*(N29/52)</f>
        <v>0</v>
      </c>
      <c r="T29" s="38">
        <f>(R29/37)*(S29/52)</f>
        <v>0</v>
      </c>
      <c r="U29" s="28" t="str">
        <f>IF(AND(T29&lt;0.394,T29&gt;1E-15),"Error - FTE less than 0.4 is not permitted","")</f>
        <v/>
      </c>
    </row>
    <row r="30" spans="10:21">
      <c r="J30" s="38">
        <f>(H30/32.5)*(I30/52)</f>
        <v>0</v>
      </c>
      <c r="O30" s="38">
        <f>(M30/37)*(N30/52)</f>
        <v>0</v>
      </c>
      <c r="T30" s="38">
        <f>(R30/37)*(S30/52)</f>
        <v>0</v>
      </c>
      <c r="U30" s="28" t="str">
        <f>IF(AND(T30&lt;0.394,T30&gt;1E-15),"Error - FTE less than 0.4 is not permitted","")</f>
        <v/>
      </c>
    </row>
    <row r="31" spans="10:21">
      <c r="J31" s="38">
        <f>(H31/32.5)*(I31/52)</f>
        <v>0</v>
      </c>
      <c r="O31" s="38">
        <f>(M31/37)*(N31/52)</f>
        <v>0</v>
      </c>
      <c r="T31" s="38">
        <f>(R31/37)*(S31/52)</f>
        <v>0</v>
      </c>
      <c r="U31" s="28" t="str">
        <f>IF(AND(T31&lt;0.394,T31&gt;1E-15),"Error - FTE less than 0.4 is not permitted","")</f>
        <v/>
      </c>
    </row>
    <row r="32" spans="10:21">
      <c r="J32" s="38">
        <f>(H32/32.5)*(I32/52)</f>
        <v>0</v>
      </c>
      <c r="O32" s="38">
        <f>(M32/37)*(N32/52)</f>
        <v>0</v>
      </c>
      <c r="T32" s="38">
        <f>(R32/37)*(S32/52)</f>
        <v>0</v>
      </c>
      <c r="U32" s="28" t="str">
        <f>IF(AND(T32&lt;0.394,T32&gt;1E-15),"Error - FTE less than 0.4 is not permitted","")</f>
        <v/>
      </c>
    </row>
    <row r="33" spans="10:21">
      <c r="J33" s="38">
        <f>(H33/32.5)*(I33/52)</f>
        <v>0</v>
      </c>
      <c r="O33" s="38">
        <f>(M33/37)*(N33/52)</f>
        <v>0</v>
      </c>
      <c r="T33" s="38">
        <f>(R33/37)*(S33/52)</f>
        <v>0</v>
      </c>
      <c r="U33" s="28" t="str">
        <f>IF(AND(T33&lt;0.394,T33&gt;1E-15),"Error - FTE less than 0.4 is not permitted","")</f>
        <v/>
      </c>
    </row>
    <row r="34" spans="10:21">
      <c r="J34" s="38">
        <f>(H34/32.5)*(I34/52)</f>
        <v>0</v>
      </c>
      <c r="O34" s="38">
        <f>(M34/37)*(N34/52)</f>
        <v>0</v>
      </c>
      <c r="T34" s="38">
        <f>(R34/37)*(S34/52)</f>
        <v>0</v>
      </c>
      <c r="U34" s="28" t="str">
        <f>IF(AND(T34&lt;0.394,T34&gt;1E-15),"Error - FTE less than 0.4 is not permitted","")</f>
        <v/>
      </c>
    </row>
    <row r="35" spans="10:21">
      <c r="J35" s="38">
        <f>(H35/32.5)*(I35/52)</f>
        <v>0</v>
      </c>
      <c r="O35" s="38">
        <f>(M35/37)*(N35/52)</f>
        <v>0</v>
      </c>
      <c r="T35" s="38">
        <f>(R35/37)*(S35/52)</f>
        <v>0</v>
      </c>
      <c r="U35" s="28" t="str">
        <f>IF(AND(T35&lt;0.394,T35&gt;1E-15),"Error - FTE less than 0.4 is not permitted","")</f>
        <v/>
      </c>
    </row>
    <row r="36" spans="10:21">
      <c r="J36" s="38">
        <f>(H36/32.5)*(I36/52)</f>
        <v>0</v>
      </c>
      <c r="O36" s="38">
        <f>(M36/37)*(N36/52)</f>
        <v>0</v>
      </c>
      <c r="T36" s="38">
        <f>(R36/37)*(S36/52)</f>
        <v>0</v>
      </c>
      <c r="U36" s="28" t="str">
        <f>IF(AND(T36&lt;0.394,T36&gt;1E-15),"Error - FTE less than 0.4 is not permitted","")</f>
        <v/>
      </c>
    </row>
    <row r="37" spans="10:21">
      <c r="J37" s="38">
        <f>(H37/32.5)*(I37/52)</f>
        <v>0</v>
      </c>
      <c r="O37" s="38">
        <f>(M37/37)*(N37/52)</f>
        <v>0</v>
      </c>
      <c r="T37" s="38">
        <f>(R37/37)*(S37/52)</f>
        <v>0</v>
      </c>
      <c r="U37" s="28" t="str">
        <f>IF(AND(T37&lt;0.394,T37&gt;1E-15),"Error - FTE less than 0.4 is not permitted","")</f>
        <v/>
      </c>
    </row>
    <row r="38" spans="10:21">
      <c r="J38" s="38">
        <f>(H38/32.5)*(I38/52)</f>
        <v>0</v>
      </c>
      <c r="O38" s="38">
        <f>(M38/37)*(N38/52)</f>
        <v>0</v>
      </c>
      <c r="T38" s="38">
        <f>(R38/37)*(S38/52)</f>
        <v>0</v>
      </c>
      <c r="U38" s="28" t="str">
        <f>IF(AND(T38&lt;0.394,T38&gt;1E-15),"Error - FTE less than 0.4 is not permitted","")</f>
        <v/>
      </c>
    </row>
    <row r="39" spans="10:21">
      <c r="J39" s="38">
        <f>(H39/32.5)*(I39/52)</f>
        <v>0</v>
      </c>
      <c r="O39" s="38">
        <f>(M39/37)*(N39/52)</f>
        <v>0</v>
      </c>
      <c r="T39" s="38">
        <f>(R39/37)*(S39/52)</f>
        <v>0</v>
      </c>
      <c r="U39" s="28" t="str">
        <f>IF(AND(T39&lt;0.394,T39&gt;1E-15),"Error - FTE less than 0.4 is not permitted","")</f>
        <v/>
      </c>
    </row>
    <row r="40" spans="10:21">
      <c r="J40" s="38">
        <f>(H40/32.5)*(I40/52)</f>
        <v>0</v>
      </c>
      <c r="O40" s="38">
        <f>(M40/37)*(N40/52)</f>
        <v>0</v>
      </c>
      <c r="T40" s="38">
        <f>(R40/37)*(S40/52)</f>
        <v>0</v>
      </c>
      <c r="U40" s="28" t="str">
        <f>IF(AND(T40&lt;0.394,T40&gt;1E-15),"Error - FTE less than 0.4 is not permitted","")</f>
        <v/>
      </c>
    </row>
    <row r="41" spans="10:21">
      <c r="J41" s="38">
        <f>(H41/32.5)*(I41/52)</f>
        <v>0</v>
      </c>
      <c r="O41" s="38">
        <f>(M41/37)*(N41/52)</f>
        <v>0</v>
      </c>
      <c r="T41" s="38">
        <f>(R41/37)*(S41/52)</f>
        <v>0</v>
      </c>
      <c r="U41" s="28" t="str">
        <f>IF(AND(T41&lt;0.394,T41&gt;1E-15),"Error - FTE less than 0.4 is not permitted","")</f>
        <v/>
      </c>
    </row>
    <row r="42" spans="10:21">
      <c r="J42" s="38">
        <f>(H42/32.5)*(I42/52)</f>
        <v>0</v>
      </c>
      <c r="O42" s="38">
        <f>(M42/37)*(N42/52)</f>
        <v>0</v>
      </c>
      <c r="T42" s="38">
        <f>(R42/37)*(S42/52)</f>
        <v>0</v>
      </c>
      <c r="U42" s="28" t="str">
        <f>IF(AND(T42&lt;0.394,T42&gt;1E-15),"Error - FTE less than 0.4 is not permitted","")</f>
        <v/>
      </c>
    </row>
    <row r="43" spans="10:21">
      <c r="J43" s="38">
        <f>(H43/32.5)*(I43/52)</f>
        <v>0</v>
      </c>
      <c r="O43" s="38">
        <f>(M43/37)*(N43/52)</f>
        <v>0</v>
      </c>
      <c r="T43" s="38">
        <f>(R43/37)*(S43/52)</f>
        <v>0</v>
      </c>
      <c r="U43" s="28" t="str">
        <f>IF(AND(T43&lt;0.394,T43&gt;1E-15),"Error - FTE less than 0.4 is not permitted","")</f>
        <v/>
      </c>
    </row>
    <row r="44" spans="10:21">
      <c r="J44" s="38">
        <f>(H44/32.5)*(I44/52)</f>
        <v>0</v>
      </c>
      <c r="O44" s="38">
        <f>(M44/37)*(N44/52)</f>
        <v>0</v>
      </c>
      <c r="T44" s="38">
        <f>(R44/37)*(S44/52)</f>
        <v>0</v>
      </c>
      <c r="U44" s="28" t="str">
        <f>IF(AND(T44&lt;0.394,T44&gt;1E-15),"Error - FTE less than 0.4 is not permitted","")</f>
        <v/>
      </c>
    </row>
    <row r="45" spans="10:21">
      <c r="J45" s="38">
        <f>(H45/32.5)*(I45/52)</f>
        <v>0</v>
      </c>
      <c r="O45" s="38">
        <f>(M45/37)*(N45/52)</f>
        <v>0</v>
      </c>
      <c r="T45" s="38">
        <f>(R45/37)*(S45/52)</f>
        <v>0</v>
      </c>
      <c r="U45" s="28" t="str">
        <f>IF(AND(T45&lt;0.394,T45&gt;1E-15),"Error - FTE less than 0.4 is not permitted","")</f>
        <v/>
      </c>
    </row>
    <row r="46" spans="10:21">
      <c r="J46" s="38">
        <f>(H46/32.5)*(I46/52)</f>
        <v>0</v>
      </c>
      <c r="O46" s="38">
        <f>(M46/37)*(N46/52)</f>
        <v>0</v>
      </c>
      <c r="T46" s="38">
        <f>(R46/37)*(S46/52)</f>
        <v>0</v>
      </c>
      <c r="U46" s="28" t="str">
        <f>IF(AND(T46&lt;0.394,T46&gt;1E-15),"Error - FTE less than 0.4 is not permitted","")</f>
        <v/>
      </c>
    </row>
    <row r="47" spans="10:21">
      <c r="J47" s="38">
        <f>(H47/32.5)*(I47/52)</f>
        <v>0</v>
      </c>
      <c r="O47" s="38">
        <f>(M47/37)*(N47/52)</f>
        <v>0</v>
      </c>
      <c r="T47" s="38">
        <f>(R47/37)*(S47/52)</f>
        <v>0</v>
      </c>
      <c r="U47" s="28" t="str">
        <f>IF(AND(T47&lt;0.394,T47&gt;1E-15),"Error - FTE less than 0.4 is not permitted","")</f>
        <v/>
      </c>
    </row>
    <row r="48" spans="10:21">
      <c r="J48" s="38">
        <f>(H48/32.5)*(I48/52)</f>
        <v>0</v>
      </c>
      <c r="O48" s="38">
        <f>(M48/37)*(N48/52)</f>
        <v>0</v>
      </c>
      <c r="T48" s="38">
        <f>(R48/37)*(S48/52)</f>
        <v>0</v>
      </c>
      <c r="U48" s="28" t="str">
        <f>IF(AND(T48&lt;0.394,T48&gt;1E-15),"Error - FTE less than 0.4 is not permitted","")</f>
        <v/>
      </c>
    </row>
    <row r="49" spans="10:21">
      <c r="J49" s="38">
        <f>(H49/32.5)*(I49/52)</f>
        <v>0</v>
      </c>
      <c r="O49" s="38">
        <f>(M49/37)*(N49/52)</f>
        <v>0</v>
      </c>
      <c r="T49" s="38">
        <f>(R49/37)*(S49/52)</f>
        <v>0</v>
      </c>
      <c r="U49" s="28" t="str">
        <f>IF(AND(T49&lt;0.394,T49&gt;1E-15),"Error - FTE less than 0.4 is not permitted","")</f>
        <v/>
      </c>
    </row>
    <row r="50" spans="10:21">
      <c r="J50" s="38">
        <f>(H50/32.5)*(I50/52)</f>
        <v>0</v>
      </c>
      <c r="O50" s="38">
        <f>(M50/37)*(N50/52)</f>
        <v>0</v>
      </c>
      <c r="T50" s="38">
        <f>(R50/37)*(S50/52)</f>
        <v>0</v>
      </c>
      <c r="U50" s="28" t="str">
        <f>IF(AND(T50&lt;0.394,T50&gt;1E-15),"Error - FTE less than 0.4 is not permitted","")</f>
        <v/>
      </c>
    </row>
    <row r="51" spans="10:21">
      <c r="J51" s="38">
        <f>(H51/32.5)*(I51/52)</f>
        <v>0</v>
      </c>
      <c r="O51" s="38">
        <f>(M51/37)*(N51/52)</f>
        <v>0</v>
      </c>
      <c r="T51" s="38">
        <f>(R51/37)*(S51/52)</f>
        <v>0</v>
      </c>
      <c r="U51" s="28" t="str">
        <f>IF(AND(T51&lt;0.394,T51&gt;1E-15),"Error - FTE less than 0.4 is not permitted","")</f>
        <v/>
      </c>
    </row>
    <row r="52" spans="10:21">
      <c r="J52" s="38">
        <f>(H52/32.5)*(I52/52)</f>
        <v>0</v>
      </c>
      <c r="O52" s="38">
        <f>(M52/37)*(N52/52)</f>
        <v>0</v>
      </c>
      <c r="T52" s="38">
        <f>(R52/37)*(S52/52)</f>
        <v>0</v>
      </c>
      <c r="U52" s="28" t="str">
        <f>IF(AND(T52&lt;0.394,T52&gt;1E-15),"Error - FTE less than 0.4 is not permitted","")</f>
        <v/>
      </c>
    </row>
    <row r="53" spans="10:21">
      <c r="J53" s="38">
        <f>(H53/32.5)*(I53/52)</f>
        <v>0</v>
      </c>
      <c r="O53" s="38">
        <f>(M53/37)*(N53/52)</f>
        <v>0</v>
      </c>
      <c r="T53" s="38">
        <f>(R53/37)*(S53/52)</f>
        <v>0</v>
      </c>
      <c r="U53" s="28" t="str">
        <f>IF(AND(T53&lt;0.394,T53&gt;1E-15),"Error - FTE less than 0.4 is not permitted","")</f>
        <v/>
      </c>
    </row>
    <row r="54" spans="10:21">
      <c r="J54" s="38">
        <f>(H54/32.5)*(I54/52)</f>
        <v>0</v>
      </c>
      <c r="O54" s="38">
        <f>(M54/37)*(N54/52)</f>
        <v>0</v>
      </c>
      <c r="T54" s="38">
        <f>(R54/37)*(S54/52)</f>
        <v>0</v>
      </c>
      <c r="U54" s="28" t="str">
        <f>IF(AND(T54&lt;0.394,T54&gt;1E-15),"Error - FTE less than 0.4 is not permitted","")</f>
        <v/>
      </c>
    </row>
    <row r="55" spans="10:21">
      <c r="J55" s="38">
        <f>(H55/32.5)*(I55/52)</f>
        <v>0</v>
      </c>
      <c r="O55" s="38">
        <f>(M55/37)*(N55/52)</f>
        <v>0</v>
      </c>
      <c r="T55" s="38">
        <f>(R55/37)*(S55/52)</f>
        <v>0</v>
      </c>
      <c r="U55" s="28" t="str">
        <f>IF(AND(T55&lt;0.394,T55&gt;1E-15),"Error - FTE less than 0.4 is not permitted","")</f>
        <v/>
      </c>
    </row>
    <row r="56" spans="10:21">
      <c r="J56" s="38">
        <f>(H56/32.5)*(I56/52)</f>
        <v>0</v>
      </c>
      <c r="O56" s="38">
        <f>(M56/37)*(N56/52)</f>
        <v>0</v>
      </c>
      <c r="T56" s="38">
        <f>(R56/37)*(S56/52)</f>
        <v>0</v>
      </c>
      <c r="U56" s="28" t="str">
        <f>IF(AND(T56&lt;0.394,T56&gt;1E-15),"Error - FTE less than 0.4 is not permitted","")</f>
        <v/>
      </c>
    </row>
    <row r="57" spans="10:21">
      <c r="J57" s="38">
        <f>(H57/32.5)*(I57/52)</f>
        <v>0</v>
      </c>
      <c r="O57" s="38">
        <f>(M57/37)*(N57/52)</f>
        <v>0</v>
      </c>
      <c r="T57" s="38">
        <f>(R57/37)*(S57/52)</f>
        <v>0</v>
      </c>
      <c r="U57" s="28" t="str">
        <f>IF(AND(T57&lt;0.394,T57&gt;1E-15),"Error - FTE less than 0.4 is not permitted","")</f>
        <v/>
      </c>
    </row>
    <row r="58" spans="10:21">
      <c r="J58" s="38">
        <f>(H58/32.5)*(I58/52)</f>
        <v>0</v>
      </c>
      <c r="O58" s="38">
        <f>(M58/37)*(N58/52)</f>
        <v>0</v>
      </c>
      <c r="T58" s="38">
        <f>(R58/37)*(S58/52)</f>
        <v>0</v>
      </c>
      <c r="U58" s="28" t="str">
        <f>IF(AND(T58&lt;0.394,T58&gt;1E-15),"Error - FTE less than 0.4 is not permitted","")</f>
        <v/>
      </c>
    </row>
    <row r="59" spans="10:21">
      <c r="J59" s="38">
        <f>(H59/32.5)*(I59/52)</f>
        <v>0</v>
      </c>
      <c r="O59" s="38">
        <f>(M59/37)*(N59/52)</f>
        <v>0</v>
      </c>
      <c r="T59" s="38">
        <f>(R59/37)*(S59/52)</f>
        <v>0</v>
      </c>
      <c r="U59" s="28" t="str">
        <f>IF(AND(T59&lt;0.394,T59&gt;1E-15),"Error - FTE less than 0.4 is not permitted","")</f>
        <v/>
      </c>
    </row>
    <row r="60" spans="10:21">
      <c r="J60" s="38">
        <f>(H60/32.5)*(I60/52)</f>
        <v>0</v>
      </c>
      <c r="O60" s="38">
        <f>(M60/37)*(N60/52)</f>
        <v>0</v>
      </c>
      <c r="T60" s="38">
        <f>(R60/37)*(S60/52)</f>
        <v>0</v>
      </c>
      <c r="U60" s="28" t="str">
        <f>IF(AND(T60&lt;0.394,T60&gt;1E-15),"Error - FTE less than 0.4 is not permitted","")</f>
        <v/>
      </c>
    </row>
    <row r="61" spans="10:21">
      <c r="J61" s="38">
        <f>(H61/32.5)*(I61/52)</f>
        <v>0</v>
      </c>
      <c r="O61" s="38">
        <f>(M61/37)*(N61/52)</f>
        <v>0</v>
      </c>
      <c r="T61" s="38">
        <f>(R61/37)*(S61/52)</f>
        <v>0</v>
      </c>
      <c r="U61" s="28" t="str">
        <f>IF(AND(T61&lt;0.394,T61&gt;1E-15),"Error - FTE less than 0.4 is not permitted","")</f>
        <v/>
      </c>
    </row>
    <row r="62" spans="10:21">
      <c r="J62" s="38">
        <f>(H62/32.5)*(I62/52)</f>
        <v>0</v>
      </c>
      <c r="O62" s="38">
        <f>(M62/37)*(N62/52)</f>
        <v>0</v>
      </c>
      <c r="T62" s="38">
        <f>(R62/37)*(S62/52)</f>
        <v>0</v>
      </c>
      <c r="U62" s="28" t="str">
        <f>IF(AND(T62&lt;0.394,T62&gt;1E-15),"Error - FTE less than 0.4 is not permitted","")</f>
        <v/>
      </c>
    </row>
    <row r="63" spans="10:21">
      <c r="J63" s="38">
        <f>(H63/32.5)*(I63/52)</f>
        <v>0</v>
      </c>
      <c r="O63" s="38">
        <f>(M63/37)*(N63/52)</f>
        <v>0</v>
      </c>
      <c r="T63" s="38">
        <f>(R63/37)*(S63/52)</f>
        <v>0</v>
      </c>
      <c r="U63" s="28" t="str">
        <f>IF(AND(T63&lt;0.394,T63&gt;1E-15),"Error - FTE less than 0.4 is not permitted","")</f>
        <v/>
      </c>
    </row>
    <row r="64" spans="10:21">
      <c r="J64" s="38">
        <f>(H64/32.5)*(I64/52)</f>
        <v>0</v>
      </c>
      <c r="O64" s="38">
        <f>(M64/37)*(N64/52)</f>
        <v>0</v>
      </c>
      <c r="T64" s="38">
        <f>(R64/37)*(S64/52)</f>
        <v>0</v>
      </c>
      <c r="U64" s="28" t="str">
        <f>IF(AND(T64&lt;0.394,T64&gt;1E-15),"Error - FTE less than 0.4 is not permitted","")</f>
        <v/>
      </c>
    </row>
    <row r="65" spans="10:21">
      <c r="J65" s="38">
        <f>(H65/32.5)*(I65/52)</f>
        <v>0</v>
      </c>
      <c r="O65" s="38">
        <f>(M65/37)*(N65/52)</f>
        <v>0</v>
      </c>
      <c r="T65" s="38">
        <f>(R65/37)*(S65/52)</f>
        <v>0</v>
      </c>
      <c r="U65" s="28" t="str">
        <f>IF(AND(T65&lt;0.394,T65&gt;1E-15),"Error - FTE less than 0.4 is not permitted","")</f>
        <v/>
      </c>
    </row>
    <row r="66" spans="10:21">
      <c r="J66" s="38">
        <f>(H66/32.5)*(I66/52)</f>
        <v>0</v>
      </c>
      <c r="O66" s="38">
        <f>(M66/37)*(N66/52)</f>
        <v>0</v>
      </c>
      <c r="T66" s="38">
        <f>(R66/37)*(S66/52)</f>
        <v>0</v>
      </c>
      <c r="U66" s="28" t="str">
        <f>IF(AND(T66&lt;0.394,T66&gt;1E-15),"Error - FTE less than 0.4 is not permitted","")</f>
        <v/>
      </c>
    </row>
    <row r="67" spans="10:21">
      <c r="J67" s="38">
        <f>(H67/32.5)*(I67/52)</f>
        <v>0</v>
      </c>
      <c r="O67" s="38">
        <f>(M67/37)*(N67/52)</f>
        <v>0</v>
      </c>
      <c r="T67" s="38">
        <f>(R67/37)*(S67/52)</f>
        <v>0</v>
      </c>
      <c r="U67" s="28" t="str">
        <f>IF(AND(T67&lt;0.394,T67&gt;1E-15),"Error - FTE less than 0.4 is not permitted","")</f>
        <v/>
      </c>
    </row>
    <row r="68" spans="10:21">
      <c r="J68" s="38">
        <f>(H68/32.5)*(I68/52)</f>
        <v>0</v>
      </c>
      <c r="O68" s="38">
        <f>(M68/37)*(N68/52)</f>
        <v>0</v>
      </c>
      <c r="T68" s="38">
        <f>(R68/37)*(S68/52)</f>
        <v>0</v>
      </c>
      <c r="U68" s="28" t="str">
        <f>IF(AND(T68&lt;0.394,T68&gt;1E-15),"Error - FTE less than 0.4 is not permitted","")</f>
        <v/>
      </c>
    </row>
    <row r="69" spans="10:21">
      <c r="J69" s="38">
        <f>(H69/32.5)*(I69/52)</f>
        <v>0</v>
      </c>
      <c r="O69" s="38">
        <f>(M69/37)*(N69/52)</f>
        <v>0</v>
      </c>
      <c r="T69" s="38">
        <f>(R69/37)*(S69/52)</f>
        <v>0</v>
      </c>
      <c r="U69" s="28" t="str">
        <f>IF(AND(T69&lt;0.394,T69&gt;1E-15),"Error - FTE less than 0.4 is not permitted","")</f>
        <v/>
      </c>
    </row>
    <row r="70" spans="10:21">
      <c r="J70" s="38">
        <f>(H70/32.5)*(I70/52)</f>
        <v>0</v>
      </c>
      <c r="O70" s="38">
        <f>(M70/37)*(N70/52)</f>
        <v>0</v>
      </c>
      <c r="T70" s="38">
        <f>(R70/37)*(S70/52)</f>
        <v>0</v>
      </c>
      <c r="U70" s="28" t="str">
        <f>IF(AND(T70&lt;0.394,T70&gt;1E-15),"Error - FTE less than 0.4 is not permitted","")</f>
        <v/>
      </c>
    </row>
    <row r="71" spans="10:21">
      <c r="J71" s="38">
        <f>(H71/32.5)*(I71/52)</f>
        <v>0</v>
      </c>
      <c r="O71" s="38">
        <f>(M71/37)*(N71/52)</f>
        <v>0</v>
      </c>
      <c r="T71" s="38">
        <f>(R71/37)*(S71/52)</f>
        <v>0</v>
      </c>
      <c r="U71" s="28" t="str">
        <f>IF(AND(T71&lt;0.394,T71&gt;1E-15),"Error - FTE less than 0.4 is not permitted","")</f>
        <v/>
      </c>
    </row>
    <row r="72" spans="10:21">
      <c r="J72" s="38">
        <f>(H72/32.5)*(I72/52)</f>
        <v>0</v>
      </c>
      <c r="O72" s="38">
        <f>(M72/37)*(N72/52)</f>
        <v>0</v>
      </c>
      <c r="T72" s="38">
        <f>(R72/37)*(S72/52)</f>
        <v>0</v>
      </c>
      <c r="U72" s="28" t="str">
        <f>IF(AND(T72&lt;0.394,T72&gt;1E-15),"Error - FTE less than 0.4 is not permitted","")</f>
        <v/>
      </c>
    </row>
    <row r="73" spans="10:21">
      <c r="J73" s="38">
        <f>(H73/32.5)*(I73/52)</f>
        <v>0</v>
      </c>
      <c r="O73" s="38">
        <f>(M73/37)*(N73/52)</f>
        <v>0</v>
      </c>
      <c r="T73" s="38">
        <f>(R73/37)*(S73/52)</f>
        <v>0</v>
      </c>
      <c r="U73" s="28" t="str">
        <f>IF(AND(T73&lt;0.394,T73&gt;1E-15),"Error - FTE less than 0.4 is not permitted","")</f>
        <v/>
      </c>
    </row>
    <row r="74" spans="10:21">
      <c r="J74" s="38">
        <f>(H74/32.5)*(I74/52)</f>
        <v>0</v>
      </c>
      <c r="O74" s="38">
        <f>(M74/37)*(N74/52)</f>
        <v>0</v>
      </c>
      <c r="T74" s="38">
        <f>(R74/37)*(S74/52)</f>
        <v>0</v>
      </c>
      <c r="U74" s="28" t="str">
        <f>IF(AND(T74&lt;0.394,T74&gt;1E-15),"Error - FTE less than 0.4 is not permitted","")</f>
        <v/>
      </c>
    </row>
    <row r="75" spans="10:21">
      <c r="J75" s="38">
        <f>(H75/32.5)*(I75/52)</f>
        <v>0</v>
      </c>
      <c r="O75" s="38">
        <f>(M75/37)*(N75/52)</f>
        <v>0</v>
      </c>
      <c r="T75" s="38">
        <f>(R75/37)*(S75/52)</f>
        <v>0</v>
      </c>
      <c r="U75" s="28" t="str">
        <f>IF(AND(T75&lt;0.394,T75&gt;1E-15),"Error - FTE less than 0.4 is not permitted","")</f>
        <v/>
      </c>
    </row>
    <row r="76" spans="10:21">
      <c r="J76" s="38">
        <f>(H76/32.5)*(I76/52)</f>
        <v>0</v>
      </c>
      <c r="O76" s="38">
        <f>(M76/37)*(N76/52)</f>
        <v>0</v>
      </c>
      <c r="T76" s="38">
        <f>(R76/37)*(S76/52)</f>
        <v>0</v>
      </c>
      <c r="U76" s="28" t="str">
        <f>IF(AND(T76&lt;0.394,T76&gt;1E-15),"Error - FTE less than 0.4 is not permitted","")</f>
        <v/>
      </c>
    </row>
    <row r="77" spans="10:21">
      <c r="J77" s="38">
        <f>(H77/32.5)*(I77/52)</f>
        <v>0</v>
      </c>
      <c r="O77" s="38">
        <f>(M77/37)*(N77/52)</f>
        <v>0</v>
      </c>
      <c r="T77" s="38">
        <f>(R77/37)*(S77/52)</f>
        <v>0</v>
      </c>
      <c r="U77" s="28" t="str">
        <f>IF(AND(T77&lt;0.394,T77&gt;1E-15),"Error - FTE less than 0.4 is not permitted","")</f>
        <v/>
      </c>
    </row>
    <row r="78" spans="10:21">
      <c r="J78" s="38">
        <f>(H78/32.5)*(I78/52)</f>
        <v>0</v>
      </c>
      <c r="O78" s="38">
        <f>(M78/37)*(N78/52)</f>
        <v>0</v>
      </c>
      <c r="T78" s="38">
        <f>(R78/37)*(S78/52)</f>
        <v>0</v>
      </c>
      <c r="U78" s="28" t="str">
        <f>IF(AND(T78&lt;0.394,T78&gt;1E-15),"Error - FTE less than 0.4 is not permitted","")</f>
        <v/>
      </c>
    </row>
    <row r="79" spans="10:21">
      <c r="J79" s="38">
        <f>(H79/32.5)*(I79/52)</f>
        <v>0</v>
      </c>
      <c r="O79" s="38">
        <f>(M79/37)*(N79/52)</f>
        <v>0</v>
      </c>
      <c r="T79" s="38">
        <f>(R79/37)*(S79/52)</f>
        <v>0</v>
      </c>
      <c r="U79" s="28" t="str">
        <f>IF(AND(T79&lt;0.394,T79&gt;1E-15),"Error - FTE less than 0.4 is not permitted","")</f>
        <v/>
      </c>
    </row>
    <row r="80" spans="10:21">
      <c r="J80" s="38">
        <f>(H80/32.5)*(I80/52)</f>
        <v>0</v>
      </c>
      <c r="O80" s="38">
        <f>(M80/37)*(N80/52)</f>
        <v>0</v>
      </c>
      <c r="T80" s="38">
        <f>(R80/37)*(S80/52)</f>
        <v>0</v>
      </c>
      <c r="U80" s="28" t="str">
        <f>IF(AND(T80&lt;0.394,T80&gt;1E-15),"Error - FTE less than 0.4 is not permitted","")</f>
        <v/>
      </c>
    </row>
    <row r="81" spans="10:21">
      <c r="J81" s="38">
        <f>(H81/32.5)*(I81/52)</f>
        <v>0</v>
      </c>
      <c r="O81" s="38">
        <f>(M81/37)*(N81/52)</f>
        <v>0</v>
      </c>
      <c r="T81" s="38">
        <f>(R81/37)*(S81/52)</f>
        <v>0</v>
      </c>
      <c r="U81" s="28" t="str">
        <f>IF(AND(T81&lt;0.394,T81&gt;1E-15),"Error - FTE less than 0.4 is not permitted","")</f>
        <v/>
      </c>
    </row>
    <row r="82" spans="10:21">
      <c r="J82" s="38">
        <f>(H82/32.5)*(I82/52)</f>
        <v>0</v>
      </c>
      <c r="O82" s="38">
        <f>(M82/37)*(N82/52)</f>
        <v>0</v>
      </c>
      <c r="T82" s="38">
        <f>(R82/37)*(S82/52)</f>
        <v>0</v>
      </c>
      <c r="U82" s="28" t="str">
        <f>IF(AND(T82&lt;0.394,T82&gt;1E-15),"Error - FTE less than 0.4 is not permitted","")</f>
        <v/>
      </c>
    </row>
    <row r="83" spans="10:21">
      <c r="J83" s="38">
        <f>(H83/32.5)*(I83/52)</f>
        <v>0</v>
      </c>
      <c r="O83" s="38">
        <f>(M83/37)*(N83/52)</f>
        <v>0</v>
      </c>
      <c r="T83" s="38">
        <f>(R83/37)*(S83/52)</f>
        <v>0</v>
      </c>
      <c r="U83" s="28" t="str">
        <f>IF(AND(T83&lt;0.394,T83&gt;1E-15),"Error - FTE less than 0.4 is not permitted","")</f>
        <v/>
      </c>
    </row>
    <row r="84" spans="10:21">
      <c r="J84" s="38">
        <f>(H84/32.5)*(I84/52)</f>
        <v>0</v>
      </c>
      <c r="O84" s="38">
        <f>(M84/37)*(N84/52)</f>
        <v>0</v>
      </c>
      <c r="T84" s="38">
        <f>(R84/37)*(S84/52)</f>
        <v>0</v>
      </c>
      <c r="U84" s="28" t="str">
        <f>IF(AND(T84&lt;0.394,T84&gt;1E-15),"Error - FTE less than 0.4 is not permitted","")</f>
        <v/>
      </c>
    </row>
    <row r="85" spans="10:21">
      <c r="J85" s="38">
        <f>(H85/32.5)*(I85/52)</f>
        <v>0</v>
      </c>
      <c r="O85" s="38">
        <f>(M85/37)*(N85/52)</f>
        <v>0</v>
      </c>
      <c r="T85" s="38">
        <f>(R85/37)*(S85/52)</f>
        <v>0</v>
      </c>
      <c r="U85" s="28" t="str">
        <f>IF(AND(T85&lt;0.394,T85&gt;1E-15),"Error - FTE less than 0.4 is not permitted","")</f>
        <v/>
      </c>
    </row>
    <row r="86" spans="10:21">
      <c r="J86" s="38">
        <f>(H86/32.5)*(I86/52)</f>
        <v>0</v>
      </c>
      <c r="O86" s="38">
        <f>(M86/37)*(N86/52)</f>
        <v>0</v>
      </c>
      <c r="T86" s="38">
        <f>(R86/37)*(S86/52)</f>
        <v>0</v>
      </c>
      <c r="U86" s="28" t="str">
        <f>IF(AND(T86&lt;0.394,T86&gt;1E-15),"Error - FTE less than 0.4 is not permitted","")</f>
        <v/>
      </c>
    </row>
    <row r="87" spans="10:21">
      <c r="J87" s="38">
        <f>(H87/32.5)*(I87/52)</f>
        <v>0</v>
      </c>
      <c r="O87" s="38">
        <f>(M87/37)*(N87/52)</f>
        <v>0</v>
      </c>
      <c r="T87" s="38">
        <f>(R87/37)*(S87/52)</f>
        <v>0</v>
      </c>
      <c r="U87" s="28" t="str">
        <f>IF(AND(T87&lt;0.394,T87&gt;1E-15),"Error - FTE less than 0.4 is not permitted","")</f>
        <v/>
      </c>
    </row>
    <row r="88" spans="10:21">
      <c r="J88" s="38">
        <f>(H88/32.5)*(I88/52)</f>
        <v>0</v>
      </c>
      <c r="O88" s="38">
        <f>(M88/37)*(N88/52)</f>
        <v>0</v>
      </c>
      <c r="T88" s="38">
        <f>(R88/37)*(S88/52)</f>
        <v>0</v>
      </c>
      <c r="U88" s="28" t="str">
        <f>IF(AND(T88&lt;0.394,T88&gt;1E-15),"Error - FTE less than 0.4 is not permitted","")</f>
        <v/>
      </c>
    </row>
    <row r="89" spans="10:21">
      <c r="J89" s="38">
        <f>(H89/32.5)*(I89/52)</f>
        <v>0</v>
      </c>
      <c r="O89" s="38">
        <f>(M89/37)*(N89/52)</f>
        <v>0</v>
      </c>
      <c r="T89" s="38">
        <f>(R89/37)*(S89/52)</f>
        <v>0</v>
      </c>
      <c r="U89" s="28" t="str">
        <f>IF(AND(T89&lt;0.394,T89&gt;1E-15),"Error - FTE less than 0.4 is not permitted","")</f>
        <v/>
      </c>
    </row>
    <row r="90" spans="10:21">
      <c r="J90" s="38">
        <f>(H90/32.5)*(I90/52)</f>
        <v>0</v>
      </c>
      <c r="O90" s="38">
        <f>(M90/37)*(N90/52)</f>
        <v>0</v>
      </c>
      <c r="T90" s="38">
        <f>(R90/37)*(S90/52)</f>
        <v>0</v>
      </c>
      <c r="U90" s="28" t="str">
        <f>IF(AND(T90&lt;0.394,T90&gt;1E-15),"Error - FTE less than 0.4 is not permitted","")</f>
        <v/>
      </c>
    </row>
    <row r="91" spans="10:21">
      <c r="J91" s="38">
        <f>(H91/32.5)*(I91/52)</f>
        <v>0</v>
      </c>
      <c r="O91" s="38">
        <f>(M91/37)*(N91/52)</f>
        <v>0</v>
      </c>
      <c r="T91" s="38">
        <f>(R91/37)*(S91/52)</f>
        <v>0</v>
      </c>
      <c r="U91" s="28" t="str">
        <f>IF(AND(T91&lt;0.394,T91&gt;1E-15),"Error - FTE less than 0.4 is not permitted","")</f>
        <v/>
      </c>
    </row>
    <row r="92" spans="10:21">
      <c r="J92" s="38">
        <f>(H92/32.5)*(I92/52)</f>
        <v>0</v>
      </c>
      <c r="O92" s="38">
        <f>(M92/37)*(N92/52)</f>
        <v>0</v>
      </c>
      <c r="T92" s="38">
        <f>(R92/37)*(S92/52)</f>
        <v>0</v>
      </c>
      <c r="U92" s="28" t="str">
        <f>IF(AND(T92&lt;0.394,T92&gt;1E-15),"Error - FTE less than 0.4 is not permitted","")</f>
        <v/>
      </c>
    </row>
    <row r="93" spans="10:21">
      <c r="J93" s="38">
        <f>(H93/32.5)*(I93/52)</f>
        <v>0</v>
      </c>
      <c r="O93" s="38">
        <f>(M93/37)*(N93/52)</f>
        <v>0</v>
      </c>
      <c r="T93" s="38">
        <f>(R93/37)*(S93/52)</f>
        <v>0</v>
      </c>
      <c r="U93" s="28" t="str">
        <f>IF(AND(T93&lt;0.394,T93&gt;1E-15),"Error - FTE less than 0.4 is not permitted","")</f>
        <v/>
      </c>
    </row>
    <row r="94" spans="10:21">
      <c r="J94" s="38">
        <f>(H94/32.5)*(I94/52)</f>
        <v>0</v>
      </c>
      <c r="O94" s="38">
        <f>(M94/37)*(N94/52)</f>
        <v>0</v>
      </c>
      <c r="T94" s="38">
        <f>(R94/37)*(S94/52)</f>
        <v>0</v>
      </c>
      <c r="U94" s="28" t="str">
        <f>IF(AND(T94&lt;0.394,T94&gt;1E-15),"Error - FTE less than 0.4 is not permitted","")</f>
        <v/>
      </c>
    </row>
    <row r="95" spans="10:21">
      <c r="J95" s="38">
        <f>(H95/32.5)*(I95/52)</f>
        <v>0</v>
      </c>
      <c r="O95" s="38">
        <f>(M95/37)*(N95/52)</f>
        <v>0</v>
      </c>
      <c r="T95" s="38">
        <f>(R95/37)*(S95/52)</f>
        <v>0</v>
      </c>
      <c r="U95" s="28" t="str">
        <f>IF(AND(T95&lt;0.394,T95&gt;1E-15),"Error - FTE less than 0.4 is not permitted","")</f>
        <v/>
      </c>
    </row>
    <row r="96" spans="10:21">
      <c r="J96" s="38">
        <f>(H96/32.5)*(I96/52)</f>
        <v>0</v>
      </c>
      <c r="O96" s="38">
        <f>(M96/37)*(N96/52)</f>
        <v>0</v>
      </c>
      <c r="T96" s="38">
        <f>(R96/37)*(S96/52)</f>
        <v>0</v>
      </c>
      <c r="U96" s="28" t="str">
        <f>IF(AND(T96&lt;0.394,T96&gt;1E-15),"Error - FTE less than 0.4 is not permitted","")</f>
        <v/>
      </c>
    </row>
    <row r="97" spans="10:21">
      <c r="J97" s="38">
        <f>(H97/32.5)*(I97/52)</f>
        <v>0</v>
      </c>
      <c r="O97" s="38">
        <f>(M97/37)*(N97/52)</f>
        <v>0</v>
      </c>
      <c r="T97" s="38">
        <f>(R97/37)*(S97/52)</f>
        <v>0</v>
      </c>
      <c r="U97" s="28" t="str">
        <f>IF(AND(T97&lt;0.394,T97&gt;1E-15),"Error - FTE less than 0.4 is not permitted","")</f>
        <v/>
      </c>
    </row>
    <row r="98" spans="10:21">
      <c r="J98" s="38">
        <f>(H98/32.5)*(I98/52)</f>
        <v>0</v>
      </c>
      <c r="O98" s="38">
        <f>(M98/37)*(N98/52)</f>
        <v>0</v>
      </c>
      <c r="T98" s="38">
        <f>(R98/37)*(S98/52)</f>
        <v>0</v>
      </c>
      <c r="U98" s="28" t="str">
        <f>IF(AND(T98&lt;0.394,T98&gt;1E-15),"Error - FTE less than 0.4 is not permitted","")</f>
        <v/>
      </c>
    </row>
    <row r="99" spans="10:21">
      <c r="J99" s="38">
        <f>(H99/32.5)*(I99/52)</f>
        <v>0</v>
      </c>
      <c r="O99" s="38">
        <f>(M99/37)*(N99/52)</f>
        <v>0</v>
      </c>
      <c r="T99" s="38">
        <f>(R99/37)*(S99/52)</f>
        <v>0</v>
      </c>
      <c r="U99" s="28" t="str">
        <f>IF(AND(T99&lt;0.394,T99&gt;1E-15),"Error - FTE less than 0.4 is not permitted","")</f>
        <v/>
      </c>
    </row>
    <row r="100" spans="10:21">
      <c r="J100" s="38">
        <f>(H100/32.5)*(I100/52)</f>
        <v>0</v>
      </c>
      <c r="O100" s="38">
        <f>(M100/37)*(N100/52)</f>
        <v>0</v>
      </c>
      <c r="T100" s="38">
        <f>(R100/37)*(S100/52)</f>
        <v>0</v>
      </c>
      <c r="U100" s="28" t="str">
        <f>IF(AND(T100&lt;0.394,T100&gt;1E-15),"Error - FTE less than 0.4 is not permitted","")</f>
        <v/>
      </c>
    </row>
    <row r="101" spans="10:21">
      <c r="J101" s="38">
        <f>(H101/32.5)*(I101/52)</f>
        <v>0</v>
      </c>
      <c r="O101" s="38">
        <f>(M101/37)*(N101/52)</f>
        <v>0</v>
      </c>
      <c r="T101" s="38">
        <f>(R101/37)*(S101/52)</f>
        <v>0</v>
      </c>
      <c r="U101" s="28" t="str">
        <f>IF(AND(T101&lt;0.394,T101&gt;1E-15),"Error - FTE less than 0.4 is not permitted","")</f>
        <v/>
      </c>
    </row>
    <row r="102" spans="10:21">
      <c r="J102" s="38">
        <f>(H102/32.5)*(I102/52)</f>
        <v>0</v>
      </c>
      <c r="O102" s="38">
        <f>(M102/37)*(N102/52)</f>
        <v>0</v>
      </c>
      <c r="T102" s="38">
        <f>(R102/37)*(S102/52)</f>
        <v>0</v>
      </c>
      <c r="U102" s="28" t="str">
        <f>IF(AND(T102&lt;0.394,T102&gt;1E-15),"Error - FTE less than 0.4 is not permitted","")</f>
        <v/>
      </c>
    </row>
    <row r="103" spans="10:21">
      <c r="J103" s="38">
        <f>(H103/32.5)*(I103/52)</f>
        <v>0</v>
      </c>
      <c r="O103" s="38">
        <f>(M103/37)*(N103/52)</f>
        <v>0</v>
      </c>
      <c r="T103" s="38">
        <f>(R103/37)*(S103/52)</f>
        <v>0</v>
      </c>
      <c r="U103" s="28" t="str">
        <f>IF(AND(T103&lt;0.394,T103&gt;1E-15),"Error - FTE less than 0.4 is not permitted","")</f>
        <v/>
      </c>
    </row>
    <row r="104" spans="10:21">
      <c r="J104" s="38">
        <f>(H104/32.5)*(I104/52)</f>
        <v>0</v>
      </c>
      <c r="O104" s="38">
        <f>(M104/37)*(N104/52)</f>
        <v>0</v>
      </c>
      <c r="T104" s="38">
        <f>(R104/37)*(S104/52)</f>
        <v>0</v>
      </c>
      <c r="U104" s="28" t="str">
        <f>IF(AND(T104&lt;0.394,T104&gt;1E-15),"Error - FTE less than 0.4 is not permitted","")</f>
        <v/>
      </c>
    </row>
    <row r="105" spans="10:21">
      <c r="J105" s="38">
        <f>(H105/32.5)*(I105/52)</f>
        <v>0</v>
      </c>
      <c r="O105" s="38">
        <f>(M105/37)*(N105/52)</f>
        <v>0</v>
      </c>
      <c r="T105" s="38">
        <f>(R105/37)*(S105/52)</f>
        <v>0</v>
      </c>
      <c r="U105" s="28" t="str">
        <f>IF(AND(T105&lt;0.394,T105&gt;1E-15),"Error - FTE less than 0.4 is not permitted","")</f>
        <v/>
      </c>
    </row>
    <row r="106" spans="10:21">
      <c r="J106" s="38">
        <f>(H106/32.5)*(I106/52)</f>
        <v>0</v>
      </c>
      <c r="O106" s="38">
        <f>(M106/37)*(N106/52)</f>
        <v>0</v>
      </c>
      <c r="T106" s="38">
        <f>(R106/37)*(S106/52)</f>
        <v>0</v>
      </c>
      <c r="U106" s="28" t="str">
        <f>IF(AND(T106&lt;0.394,T106&gt;1E-15),"Error - FTE less than 0.4 is not permitted","")</f>
        <v/>
      </c>
    </row>
    <row r="107" spans="10:21">
      <c r="J107" s="38">
        <f>(H107/32.5)*(I107/52)</f>
        <v>0</v>
      </c>
      <c r="O107" s="38">
        <f>(M107/37)*(N107/52)</f>
        <v>0</v>
      </c>
      <c r="T107" s="38">
        <f>(R107/37)*(S107/52)</f>
        <v>0</v>
      </c>
      <c r="U107" s="28" t="str">
        <f>IF(AND(T107&lt;0.394,T107&gt;1E-15),"Error - FTE less than 0.4 is not permitted","")</f>
        <v/>
      </c>
    </row>
    <row r="108" spans="10:21">
      <c r="J108" s="38">
        <f>(H108/32.5)*(I108/52)</f>
        <v>0</v>
      </c>
      <c r="O108" s="38">
        <f>(M108/37)*(N108/52)</f>
        <v>0</v>
      </c>
      <c r="T108" s="38">
        <f>(R108/37)*(S108/52)</f>
        <v>0</v>
      </c>
      <c r="U108" s="28" t="str">
        <f>IF(AND(T108&lt;0.394,T108&gt;1E-15),"Error - FTE less than 0.4 is not permitted","")</f>
        <v/>
      </c>
    </row>
    <row r="109" spans="10:21">
      <c r="J109" s="38">
        <f>(H109/32.5)*(I109/52)</f>
        <v>0</v>
      </c>
      <c r="O109" s="38">
        <f>(M109/37)*(N109/52)</f>
        <v>0</v>
      </c>
      <c r="T109" s="38">
        <f>(R109/37)*(S109/52)</f>
        <v>0</v>
      </c>
      <c r="U109" s="28" t="str">
        <f>IF(AND(T109&lt;0.394,T109&gt;1E-15),"Error - FTE less than 0.4 is not permitted","")</f>
        <v/>
      </c>
    </row>
    <row r="110" spans="10:21">
      <c r="J110" s="38">
        <f>(H110/32.5)*(I110/52)</f>
        <v>0</v>
      </c>
      <c r="O110" s="38">
        <f>(M110/37)*(N110/52)</f>
        <v>0</v>
      </c>
      <c r="T110" s="38">
        <f>(R110/37)*(S110/52)</f>
        <v>0</v>
      </c>
      <c r="U110" s="28" t="str">
        <f>IF(AND(T110&lt;0.394,T110&gt;1E-15),"Error - FTE less than 0.4 is not permitted","")</f>
        <v/>
      </c>
    </row>
    <row r="111" spans="10:21">
      <c r="J111" s="38">
        <f>(H111/32.5)*(I111/52)</f>
        <v>0</v>
      </c>
      <c r="O111" s="38">
        <f>(M111/37)*(N111/52)</f>
        <v>0</v>
      </c>
      <c r="T111" s="38">
        <f>(R111/37)*(S111/52)</f>
        <v>0</v>
      </c>
      <c r="U111" s="28" t="str">
        <f>IF(AND(T111&lt;0.394,T111&gt;1E-15),"Error - FTE less than 0.4 is not permitted","")</f>
        <v/>
      </c>
    </row>
    <row r="112" spans="10:21">
      <c r="J112" s="38">
        <f>(H112/32.5)*(I112/52)</f>
        <v>0</v>
      </c>
      <c r="O112" s="38">
        <f>(M112/37)*(N112/52)</f>
        <v>0</v>
      </c>
      <c r="T112" s="38">
        <f>(R112/37)*(S112/52)</f>
        <v>0</v>
      </c>
      <c r="U112" s="28" t="str">
        <f>IF(AND(T112&lt;0.394,T112&gt;1E-15),"Error - FTE less than 0.4 is not permitted","")</f>
        <v/>
      </c>
    </row>
    <row r="113" spans="10:21">
      <c r="J113" s="38">
        <f>(H113/32.5)*(I113/52)</f>
        <v>0</v>
      </c>
      <c r="O113" s="38">
        <f>(M113/37)*(N113/52)</f>
        <v>0</v>
      </c>
      <c r="T113" s="38">
        <f>(R113/37)*(S113/52)</f>
        <v>0</v>
      </c>
      <c r="U113" s="28" t="str">
        <f>IF(AND(T113&lt;0.394,T113&gt;1E-15),"Error - FTE less than 0.4 is not permitted","")</f>
        <v/>
      </c>
    </row>
    <row r="114" spans="10:21">
      <c r="J114" s="38">
        <f>(H114/32.5)*(I114/52)</f>
        <v>0</v>
      </c>
      <c r="O114" s="38">
        <f>(M114/37)*(N114/52)</f>
        <v>0</v>
      </c>
      <c r="T114" s="38">
        <f>(R114/37)*(S114/52)</f>
        <v>0</v>
      </c>
      <c r="U114" s="28" t="str">
        <f>IF(AND(T114&lt;0.394,T114&gt;1E-15),"Error - FTE less than 0.4 is not permitted","")</f>
        <v/>
      </c>
    </row>
    <row r="115" spans="10:21">
      <c r="J115" s="38">
        <f>(H115/32.5)*(I115/52)</f>
        <v>0</v>
      </c>
      <c r="O115" s="38">
        <f>(M115/37)*(N115/52)</f>
        <v>0</v>
      </c>
      <c r="T115" s="38">
        <f>(R115/37)*(S115/52)</f>
        <v>0</v>
      </c>
      <c r="U115" s="28" t="str">
        <f>IF(AND(T115&lt;0.394,T115&gt;1E-15),"Error - FTE less than 0.4 is not permitted","")</f>
        <v/>
      </c>
    </row>
    <row r="116" spans="10:21">
      <c r="J116" s="38">
        <f>(H116/32.5)*(I116/52)</f>
        <v>0</v>
      </c>
      <c r="O116" s="38">
        <f>(M116/37)*(N116/52)</f>
        <v>0</v>
      </c>
      <c r="T116" s="38">
        <f>(R116/37)*(S116/52)</f>
        <v>0</v>
      </c>
      <c r="U116" s="28" t="str">
        <f>IF(AND(T116&lt;0.394,T116&gt;1E-15),"Error - FTE less than 0.4 is not permitted","")</f>
        <v/>
      </c>
    </row>
    <row r="117" spans="10:21">
      <c r="J117" s="38">
        <f>(H117/32.5)*(I117/52)</f>
        <v>0</v>
      </c>
      <c r="O117" s="38">
        <f>(M117/37)*(N117/52)</f>
        <v>0</v>
      </c>
      <c r="T117" s="38">
        <f>(R117/37)*(S117/52)</f>
        <v>0</v>
      </c>
      <c r="U117" s="28" t="str">
        <f>IF(AND(T117&lt;0.394,T117&gt;1E-15),"Error - FTE less than 0.4 is not permitted","")</f>
        <v/>
      </c>
    </row>
    <row r="118" spans="10:21">
      <c r="J118" s="38">
        <f>(H118/32.5)*(I118/52)</f>
        <v>0</v>
      </c>
      <c r="O118" s="38">
        <f>(M118/37)*(N118/52)</f>
        <v>0</v>
      </c>
      <c r="T118" s="38">
        <f>(R118/37)*(S118/52)</f>
        <v>0</v>
      </c>
      <c r="U118" s="28" t="str">
        <f>IF(AND(T118&lt;0.394,T118&gt;1E-15),"Error - FTE less than 0.4 is not permitted","")</f>
        <v/>
      </c>
    </row>
    <row r="119" spans="10:21">
      <c r="J119" s="38">
        <f>(H119/32.5)*(I119/52)</f>
        <v>0</v>
      </c>
      <c r="O119" s="38">
        <f>(M119/37)*(N119/52)</f>
        <v>0</v>
      </c>
      <c r="T119" s="38">
        <f>(R119/37)*(S119/52)</f>
        <v>0</v>
      </c>
      <c r="U119" s="28" t="str">
        <f>IF(AND(T119&lt;0.394,T119&gt;1E-15),"Error - FTE less than 0.4 is not permitted","")</f>
        <v/>
      </c>
    </row>
    <row r="120" spans="10:21">
      <c r="J120" s="38">
        <f>(H120/32.5)*(I120/52)</f>
        <v>0</v>
      </c>
      <c r="O120" s="38">
        <f>(M120/37)*(N120/52)</f>
        <v>0</v>
      </c>
      <c r="T120" s="38">
        <f>(R120/37)*(S120/52)</f>
        <v>0</v>
      </c>
      <c r="U120" s="28" t="str">
        <f>IF(AND(T120&lt;0.394,T120&gt;1E-15),"Error - FTE less than 0.4 is not permitted","")</f>
        <v/>
      </c>
    </row>
    <row r="121" spans="10:21">
      <c r="J121" s="38">
        <f>(H121/32.5)*(I121/52)</f>
        <v>0</v>
      </c>
      <c r="O121" s="38">
        <f>(M121/37)*(N121/52)</f>
        <v>0</v>
      </c>
      <c r="T121" s="38">
        <f>(R121/37)*(S121/52)</f>
        <v>0</v>
      </c>
      <c r="U121" s="28" t="str">
        <f>IF(AND(T121&lt;0.394,T121&gt;1E-15),"Error - FTE less than 0.4 is not permitted","")</f>
        <v/>
      </c>
    </row>
    <row r="122" spans="10:21">
      <c r="J122" s="38">
        <f>(H122/32.5)*(I122/52)</f>
        <v>0</v>
      </c>
      <c r="O122" s="38">
        <f>(M122/37)*(N122/52)</f>
        <v>0</v>
      </c>
      <c r="T122" s="38">
        <f>(R122/37)*(S122/52)</f>
        <v>0</v>
      </c>
      <c r="U122" s="28" t="str">
        <f>IF(AND(T122&lt;0.394,T122&gt;1E-15),"Error - FTE less than 0.4 is not permitted","")</f>
        <v/>
      </c>
    </row>
    <row r="123" spans="10:21">
      <c r="J123" s="38">
        <f>(H123/32.5)*(I123/52)</f>
        <v>0</v>
      </c>
      <c r="O123" s="38">
        <f>(M123/37)*(N123/52)</f>
        <v>0</v>
      </c>
      <c r="T123" s="38">
        <f>(R123/37)*(S123/52)</f>
        <v>0</v>
      </c>
      <c r="U123" s="28" t="str">
        <f>IF(AND(T123&lt;0.394,T123&gt;1E-15),"Error - FTE less than 0.4 is not permitted","")</f>
        <v/>
      </c>
    </row>
    <row r="124" spans="10:21">
      <c r="J124" s="38">
        <f>(H124/32.5)*(I124/52)</f>
        <v>0</v>
      </c>
      <c r="O124" s="38">
        <f>(M124/37)*(N124/52)</f>
        <v>0</v>
      </c>
      <c r="T124" s="38">
        <f>(R124/37)*(S124/52)</f>
        <v>0</v>
      </c>
      <c r="U124" s="28" t="str">
        <f>IF(AND(T124&lt;0.394,T124&gt;1E-15),"Error - FTE less than 0.4 is not permitted","")</f>
        <v/>
      </c>
    </row>
    <row r="125" spans="10:21">
      <c r="J125" s="38">
        <f>(H125/32.5)*(I125/52)</f>
        <v>0</v>
      </c>
      <c r="O125" s="38">
        <f>(M125/37)*(N125/52)</f>
        <v>0</v>
      </c>
      <c r="T125" s="38">
        <f>(R125/37)*(S125/52)</f>
        <v>0</v>
      </c>
      <c r="U125" s="28" t="str">
        <f>IF(AND(T125&lt;0.394,T125&gt;1E-15),"Error - FTE less than 0.4 is not permitted","")</f>
        <v/>
      </c>
    </row>
    <row r="126" spans="10:21">
      <c r="J126" s="38">
        <f>(H126/32.5)*(I126/52)</f>
        <v>0</v>
      </c>
      <c r="O126" s="38">
        <f>(M126/37)*(N126/52)</f>
        <v>0</v>
      </c>
      <c r="T126" s="38">
        <f>(R126/37)*(S126/52)</f>
        <v>0</v>
      </c>
      <c r="U126" s="28" t="str">
        <f>IF(AND(T126&lt;0.394,T126&gt;1E-15),"Error - FTE less than 0.4 is not permitted","")</f>
        <v/>
      </c>
    </row>
    <row r="127" spans="10:21">
      <c r="J127" s="38">
        <f>(H127/32.5)*(I127/52)</f>
        <v>0</v>
      </c>
      <c r="O127" s="38">
        <f>(M127/37)*(N127/52)</f>
        <v>0</v>
      </c>
      <c r="T127" s="38">
        <f>(R127/37)*(S127/52)</f>
        <v>0</v>
      </c>
      <c r="U127" s="28" t="str">
        <f>IF(AND(T127&lt;0.394,T127&gt;1E-15),"Error - FTE less than 0.4 is not permitted","")</f>
        <v/>
      </c>
    </row>
    <row r="128" spans="10:21">
      <c r="J128" s="38">
        <f>(H128/32.5)*(I128/52)</f>
        <v>0</v>
      </c>
      <c r="O128" s="38">
        <f>(M128/37)*(N128/52)</f>
        <v>0</v>
      </c>
      <c r="T128" s="38">
        <f>(R128/37)*(S128/52)</f>
        <v>0</v>
      </c>
      <c r="U128" s="28" t="str">
        <f>IF(AND(T128&lt;0.394,T128&gt;1E-15),"Error - FTE less than 0.4 is not permitted","")</f>
        <v/>
      </c>
    </row>
    <row r="129" spans="10:21">
      <c r="J129" s="38">
        <f>(H129/32.5)*(I129/52)</f>
        <v>0</v>
      </c>
      <c r="O129" s="38">
        <f>(M129/37)*(N129/52)</f>
        <v>0</v>
      </c>
      <c r="T129" s="38">
        <f>(R129/37)*(S129/52)</f>
        <v>0</v>
      </c>
      <c r="U129" s="28" t="str">
        <f>IF(AND(T129&lt;0.394,T129&gt;1E-15),"Error - FTE less than 0.4 is not permitted","")</f>
        <v/>
      </c>
    </row>
    <row r="130" spans="10:21">
      <c r="J130" s="38">
        <f>(H130/32.5)*(I130/52)</f>
        <v>0</v>
      </c>
      <c r="O130" s="38">
        <f>(M130/37)*(N130/52)</f>
        <v>0</v>
      </c>
      <c r="T130" s="38">
        <f>(R130/37)*(S130/52)</f>
        <v>0</v>
      </c>
      <c r="U130" s="28" t="str">
        <f>IF(AND(T130&lt;0.394,T130&gt;1E-15),"Error - FTE less than 0.4 is not permitted","")</f>
        <v/>
      </c>
    </row>
    <row r="131" spans="10:21">
      <c r="J131" s="38">
        <f>(H131/32.5)*(I131/52)</f>
        <v>0</v>
      </c>
      <c r="O131" s="38">
        <f>(M131/37)*(N131/52)</f>
        <v>0</v>
      </c>
      <c r="T131" s="38">
        <f>(R131/37)*(S131/52)</f>
        <v>0</v>
      </c>
      <c r="U131" s="28" t="str">
        <f>IF(AND(T131&lt;0.394,T131&gt;1E-15),"Error - FTE less than 0.4 is not permitted","")</f>
        <v/>
      </c>
    </row>
    <row r="132" spans="10:21">
      <c r="J132" s="38">
        <f>(H132/32.5)*(I132/52)</f>
        <v>0</v>
      </c>
      <c r="O132" s="38">
        <f>(M132/37)*(N132/52)</f>
        <v>0</v>
      </c>
      <c r="T132" s="38">
        <f>(R132/37)*(S132/52)</f>
        <v>0</v>
      </c>
      <c r="U132" s="28" t="str">
        <f>IF(AND(T132&lt;0.394,T132&gt;1E-15),"Error - FTE less than 0.4 is not permitted","")</f>
        <v/>
      </c>
    </row>
    <row r="133" spans="10:21">
      <c r="J133" s="38">
        <f>(H133/32.5)*(I133/52)</f>
        <v>0</v>
      </c>
      <c r="O133" s="38">
        <f>(M133/37)*(N133/52)</f>
        <v>0</v>
      </c>
      <c r="T133" s="38">
        <f>(R133/37)*(S133/52)</f>
        <v>0</v>
      </c>
      <c r="U133" s="28" t="str">
        <f>IF(AND(T133&lt;0.394,T133&gt;1E-15),"Error - FTE less than 0.4 is not permitted","")</f>
        <v/>
      </c>
    </row>
    <row r="134" spans="10:21">
      <c r="J134" s="38">
        <f>(H134/32.5)*(I134/52)</f>
        <v>0</v>
      </c>
      <c r="O134" s="38">
        <f>(M134/37)*(N134/52)</f>
        <v>0</v>
      </c>
      <c r="T134" s="38">
        <f>(R134/37)*(S134/52)</f>
        <v>0</v>
      </c>
      <c r="U134" s="28" t="str">
        <f>IF(AND(T134&lt;0.394,T134&gt;1E-15),"Error - FTE less than 0.4 is not permitted","")</f>
        <v/>
      </c>
    </row>
    <row r="135" spans="10:21">
      <c r="J135" s="38">
        <f>(H135/32.5)*(I135/52)</f>
        <v>0</v>
      </c>
      <c r="O135" s="38">
        <f>(M135/37)*(N135/52)</f>
        <v>0</v>
      </c>
      <c r="T135" s="38">
        <f>(R135/37)*(S135/52)</f>
        <v>0</v>
      </c>
      <c r="U135" s="28" t="str">
        <f>IF(AND(T135&lt;0.394,T135&gt;1E-15),"Error - FTE less than 0.4 is not permitted","")</f>
        <v/>
      </c>
    </row>
    <row r="136" spans="10:21">
      <c r="J136" s="38">
        <f>(H136/32.5)*(I136/52)</f>
        <v>0</v>
      </c>
      <c r="O136" s="38">
        <f>(M136/37)*(N136/52)</f>
        <v>0</v>
      </c>
      <c r="T136" s="38">
        <f>(R136/37)*(S136/52)</f>
        <v>0</v>
      </c>
      <c r="U136" s="28" t="str">
        <f>IF(AND(T136&lt;0.394,T136&gt;1E-15),"Error - FTE less than 0.4 is not permitted","")</f>
        <v/>
      </c>
    </row>
    <row r="137" spans="10:21">
      <c r="J137" s="38">
        <f>(H137/32.5)*(I137/52)</f>
        <v>0</v>
      </c>
      <c r="O137" s="38">
        <f>(M137/37)*(N137/52)</f>
        <v>0</v>
      </c>
      <c r="T137" s="38">
        <f>(R137/37)*(S137/52)</f>
        <v>0</v>
      </c>
      <c r="U137" s="28" t="str">
        <f>IF(AND(T137&lt;0.394,T137&gt;1E-15),"Error - FTE less than 0.4 is not permitted","")</f>
        <v/>
      </c>
    </row>
    <row r="138" spans="10:21">
      <c r="J138" s="38">
        <f>(H138/32.5)*(I138/52)</f>
        <v>0</v>
      </c>
      <c r="O138" s="38">
        <f>(M138/37)*(N138/52)</f>
        <v>0</v>
      </c>
      <c r="T138" s="38">
        <f>(R138/37)*(S138/52)</f>
        <v>0</v>
      </c>
      <c r="U138" s="28" t="str">
        <f>IF(AND(T138&lt;0.394,T138&gt;1E-15),"Error - FTE less than 0.4 is not permitted","")</f>
        <v/>
      </c>
    </row>
    <row r="139" spans="10:21">
      <c r="J139" s="38">
        <f>(H139/32.5)*(I139/52)</f>
        <v>0</v>
      </c>
      <c r="O139" s="38">
        <f>(M139/37)*(N139/52)</f>
        <v>0</v>
      </c>
      <c r="T139" s="38">
        <f>(R139/37)*(S139/52)</f>
        <v>0</v>
      </c>
      <c r="U139" s="28" t="str">
        <f>IF(AND(T139&lt;0.394,T139&gt;1E-15),"Error - FTE less than 0.4 is not permitted","")</f>
        <v/>
      </c>
    </row>
    <row r="140" spans="10:21">
      <c r="J140" s="38">
        <f>(H140/32.5)*(I140/52)</f>
        <v>0</v>
      </c>
      <c r="O140" s="38">
        <f>(M140/37)*(N140/52)</f>
        <v>0</v>
      </c>
      <c r="T140" s="38">
        <f>(R140/37)*(S140/52)</f>
        <v>0</v>
      </c>
      <c r="U140" s="28" t="str">
        <f>IF(AND(T140&lt;0.394,T140&gt;1E-15),"Error - FTE less than 0.4 is not permitted","")</f>
        <v/>
      </c>
    </row>
    <row r="141" spans="10:21">
      <c r="J141" s="38">
        <f>(H141/32.5)*(I141/52)</f>
        <v>0</v>
      </c>
      <c r="O141" s="38">
        <f>(M141/37)*(N141/52)</f>
        <v>0</v>
      </c>
      <c r="T141" s="38">
        <f>(R141/37)*(S141/52)</f>
        <v>0</v>
      </c>
      <c r="U141" s="28" t="str">
        <f>IF(AND(T141&lt;0.394,T141&gt;1E-15),"Error - FTE less than 0.4 is not permitted","")</f>
        <v/>
      </c>
    </row>
    <row r="142" spans="10:21">
      <c r="J142" s="38">
        <f>(H142/32.5)*(I142/52)</f>
        <v>0</v>
      </c>
      <c r="O142" s="38">
        <f>(M142/37)*(N142/52)</f>
        <v>0</v>
      </c>
      <c r="T142" s="38">
        <f>(R142/37)*(S142/52)</f>
        <v>0</v>
      </c>
      <c r="U142" s="28" t="str">
        <f>IF(AND(T142&lt;0.394,T142&gt;1E-15),"Error - FTE less than 0.4 is not permitted","")</f>
        <v/>
      </c>
    </row>
    <row r="143" spans="10:21">
      <c r="J143" s="38">
        <f>(H143/32.5)*(I143/52)</f>
        <v>0</v>
      </c>
      <c r="O143" s="38">
        <f>(M143/37)*(N143/52)</f>
        <v>0</v>
      </c>
      <c r="T143" s="38">
        <f>(R143/37)*(S143/52)</f>
        <v>0</v>
      </c>
      <c r="U143" s="28" t="str">
        <f>IF(AND(T143&lt;0.394,T143&gt;1E-15),"Error - FTE less than 0.4 is not permitted","")</f>
        <v/>
      </c>
    </row>
    <row r="144" spans="10:21">
      <c r="J144" s="38">
        <f>(H144/32.5)*(I144/52)</f>
        <v>0</v>
      </c>
      <c r="O144" s="38">
        <f>(M144/37)*(N144/52)</f>
        <v>0</v>
      </c>
      <c r="T144" s="38">
        <f>(R144/37)*(S144/52)</f>
        <v>0</v>
      </c>
      <c r="U144" s="28" t="str">
        <f>IF(AND(T144&lt;0.394,T144&gt;1E-15),"Error - FTE less than 0.4 is not permitted","")</f>
        <v/>
      </c>
    </row>
    <row r="145" spans="10:21">
      <c r="J145" s="38">
        <f>(H145/32.5)*(I145/52)</f>
        <v>0</v>
      </c>
      <c r="O145" s="38">
        <f>(M145/37)*(N145/52)</f>
        <v>0</v>
      </c>
      <c r="T145" s="38">
        <f>(R145/37)*(S145/52)</f>
        <v>0</v>
      </c>
      <c r="U145" s="28" t="str">
        <f>IF(AND(T145&lt;0.394,T145&gt;1E-15),"Error - FTE less than 0.4 is not permitted","")</f>
        <v/>
      </c>
    </row>
    <row r="146" spans="10:21">
      <c r="J146" s="38">
        <f>(H146/32.5)*(I146/52)</f>
        <v>0</v>
      </c>
      <c r="O146" s="38">
        <f>(M146/37)*(N146/52)</f>
        <v>0</v>
      </c>
      <c r="T146" s="38">
        <f>(R146/37)*(S146/52)</f>
        <v>0</v>
      </c>
      <c r="U146" s="28" t="str">
        <f>IF(AND(T146&lt;0.394,T146&gt;1E-15),"Error - FTE less than 0.4 is not permitted","")</f>
        <v/>
      </c>
    </row>
    <row r="147" spans="10:21">
      <c r="J147" s="38">
        <f>(H147/32.5)*(I147/52)</f>
        <v>0</v>
      </c>
      <c r="O147" s="38">
        <f>(M147/37)*(N147/52)</f>
        <v>0</v>
      </c>
      <c r="T147" s="38">
        <f>(R147/37)*(S147/52)</f>
        <v>0</v>
      </c>
      <c r="U147" s="28" t="str">
        <f>IF(AND(T147&lt;0.394,T147&gt;1E-15),"Error - FTE less than 0.4 is not permitted","")</f>
        <v/>
      </c>
    </row>
    <row r="148" spans="10:21">
      <c r="J148" s="38">
        <f>(H148/32.5)*(I148/52)</f>
        <v>0</v>
      </c>
      <c r="O148" s="38">
        <f>(M148/37)*(N148/52)</f>
        <v>0</v>
      </c>
      <c r="T148" s="38">
        <f>(R148/37)*(S148/52)</f>
        <v>0</v>
      </c>
      <c r="U148" s="28" t="str">
        <f>IF(AND(T148&lt;0.394,T148&gt;1E-15),"Error - FTE less than 0.4 is not permitted","")</f>
        <v/>
      </c>
    </row>
    <row r="149" spans="10:21">
      <c r="J149" s="38">
        <f>(H149/32.5)*(I149/52)</f>
        <v>0</v>
      </c>
      <c r="O149" s="38">
        <f>(M149/37)*(N149/52)</f>
        <v>0</v>
      </c>
      <c r="T149" s="38">
        <f>(R149/37)*(S149/52)</f>
        <v>0</v>
      </c>
      <c r="U149" s="28" t="str">
        <f>IF(AND(T149&lt;0.394,T149&gt;1E-15),"Error - FTE less than 0.4 is not permitted","")</f>
        <v/>
      </c>
    </row>
    <row r="150" spans="10:21">
      <c r="J150" s="38">
        <f>(H150/32.5)*(I150/52)</f>
        <v>0</v>
      </c>
      <c r="O150" s="38">
        <f>(M150/37)*(N150/52)</f>
        <v>0</v>
      </c>
      <c r="T150" s="38">
        <f>(R150/37)*(S150/52)</f>
        <v>0</v>
      </c>
      <c r="U150" s="28" t="str">
        <f>IF(AND(T150&lt;0.394,T150&gt;1E-15),"Error - FTE less than 0.4 is not permitted","")</f>
        <v/>
      </c>
    </row>
    <row r="151" spans="10:21">
      <c r="J151" s="38">
        <f>(H151/32.5)*(I151/52)</f>
        <v>0</v>
      </c>
      <c r="O151" s="38">
        <f>(M151/37)*(N151/52)</f>
        <v>0</v>
      </c>
      <c r="T151" s="38">
        <f>(R151/37)*(S151/52)</f>
        <v>0</v>
      </c>
      <c r="U151" s="28" t="str">
        <f>IF(AND(T151&lt;0.394,T151&gt;1E-15),"Error - FTE less than 0.4 is not permitted","")</f>
        <v/>
      </c>
    </row>
    <row r="152" spans="10:21">
      <c r="J152" s="38">
        <f>(H152/32.5)*(I152/52)</f>
        <v>0</v>
      </c>
      <c r="O152" s="38">
        <f>(M152/37)*(N152/52)</f>
        <v>0</v>
      </c>
      <c r="T152" s="38">
        <f>(R152/37)*(S152/52)</f>
        <v>0</v>
      </c>
      <c r="U152" s="28" t="str">
        <f>IF(AND(T152&lt;0.394,T152&gt;1E-15),"Error - FTE less than 0.4 is not permitted","")</f>
        <v/>
      </c>
    </row>
    <row r="153" spans="10:21">
      <c r="J153" s="38">
        <f>(H153/32.5)*(I153/52)</f>
        <v>0</v>
      </c>
      <c r="O153" s="38">
        <f>(M153/37)*(N153/52)</f>
        <v>0</v>
      </c>
      <c r="T153" s="38">
        <f>(R153/37)*(S153/52)</f>
        <v>0</v>
      </c>
      <c r="U153" s="28" t="str">
        <f>IF(AND(T153&lt;0.394,T153&gt;1E-15),"Error - FTE less than 0.4 is not permitted","")</f>
        <v/>
      </c>
    </row>
    <row r="154" spans="10:21">
      <c r="J154" s="38">
        <f>(H154/32.5)*(I154/52)</f>
        <v>0</v>
      </c>
      <c r="O154" s="38">
        <f>(M154/37)*(N154/52)</f>
        <v>0</v>
      </c>
      <c r="T154" s="38">
        <f>(R154/37)*(S154/52)</f>
        <v>0</v>
      </c>
      <c r="U154" s="28" t="str">
        <f>IF(AND(T154&lt;0.394,T154&gt;1E-15),"Error - FTE less than 0.4 is not permitted","")</f>
        <v/>
      </c>
    </row>
    <row r="155" spans="10:21">
      <c r="J155" s="38">
        <f>(H155/32.5)*(I155/52)</f>
        <v>0</v>
      </c>
      <c r="O155" s="38">
        <f>(M155/37)*(N155/52)</f>
        <v>0</v>
      </c>
      <c r="T155" s="38">
        <f>(R155/37)*(S155/52)</f>
        <v>0</v>
      </c>
      <c r="U155" s="28" t="str">
        <f>IF(AND(T155&lt;0.394,T155&gt;1E-15),"Error - FTE less than 0.4 is not permitted","")</f>
        <v/>
      </c>
    </row>
    <row r="156" spans="10:21">
      <c r="J156" s="38">
        <f>(H156/32.5)*(I156/52)</f>
        <v>0</v>
      </c>
      <c r="O156" s="38">
        <f>(M156/37)*(N156/52)</f>
        <v>0</v>
      </c>
      <c r="T156" s="38">
        <f>(R156/37)*(S156/52)</f>
        <v>0</v>
      </c>
      <c r="U156" s="28" t="str">
        <f>IF(AND(T156&lt;0.394,T156&gt;1E-15),"Error - FTE less than 0.4 is not permitted","")</f>
        <v/>
      </c>
    </row>
    <row r="157" spans="10:21">
      <c r="J157" s="38">
        <f>(H157/32.5)*(I157/52)</f>
        <v>0</v>
      </c>
      <c r="O157" s="37">
        <f>(M157/37)*(N157/52)</f>
        <v>0</v>
      </c>
      <c r="T157" s="38">
        <f>(R157/37)*(S157/52)</f>
        <v>0</v>
      </c>
      <c r="U157" s="28" t="str">
        <f>IF(AND(T157&lt;0.394,T157&gt;1E-15),"Error - FTE less than 0.4 is not permitted","")</f>
        <v/>
      </c>
    </row>
    <row r="158" spans="10:21">
      <c r="J158" s="38">
        <f>(H158/32.5)*(I158/52)</f>
        <v>0</v>
      </c>
      <c r="T158" s="38">
        <f>(R158/37)*(S158/52)</f>
        <v>0</v>
      </c>
      <c r="U158" s="28" t="str">
        <f>IF(AND(T158&lt;0.394,T158&gt;1E-15),"Error - FTE less than 0.4 is not permitted","")</f>
        <v/>
      </c>
    </row>
    <row r="159" spans="10:21">
      <c r="J159" s="38">
        <f>(H159/32.5)*(I159/52)</f>
        <v>0</v>
      </c>
      <c r="T159" s="38">
        <f>(R159/37)*(S159/52)</f>
        <v>0</v>
      </c>
      <c r="U159" s="28" t="str">
        <f>IF(AND(T159&lt;0.394,T159&gt;1E-15),"Error - FTE less than 0.4 is not permitted","")</f>
        <v/>
      </c>
    </row>
    <row r="160" spans="10:21">
      <c r="J160" s="38">
        <f>(H160/32.5)*(I160/52)</f>
        <v>0</v>
      </c>
      <c r="T160" s="38">
        <f>(R160/37)*(S160/52)</f>
        <v>0</v>
      </c>
      <c r="U160" s="28" t="str">
        <f>IF(AND(T160&lt;0.394,T160&gt;1E-15),"Error - FTE less than 0.4 is not permitted","")</f>
        <v/>
      </c>
    </row>
    <row r="161" spans="10:21">
      <c r="J161" s="38">
        <f>(H161/32.5)*(I161/52)</f>
        <v>0</v>
      </c>
      <c r="T161" s="38">
        <f>(R161/37)*(S161/52)</f>
        <v>0</v>
      </c>
      <c r="U161" s="28" t="str">
        <f>IF(AND(T161&lt;0.394,T161&gt;1E-15),"Error - FTE less than 0.4 is not permitted","")</f>
        <v/>
      </c>
    </row>
    <row r="162" spans="10:21">
      <c r="J162" s="38">
        <f>(H162/32.5)*(I162/52)</f>
        <v>0</v>
      </c>
      <c r="T162" s="38">
        <f>(R162/37)*(S162/52)</f>
        <v>0</v>
      </c>
      <c r="U162" s="28" t="str">
        <f>IF(AND(T162&lt;0.394,T162&gt;1E-15),"Error - FTE less than 0.4 is not permitted","")</f>
        <v/>
      </c>
    </row>
    <row r="163" spans="10:21">
      <c r="J163" s="38">
        <f>(H163/32.5)*(I163/52)</f>
        <v>0</v>
      </c>
      <c r="T163" s="38">
        <f>(R163/37)*(S163/52)</f>
        <v>0</v>
      </c>
      <c r="U163" s="28" t="str">
        <f>IF(AND(T163&lt;0.394,T163&gt;1E-15),"Error - FTE less than 0.4 is not permitted","")</f>
        <v/>
      </c>
    </row>
    <row r="164" spans="10:21">
      <c r="J164" s="38">
        <f>(H164/32.5)*(I164/52)</f>
        <v>0</v>
      </c>
      <c r="T164" s="38">
        <f>(R164/37)*(S164/52)</f>
        <v>0</v>
      </c>
      <c r="U164" s="28" t="str">
        <f>IF(AND(T164&lt;0.394,T164&gt;1E-15),"Error - FTE less than 0.4 is not permitted","")</f>
        <v/>
      </c>
    </row>
    <row r="165" spans="10:21">
      <c r="J165" s="38">
        <f>(H165/32.5)*(I165/52)</f>
        <v>0</v>
      </c>
      <c r="T165" s="38">
        <f>(R165/37)*(S165/52)</f>
        <v>0</v>
      </c>
      <c r="U165" s="28" t="str">
        <f>IF(AND(T165&lt;0.394,T165&gt;1E-15),"Error - FTE less than 0.4 is not permitted","")</f>
        <v/>
      </c>
    </row>
    <row r="166" spans="10:21">
      <c r="J166" s="38">
        <f>(H166/32.5)*(I166/52)</f>
        <v>0</v>
      </c>
      <c r="T166" s="38">
        <f>(R166/37)*(S166/52)</f>
        <v>0</v>
      </c>
      <c r="U166" s="28" t="str">
        <f>IF(AND(T166&lt;0.394,T166&gt;1E-15),"Error - FTE less than 0.4 is not permitted","")</f>
        <v/>
      </c>
    </row>
    <row r="167" spans="10:21">
      <c r="J167" s="38">
        <f>(H167/32.5)*(I167/52)</f>
        <v>0</v>
      </c>
      <c r="T167" s="38">
        <f>(R167/37)*(S167/52)</f>
        <v>0</v>
      </c>
      <c r="U167" s="28" t="str">
        <f>IF(AND(T167&lt;0.394,T167&gt;1E-15),"Error - FTE less than 0.4 is not permitted","")</f>
        <v/>
      </c>
    </row>
    <row r="168" spans="10:21">
      <c r="J168" s="38">
        <f>(H168/32.5)*(I168/52)</f>
        <v>0</v>
      </c>
      <c r="T168" s="38">
        <f>(R168/37)*(S168/52)</f>
        <v>0</v>
      </c>
      <c r="U168" s="28" t="str">
        <f>IF(AND(T168&lt;0.394,T168&gt;1E-15),"Error - FTE less than 0.4 is not permitted","")</f>
        <v/>
      </c>
    </row>
    <row r="169" spans="10:21">
      <c r="J169" s="38">
        <f>(H169/32.5)*(I169/52)</f>
        <v>0</v>
      </c>
      <c r="T169" s="38">
        <f>(R169/37)*(S169/52)</f>
        <v>0</v>
      </c>
      <c r="U169" s="28" t="str">
        <f>IF(AND(T169&lt;0.394,T169&gt;1E-15),"Error - FTE less than 0.4 is not permitted","")</f>
        <v/>
      </c>
    </row>
    <row r="170" spans="10:21">
      <c r="J170" s="38">
        <f>(H170/32.5)*(I170/52)</f>
        <v>0</v>
      </c>
      <c r="T170" s="38">
        <f>(R170/37)*(S170/52)</f>
        <v>0</v>
      </c>
      <c r="U170" s="28" t="str">
        <f>IF(AND(T170&lt;0.394,T170&gt;1E-15),"Error - FTE less than 0.4 is not permitted","")</f>
        <v/>
      </c>
    </row>
    <row r="171" spans="10:21">
      <c r="J171" s="38">
        <f>(H171/32.5)*(I171/52)</f>
        <v>0</v>
      </c>
      <c r="T171" s="38">
        <f>(R171/37)*(S171/52)</f>
        <v>0</v>
      </c>
      <c r="U171" s="28" t="str">
        <f>IF(AND(T171&lt;0.394,T171&gt;1E-15),"Error - FTE less than 0.4 is not permitted","")</f>
        <v/>
      </c>
    </row>
    <row r="172" spans="10:21">
      <c r="J172" s="38">
        <f>(H172/32.5)*(I172/52)</f>
        <v>0</v>
      </c>
      <c r="T172" s="38">
        <f>(R172/37)*(S172/52)</f>
        <v>0</v>
      </c>
      <c r="U172" s="28" t="str">
        <f>IF(AND(T172&lt;0.394,T172&gt;1E-15),"Error - FTE less than 0.4 is not permitted","")</f>
        <v/>
      </c>
    </row>
    <row r="173" spans="10:21">
      <c r="J173" s="38">
        <f>(H173/32.5)*(I173/52)</f>
        <v>0</v>
      </c>
      <c r="T173" s="38">
        <f>(R173/37)*(S173/52)</f>
        <v>0</v>
      </c>
      <c r="U173" s="28" t="str">
        <f>IF(AND(T173&lt;0.394,T173&gt;1E-15),"Error - FTE less than 0.4 is not permitted","")</f>
        <v/>
      </c>
    </row>
    <row r="174" spans="10:21">
      <c r="J174" s="38">
        <f>(H174/32.5)*(I174/52)</f>
        <v>0</v>
      </c>
      <c r="T174" s="38">
        <f>(R174/37)*(S174/52)</f>
        <v>0</v>
      </c>
      <c r="U174" s="28" t="str">
        <f>IF(AND(T174&lt;0.394,T174&gt;1E-15),"Error - FTE less than 0.4 is not permitted","")</f>
        <v/>
      </c>
    </row>
    <row r="175" spans="10:21">
      <c r="J175" s="38">
        <f>(H175/32.5)*(I175/52)</f>
        <v>0</v>
      </c>
      <c r="T175" s="38">
        <f>(R175/37)*(S175/52)</f>
        <v>0</v>
      </c>
      <c r="U175" s="28" t="str">
        <f>IF(AND(T175&lt;0.394,T175&gt;1E-15),"Error - FTE less than 0.4 is not permitted","")</f>
        <v/>
      </c>
    </row>
    <row r="176" spans="10:21">
      <c r="J176" s="38">
        <f>(H176/32.5)*(I176/52)</f>
        <v>0</v>
      </c>
      <c r="T176" s="38">
        <f>(R176/37)*(S176/52)</f>
        <v>0</v>
      </c>
      <c r="U176" s="28" t="str">
        <f>IF(AND(T176&lt;0.394,T176&gt;1E-15),"Error - FTE less than 0.4 is not permitted","")</f>
        <v/>
      </c>
    </row>
    <row r="177" spans="10:21">
      <c r="J177" s="38">
        <f>(H177/32.5)*(I177/52)</f>
        <v>0</v>
      </c>
      <c r="T177" s="38">
        <f>(R177/37)*(S177/52)</f>
        <v>0</v>
      </c>
      <c r="U177" s="28" t="str">
        <f>IF(AND(T177&lt;0.394,T177&gt;1E-15),"Error - FTE less than 0.4 is not permitted","")</f>
        <v/>
      </c>
    </row>
    <row r="178" spans="10:21">
      <c r="J178" s="38">
        <f>(H178/32.5)*(I178/52)</f>
        <v>0</v>
      </c>
      <c r="T178" s="38">
        <f>(R178/37)*(S178/52)</f>
        <v>0</v>
      </c>
      <c r="U178" s="28" t="str">
        <f>IF(AND(T178&lt;0.394,T178&gt;1E-15),"Error - FTE less than 0.4 is not permitted","")</f>
        <v/>
      </c>
    </row>
    <row r="179" spans="10:21">
      <c r="J179" s="38">
        <f>(H179/32.5)*(I179/52)</f>
        <v>0</v>
      </c>
      <c r="T179" s="38">
        <f>(R179/37)*(S179/52)</f>
        <v>0</v>
      </c>
      <c r="U179" s="28" t="str">
        <f>IF(AND(T179&lt;0.394,T179&gt;1E-15),"Error - FTE less than 0.4 is not permitted","")</f>
        <v/>
      </c>
    </row>
    <row r="180" spans="10:21">
      <c r="J180" s="38">
        <f>(H180/32.5)*(I180/52)</f>
        <v>0</v>
      </c>
      <c r="T180" s="38">
        <f>(R180/37)*(S180/52)</f>
        <v>0</v>
      </c>
      <c r="U180" s="28" t="str">
        <f>IF(AND(T180&lt;0.394,T180&gt;1E-15),"Error - FTE less than 0.4 is not permitted","")</f>
        <v/>
      </c>
    </row>
    <row r="181" spans="10:21">
      <c r="J181" s="37">
        <f>(H181/32.5)*(I181/52)</f>
        <v>0</v>
      </c>
      <c r="T181" s="38">
        <f>(R181/37)*(S181/52)</f>
        <v>0</v>
      </c>
      <c r="U181" s="28" t="str">
        <f>IF(AND(T181&lt;0.394,T181&gt;1E-15),"Error - FTE less than 0.4 is not permitted","")</f>
        <v/>
      </c>
    </row>
    <row r="182" spans="10:21">
      <c r="J182" s="37">
        <f>(H182/32.5)*(I182/52)</f>
        <v>0</v>
      </c>
      <c r="T182" s="38">
        <f>(R182/37)*(S182/52)</f>
        <v>0</v>
      </c>
      <c r="U182" s="28" t="str">
        <f>IF(AND(T182&lt;0.394,T182&gt;1E-15),"Error - FTE less than 0.4 is not permitted","")</f>
        <v/>
      </c>
    </row>
    <row r="183" spans="10:21">
      <c r="J183" s="37">
        <f>(H183/32.5)*(I183/52)</f>
        <v>0</v>
      </c>
      <c r="T183" s="38">
        <f>(R183/37)*(S183/52)</f>
        <v>0</v>
      </c>
      <c r="U183" s="28" t="str">
        <f>IF(AND(T183&lt;0.394,T183&gt;1E-15),"Error - FTE less than 0.4 is not permitted","")</f>
        <v/>
      </c>
    </row>
    <row r="184" spans="10:21">
      <c r="J184" s="37">
        <f>(H184/32.5)*(I184/52)</f>
        <v>0</v>
      </c>
      <c r="T184" s="38">
        <f>(R184/37)*(S184/52)</f>
        <v>0</v>
      </c>
      <c r="U184" s="28" t="str">
        <f>IF(AND(T184&lt;0.394,T184&gt;1E-15),"Error - FTE less than 0.4 is not permitted","")</f>
        <v/>
      </c>
    </row>
    <row r="185" spans="10:21">
      <c r="J185" s="37">
        <f>(H185/32.5)*(I185/52)</f>
        <v>0</v>
      </c>
      <c r="T185" s="38">
        <f>(R185/37)*(S185/52)</f>
        <v>0</v>
      </c>
      <c r="U185" s="28" t="str">
        <f>IF(AND(T185&lt;0.394,T185&gt;1E-15),"Error - FTE less than 0.4 is not permitted","")</f>
        <v/>
      </c>
    </row>
    <row r="186" spans="10:21">
      <c r="J186" s="37">
        <f>(H186/32.5)*(I186/52)</f>
        <v>0</v>
      </c>
      <c r="T186" s="38">
        <f>(R186/37)*(S186/52)</f>
        <v>0</v>
      </c>
      <c r="U186" s="28" t="str">
        <f>IF(AND(T186&lt;0.394,T186&gt;1E-15),"Error - FTE less than 0.4 is not permitted","")</f>
        <v/>
      </c>
    </row>
    <row r="187" spans="10:21">
      <c r="J187" s="37">
        <f>(H187/32.5)*(I187/52)</f>
        <v>0</v>
      </c>
      <c r="T187" s="38">
        <f>(R187/37)*(S187/52)</f>
        <v>0</v>
      </c>
      <c r="U187" s="28" t="str">
        <f>IF(AND(T187&lt;0.394,T187&gt;1E-15),"Error - FTE less than 0.4 is not permitted","")</f>
        <v/>
      </c>
    </row>
    <row r="188" spans="10:21">
      <c r="J188" s="37">
        <f>(H188/32.5)*(I188/52)</f>
        <v>0</v>
      </c>
      <c r="T188" s="38">
        <f>(R188/37)*(S188/52)</f>
        <v>0</v>
      </c>
      <c r="U188" s="28" t="str">
        <f>IF(AND(T188&lt;0.394,T188&gt;1E-15),"Error - FTE less than 0.4 is not permitted","")</f>
        <v/>
      </c>
    </row>
    <row r="189" spans="10:21">
      <c r="J189" s="37">
        <f>(H189/32.5)*(I189/52)</f>
        <v>0</v>
      </c>
      <c r="T189" s="38">
        <f>(R189/37)*(S189/52)</f>
        <v>0</v>
      </c>
      <c r="U189" s="28" t="str">
        <f>IF(AND(T189&lt;0.394,T189&gt;1E-15),"Error - FTE less than 0.4 is not permitted","")</f>
        <v/>
      </c>
    </row>
    <row r="190" spans="10:21">
      <c r="J190" s="37">
        <f>(H190/32.5)*(I190/52)</f>
        <v>0</v>
      </c>
      <c r="T190" s="38">
        <f>(R190/37)*(S190/52)</f>
        <v>0</v>
      </c>
      <c r="U190" s="28" t="str">
        <f>IF(AND(T190&lt;0.394,T190&gt;1E-15),"Error - FTE less than 0.4 is not permitted","")</f>
        <v/>
      </c>
    </row>
    <row r="191" spans="10:21">
      <c r="J191" s="37">
        <f>(H191/32.5)*(I191/52)</f>
        <v>0</v>
      </c>
      <c r="T191" s="38">
        <f>(R191/37)*(S191/52)</f>
        <v>0</v>
      </c>
      <c r="U191" s="28" t="str">
        <f>IF(AND(T191&lt;0.394,T191&gt;1E-15),"Error - FTE less than 0.4 is not permitted","")</f>
        <v/>
      </c>
    </row>
    <row r="192" spans="10:21">
      <c r="J192" s="37">
        <f>(H192/32.5)*(I192/52)</f>
        <v>0</v>
      </c>
      <c r="T192" s="38">
        <f>(R192/37)*(S192/52)</f>
        <v>0</v>
      </c>
      <c r="U192" s="28" t="str">
        <f>IF(AND(T192&lt;0.394,T192&gt;1E-15),"Error - FTE less than 0.4 is not permitted","")</f>
        <v/>
      </c>
    </row>
    <row r="193" spans="10:21">
      <c r="J193" s="37">
        <f>(H193/32.5)*(I193/52)</f>
        <v>0</v>
      </c>
      <c r="T193" s="38">
        <f>(R193/37)*(S193/52)</f>
        <v>0</v>
      </c>
      <c r="U193" s="28" t="str">
        <f>IF(AND(T193&lt;0.394,T193&gt;1E-15),"Error - FTE less than 0.4 is not permitted","")</f>
        <v/>
      </c>
    </row>
    <row r="194" spans="10:21">
      <c r="J194" s="37">
        <f>(H194/32.5)*(I194/52)</f>
        <v>0</v>
      </c>
      <c r="T194" s="38">
        <f>(R194/37)*(S194/52)</f>
        <v>0</v>
      </c>
      <c r="U194" s="28" t="str">
        <f>IF(AND(T194&lt;0.394,T194&gt;1E-15),"Error - FTE less than 0.4 is not permitted","")</f>
        <v/>
      </c>
    </row>
    <row r="195" spans="10:21">
      <c r="J195" s="37">
        <f>(H195/32.5)*(I195/52)</f>
        <v>0</v>
      </c>
      <c r="T195" s="37">
        <f>(R195/37)*(S195/52)</f>
        <v>0</v>
      </c>
      <c r="U195" s="28" t="str">
        <f>IF(AND(T195&lt;0.394,T195&gt;1E-15),"Error - FTE less than 0.4 is not permitted","")</f>
        <v/>
      </c>
    </row>
    <row r="196" spans="10:21">
      <c r="J196" s="37">
        <f>(H196/32.5)*(I196/52)</f>
        <v>0</v>
      </c>
      <c r="T196" s="37">
        <f>(R196/37)*(S196/52)</f>
        <v>0</v>
      </c>
      <c r="U196" s="28" t="str">
        <f>IF(AND(T196&lt;0.394,T196&gt;1E-15),"Error - FTE less than 0.4 is not permitted","")</f>
        <v/>
      </c>
    </row>
    <row r="197" spans="10:21">
      <c r="J197" s="37">
        <f>(H197/32.5)*(I197/52)</f>
        <v>0</v>
      </c>
      <c r="T197" s="37">
        <f>(R197/37)*(S197/52)</f>
        <v>0</v>
      </c>
      <c r="U197" s="28" t="str">
        <f>IF(AND(T197&lt;0.394,T197&gt;1E-15),"Error - FTE less than 0.4 is not permitted","")</f>
        <v/>
      </c>
    </row>
    <row r="198" spans="10:21">
      <c r="J198" s="37">
        <f>(H198/32.5)*(I198/52)</f>
        <v>0</v>
      </c>
      <c r="T198" s="37">
        <f>(R198/37)*(S198/52)</f>
        <v>0</v>
      </c>
      <c r="U198" s="28" t="str">
        <f>IF(AND(T198&lt;0.394,T198&gt;1E-15),"Error - FTE less than 0.4 is not permitted","")</f>
        <v/>
      </c>
    </row>
    <row r="199" spans="10:21">
      <c r="J199" s="37">
        <f>(H199/32.5)*(I199/52)</f>
        <v>0</v>
      </c>
      <c r="T199" s="37">
        <f>(R199/37)*(S199/52)</f>
        <v>0</v>
      </c>
      <c r="U199" s="28" t="str">
        <f>IF(AND(T199&lt;0.394,T199&gt;1E-15),"Error - FTE less than 0.4 is not permitted","")</f>
        <v/>
      </c>
    </row>
    <row r="200" spans="10:21">
      <c r="J200" s="37">
        <f>(H200/32.5)*(I200/52)</f>
        <v>0</v>
      </c>
      <c r="T200" s="37">
        <f>(R200/37)*(S200/52)</f>
        <v>0</v>
      </c>
      <c r="U200" s="28" t="str">
        <f>IF(AND(T200&lt;0.394,T200&gt;1E-15),"Error - FTE less than 0.4 is not permitted","")</f>
        <v/>
      </c>
    </row>
    <row r="201" spans="10:21">
      <c r="J201" s="37">
        <f>(H201/32.5)*(I201/52)</f>
        <v>0</v>
      </c>
      <c r="T201" s="37">
        <f>(R201/37)*(S201/52)</f>
        <v>0</v>
      </c>
      <c r="U201" s="28" t="str">
        <f>IF(AND(T201&lt;0.394,T201&gt;1E-15),"Error - FTE less than 0.4 is not permitted","")</f>
        <v/>
      </c>
    </row>
    <row r="202" spans="10:21">
      <c r="J202" s="37">
        <f>(H202/32.5)*(I202/52)</f>
        <v>0</v>
      </c>
      <c r="T202" s="37">
        <f>(R202/37)*(S202/52)</f>
        <v>0</v>
      </c>
      <c r="U202" s="28" t="str">
        <f>IF(AND(T202&lt;0.394,T202&gt;1E-15),"Error - FTE less than 0.4 is not permitted","")</f>
        <v/>
      </c>
    </row>
    <row r="203" spans="10:21">
      <c r="J203" s="37">
        <f>(H203/32.5)*(I203/52)</f>
        <v>0</v>
      </c>
      <c r="T203" s="37">
        <f>(R203/37)*(S203/52)</f>
        <v>0</v>
      </c>
      <c r="U203" s="28" t="str">
        <f>IF(AND(T203&lt;0.394,T203&gt;1E-15),"Error - FTE less than 0.4 is not permitted","")</f>
        <v/>
      </c>
    </row>
    <row r="204" spans="10:21">
      <c r="J204" s="37">
        <f>(H204/32.5)*(I204/52)</f>
        <v>0</v>
      </c>
      <c r="T204" s="37">
        <f>(R204/37)*(S204/52)</f>
        <v>0</v>
      </c>
      <c r="U204" s="28" t="str">
        <f>IF(AND(T204&lt;0.394,T204&gt;1E-15),"Error - FTE less than 0.4 is not permitted","")</f>
        <v/>
      </c>
    </row>
    <row r="205" spans="10:10">
      <c r="J205" s="37">
        <f>(H205/32.5)*(I205/52)</f>
        <v>0</v>
      </c>
    </row>
    <row r="206" spans="10:10">
      <c r="J206" s="37">
        <f>(H206/32.5)*(I206/52)</f>
        <v>0</v>
      </c>
    </row>
    <row r="207" spans="10:10">
      <c r="J207" s="37">
        <f>(H207/32.5)*(I207/52)</f>
        <v>0</v>
      </c>
    </row>
    <row r="208" spans="10:10">
      <c r="J208" s="37">
        <f>(H208/32.5)*(I208/52)</f>
        <v>0</v>
      </c>
    </row>
    <row r="209" spans="10:10">
      <c r="J209" s="37">
        <f>(H209/32.5)*(I209/52)</f>
        <v>0</v>
      </c>
    </row>
    <row r="210" spans="10:10">
      <c r="J210" s="37">
        <f>(H210/32.5)*(I210/52)</f>
        <v>0</v>
      </c>
    </row>
  </sheetData>
  <conditionalFormatting sqref="T5:T108">
    <cfRule type="cellIs" dxfId="0" priority="1" operator="between">
      <formula>0.000000000001</formula>
      <formula>0.3951</formula>
    </cfRule>
  </conditionalFormatting>
  <dataValidations count="7">
    <dataValidation type="custom" allowBlank="1" showInputMessage="1" showErrorMessage="1" sqref="H39:H186">
      <formula1>"&gt;32"</formula1>
    </dataValidation>
    <dataValidation type="decimal" allowBlank="1" showInputMessage="1" showErrorMessage="1" errorTitle="Too High" error="Hours should not exceed 32.5 for TA's" prompt="Maximum hours is 32.5" sqref="H5:H38">
      <formula1>0</formula1>
      <formula2>32.5</formula2>
    </dataValidation>
    <dataValidation type="decimal" allowBlank="1" showInputMessage="1" showErrorMessage="1" error="Weeks should not exceed 52&#10;" prompt="Maximum Weeks is 52" sqref="I5:I38">
      <formula1>0</formula1>
      <formula2>52.2</formula2>
    </dataValidation>
    <dataValidation type="decimal" allowBlank="1" showInputMessage="1" showErrorMessage="1" error="Hours should not exceed 37&#10;" prompt="Maximum Hours is 37" sqref="M5:M19">
      <formula1>0</formula1>
      <formula2>37</formula2>
    </dataValidation>
    <dataValidation type="decimal" allowBlank="1" showInputMessage="1" showErrorMessage="1" prompt="Maximum weeks is 52" sqref="N5:N19">
      <formula1>0</formula1>
      <formula2>52.2</formula2>
    </dataValidation>
    <dataValidation type="decimal" allowBlank="1" showInputMessage="1" showErrorMessage="1" error="Hours should not exceed 37" prompt="Max hours is 37" sqref="R5:R43">
      <formula1>0</formula1>
      <formula2>37</formula2>
    </dataValidation>
    <dataValidation type="decimal" allowBlank="1" showInputMessage="1" showErrorMessage="1" error="Weeks should not exceed 52" prompt="Maximum weeks is 52" sqref="S5:S43">
      <formula1>0</formula1>
      <formula2>52.2</formula2>
    </dataValidation>
  </dataValidations>
  <pageMargins left="0.7" right="0.7" top="0.75" bottom="0.75" header="0.3" footer="0.3"/>
  <headerFooter scaleWithDoc="1" alignWithMargins="0" differentFirst="0" differentOddEven="0"/>
  <legacyDrawing r:id="rId1"/>
  <extLst/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4"/>
  <dimension ref="A2:K21"/>
  <sheetViews>
    <sheetView zoomScale="115" view="normal" workbookViewId="0">
      <selection pane="topLeft" activeCell="K10" sqref="K10"/>
    </sheetView>
  </sheetViews>
  <sheetFormatPr defaultRowHeight="14.4"/>
  <cols>
    <col min="2" max="2" width="25.00390625" customWidth="1"/>
    <col min="5" max="5" width="16.50390625" bestFit="1" customWidth="1"/>
    <col min="8" max="8" width="21.75390625" customWidth="1"/>
    <col min="10" max="10" width="18.25390625" customWidth="1"/>
  </cols>
  <sheetData>
    <row r="2" spans="1:2" ht="18">
      <c r="A2" s="18"/>
      <c r="B2" s="18" t="s">
        <v>183</v>
      </c>
    </row>
    <row r="3" spans="2:2" ht="18">
      <c r="B3" s="23"/>
    </row>
    <row r="4" spans="1:1" ht="4.2" customHeight="1">
      <c r="A4" s="24" t="e">
        <f>VLOOKUP(B3,'Schools Pupil Nos'!$C:$D,2,0)</f>
        <v>#N/A</v>
      </c>
    </row>
    <row r="5" ht="4.2" customHeight="1"/>
    <row r="6" ht="4.2" customHeight="1"/>
    <row r="9" spans="2:10" ht="28.8">
      <c r="B9" s="12" t="s">
        <v>184</v>
      </c>
      <c r="E9" s="12" t="s">
        <v>185</v>
      </c>
      <c r="H9" s="15" t="s">
        <v>186</v>
      </c>
      <c r="J9" s="15" t="s">
        <v>187</v>
      </c>
    </row>
    <row r="10" spans="1:11" ht="38.55" customHeight="1">
      <c r="A10" s="25" t="str">
        <f>IFERROR(IF(A4="Maintained","Oct-25","Jan-26"),"")</f>
        <v/>
      </c>
      <c r="B10" t="s">
        <v>188</v>
      </c>
      <c r="C10">
        <f>_xlfn.XLOOKUP(B3,'Schools Pupil Nos'!$C:$C,'Schools Pupil Nos'!$M:$M)</f>
        <v>0</v>
      </c>
      <c r="E10" t="s">
        <v>189</v>
      </c>
      <c r="F10" s="40">
        <f>'FTE Calc'!J2</f>
        <v>0</v>
      </c>
      <c r="H10" s="14" t="s">
        <v>190</v>
      </c>
      <c r="I10" s="22"/>
      <c r="J10" s="14" t="s">
        <v>191</v>
      </c>
      <c r="K10" s="40">
        <f>'FTE Calc'!T2</f>
        <v>0</v>
      </c>
    </row>
    <row r="11" spans="2:11">
      <c r="B11" t="s">
        <v>192</v>
      </c>
      <c r="C11" s="13">
        <v>26</v>
      </c>
      <c r="E11" t="s">
        <v>193</v>
      </c>
      <c r="F11" s="13">
        <v>130</v>
      </c>
      <c r="H11" s="14" t="s">
        <v>194</v>
      </c>
      <c r="I11" s="40">
        <f>'FTE Calc'!O2</f>
        <v>0</v>
      </c>
      <c r="J11" t="s">
        <v>193</v>
      </c>
      <c r="K11" s="13">
        <v>130</v>
      </c>
    </row>
    <row r="12" spans="8:9">
      <c r="H12" s="14" t="s">
        <v>193</v>
      </c>
      <c r="I12" s="26">
        <f>_xlfn.IFNA(VLOOKUP(I10,'Costs Data'!A9:B10,2,0),0)</f>
        <v>0</v>
      </c>
    </row>
    <row r="13" spans="2:11" ht="28.8">
      <c r="B13" s="14" t="s">
        <v>195</v>
      </c>
      <c r="C13" s="27">
        <f>IF(C11*C10=0,0,C10*C11)</f>
        <v>0</v>
      </c>
      <c r="D13" s="28"/>
      <c r="E13" s="28" t="s">
        <v>196</v>
      </c>
      <c r="F13" s="27">
        <f>IF(F11*F10=0,0,F10*F11)</f>
        <v>0</v>
      </c>
      <c r="G13" s="28"/>
      <c r="H13" s="29" t="s">
        <v>197</v>
      </c>
      <c r="I13" s="27">
        <f>IFERROR(IF(I12*I11=0,0,I12*I11),0)</f>
        <v>0</v>
      </c>
      <c r="J13" s="29" t="s">
        <v>198</v>
      </c>
      <c r="K13" s="27">
        <f>IF(K11*K10=0,0,K10*K11)</f>
        <v>0</v>
      </c>
    </row>
    <row r="19" spans="2:2" ht="18">
      <c r="B19" s="18" t="s">
        <v>199</v>
      </c>
    </row>
    <row r="20" spans="2:2" ht="18.6" thickBot="1">
      <c r="B20" s="21">
        <f>IFERROR(C13+F13+I13+K13,)</f>
        <v>0</v>
      </c>
    </row>
    <row r="21" ht="15" thickTop="1"/>
  </sheetData>
  <dataValidations count="2">
    <dataValidation type="list" allowBlank="1" showInputMessage="1" showErrorMessage="1" sqref="B3">
      <formula1>'Schools Pupil Nos'!$C$4:$C$121</formula1>
    </dataValidation>
    <dataValidation type="list" allowBlank="1" showInputMessage="1" showErrorMessage="1" sqref="I10">
      <formula1>'Costs Data'!$A$9:$A$10</formula1>
    </dataValidation>
  </dataValidations>
  <pageMargins left="0.7" right="0.7" top="0.75" bottom="0.75" header="0.3" footer="0.3"/>
  <headerFooter scaleWithDoc="1" alignWithMargins="0" differentFirst="0" differentOddEven="0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F14F15A7C6E4E94B433EBEA75847E" ma:contentTypeVersion="27" ma:contentTypeDescription="Create a new document." ma:contentTypeScope="" ma:versionID="6fa1acf55f472e96d4b29642156d9aff">
  <xsd:schema xmlns:xsd="http://www.w3.org/2001/XMLSchema" xmlns:xs="http://www.w3.org/2001/XMLSchema" xmlns:p="http://schemas.microsoft.com/office/2006/metadata/properties" xmlns:ns2="09b21f7a-5c23-465e-9456-167c464d9d38" xmlns:ns3="914b8805-347d-4649-b025-7bc68f6e747d" targetNamespace="http://schemas.microsoft.com/office/2006/metadata/properties" ma:root="true" ma:fieldsID="7c8d8024c06fc66996d610a21c7ae44b" ns2:_="" ns3:_="">
    <xsd:import namespace="09b21f7a-5c23-465e-9456-167c464d9d38"/>
    <xsd:import namespace="914b8805-347d-4649-b025-7bc68f6e74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Period" minOccurs="0"/>
                <xsd:element ref="ns2:School" minOccurs="0"/>
                <xsd:element ref="ns2:Documen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21f7a-5c23-465e-9456-167c464d9d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33aaf0-d2be-4910-a308-718f043c1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hidden="true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eriod" ma:index="25" nillable="true" ma:displayName="Period" ma:format="Dropdown" ma:hidden="true" ma:internalName="Period" ma:readOnly="false">
      <xsd:simpleType>
        <xsd:restriction base="dms:Choice">
          <xsd:enumeration value="01 Apr"/>
          <xsd:enumeration value="02 May"/>
          <xsd:enumeration value="03 June"/>
          <xsd:enumeration value="04 July"/>
          <xsd:enumeration value="05 Aug"/>
          <xsd:enumeration value="06 Sep"/>
          <xsd:enumeration value="07 Oct"/>
          <xsd:enumeration value="08 Nov"/>
          <xsd:enumeration value="09 Dec"/>
          <xsd:enumeration value="10 Jan"/>
          <xsd:enumeration value="11 Feb"/>
          <xsd:enumeration value="12 Mar"/>
        </xsd:restriction>
      </xsd:simpleType>
    </xsd:element>
    <xsd:element name="School" ma:index="26" nillable="true" ma:displayName="School" ma:format="Dropdown" ma:hidden="true" ma:internalName="School" ma:readOnly="false">
      <xsd:simpleType>
        <xsd:restriction base="dms:Choice">
          <xsd:enumeration value="Abbots Ripton"/>
          <xsd:enumeration value="Alconbury"/>
          <xsd:enumeration value="Alderman Payne"/>
          <xsd:enumeration value="Arbury"/>
          <xsd:enumeration value="Barnabas Oley"/>
          <xsd:enumeration value="Barrington"/>
          <xsd:enumeration value="Barton"/>
          <xsd:enumeration value="Bassingbourn"/>
          <xsd:enumeration value="Beaupre"/>
          <xsd:enumeration value="Benwick"/>
          <xsd:enumeration value="Bewick Bridge"/>
          <xsd:enumeration value="Brampton"/>
          <xsd:enumeration value="Brington"/>
          <xsd:enumeration value="Brunswick"/>
          <xsd:enumeration value="Burwell"/>
          <xsd:enumeration value="Bushmead"/>
          <xsd:enumeration value="Caldecote"/>
          <xsd:enumeration value="Castle Camps"/>
          <xsd:enumeration value="Castle School"/>
          <xsd:enumeration value="Cherry Hinton"/>
          <xsd:enumeration value="Cheveley"/>
          <xsd:enumeration value="Clarkson"/>
          <xsd:enumeration value="Coates"/>
          <xsd:enumeration value="Colleges"/>
          <xsd:enumeration value="Colville"/>
          <xsd:enumeration value="Coton"/>
          <xsd:enumeration value="Cottenham"/>
          <xsd:enumeration value="Dry Drayton"/>
          <xsd:enumeration value="Duxford"/>
          <xsd:enumeration value="Eastfield"/>
          <xsd:enumeration value="Elsworth"/>
          <xsd:enumeration value="Ely St John"/>
          <xsd:enumeration value="Eynesbury"/>
          <xsd:enumeration value="Fawcett"/>
          <xsd:enumeration value="Fen Drayton"/>
          <xsd:enumeration value="Fenstanton and Hilton"/>
          <xsd:enumeration value="Folksworth"/>
          <xsd:enumeration value="Fordham"/>
          <xsd:enumeration value="Fourfields"/>
          <xsd:enumeration value="Fowlmere"/>
          <xsd:enumeration value="Foxton"/>
          <xsd:enumeration value="Friday Bridge"/>
          <xsd:enumeration value="Fulbourn"/>
          <xsd:enumeration value="Granta"/>
          <xsd:enumeration value="Gt and Lt Shelford"/>
          <xsd:enumeration value="Great Abington"/>
          <xsd:enumeration value="Great Paxton"/>
          <xsd:enumeration value="Hardwick and Cambourne"/>
          <xsd:enumeration value="Harston and Newton"/>
          <xsd:enumeration value="Haslingfield"/>
          <xsd:enumeration value="Hauxton"/>
          <xsd:enumeration value="Hemingford Grey"/>
          <xsd:enumeration value="Histon"/>
          <xsd:enumeration value="Holywell"/>
          <xsd:enumeration value="Homerton"/>
          <xsd:enumeration value="Houghton"/>
          <xsd:enumeration value="Huntingdon Nursery"/>
          <xsd:enumeration value="Huntingdon Primary"/>
          <xsd:enumeration value="Isleham"/>
          <xsd:enumeration value="Kettlefields"/>
          <xsd:enumeration value="Kings Hedges"/>
          <xsd:enumeration value="Linton"/>
          <xsd:enumeration value="Lionel Walden"/>
          <xsd:enumeration value="Little Paxton"/>
          <xsd:enumeration value="Littleport"/>
          <xsd:enumeration value="Manea"/>
          <xsd:enumeration value="Mayfield"/>
          <xsd:enumeration value="Melbourn"/>
          <xsd:enumeration value="Meldreth"/>
          <xsd:enumeration value="Meridian"/>
          <xsd:enumeration value="Milton Road"/>
          <xsd:enumeration value="Monkfield"/>
          <xsd:enumeration value="Morley"/>
          <xsd:enumeration value="Newnham Croft"/>
          <xsd:enumeration value="Orchard Park"/>
          <xsd:enumeration value="Over"/>
          <xsd:enumeration value="Park Street"/>
          <xsd:enumeration value="Pendragon"/>
          <xsd:enumeration value="Peterfield"/>
          <xsd:enumeration value="Priory Junior"/>
          <xsd:enumeration value="Priory Park"/>
          <xsd:enumeration value="Queens Fed"/>
          <xsd:enumeration value="Ridgefield"/>
          <xsd:enumeration value="Robert Arkenstall"/>
          <xsd:enumeration value="Samuel Pepys"/>
          <xsd:enumeration value="Sawtry"/>
          <xsd:enumeration value="Shirley"/>
          <xsd:enumeration value="The Spinney"/>
          <xsd:enumeration value="Spring Meadow"/>
          <xsd:enumeration value="St Annes"/>
          <xsd:enumeration value="St Helens"/>
          <xsd:enumeration value="St Matthews"/>
          <xsd:enumeration value="St Pauls"/>
          <xsd:enumeration value="St Philips"/>
          <xsd:enumeration value="Steeple Morden"/>
          <xsd:enumeration value="Stretham"/>
          <xsd:enumeration value="Stukeley Meadows"/>
          <xsd:enumeration value="Sutton"/>
          <xsd:enumeration value="Swavesey"/>
          <xsd:enumeration value="Teversham"/>
          <xsd:enumeration value="Asbeach"/>
          <xsd:enumeration value="Bellbird"/>
          <xsd:enumeration value="Elton"/>
          <xsd:enumeration value="The Fields"/>
          <xsd:enumeration value="The Grove"/>
          <xsd:enumeration value="The Newton"/>
          <xsd:enumeration value="The Rackham"/>
          <xsd:enumeration value="The Vine"/>
          <xsd:enumeration value="Thorndown"/>
          <xsd:enumeration value="Townley"/>
          <xsd:enumeration value="Trumpington Fed"/>
          <xsd:enumeration value="Waterbeach"/>
          <xsd:enumeration value="Westfield"/>
          <xsd:enumeration value="Wilburton"/>
          <xsd:enumeration value="William Westley"/>
          <xsd:enumeration value="Willingham"/>
          <xsd:enumeration value="Wyton"/>
          <xsd:enumeration value="Yaxley"/>
        </xsd:restriction>
      </xsd:simpleType>
    </xsd:element>
    <xsd:element name="Document" ma:index="27" nillable="true" ma:displayName="Category" ma:format="Dropdown" ma:hidden="true" ma:internalName="Document" ma:readOnly="false">
      <xsd:simpleType>
        <xsd:restriction base="dms:Choice">
          <xsd:enumeration value="Email"/>
          <xsd:enumeration value="SMER"/>
          <xsd:enumeration value="Feedback"/>
          <xsd:enumeration value="Other Correspondence"/>
        </xsd:restriction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4b8805-347d-4649-b025-7bc68f6e74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6c1ef83e-2c86-4c42-a104-653a0638da21}" ma:internalName="TaxCatchAll" ma:readOnly="false" ma:showField="CatchAllData" ma:web="914b8805-347d-4649-b025-7bc68f6e74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>
    <lcf76f155ced4ddcb4097134ff3c332f xmlns="09b21f7a-5c23-465e-9456-167c464d9d38">
      <Terms xmlns="http://schemas.microsoft.com/office/infopath/2007/PartnerControls"/>
    </lcf76f155ced4ddcb4097134ff3c332f>
    <School xmlns="09b21f7a-5c23-465e-9456-167c464d9d38" xsi:nil="true"/>
    <TaxCatchAll xmlns="914b8805-347d-4649-b025-7bc68f6e747d" xsi:nil="true"/>
    <Period xmlns="09b21f7a-5c23-465e-9456-167c464d9d38" xsi:nil="true"/>
    <Document xmlns="09b21f7a-5c23-465e-9456-167c464d9d38" xsi:nil="true"/>
  </documentManagement>
</p:properties>
</file>

<file path=customXml/itemProps1.xml><?xml version="1.0" encoding="utf-8"?>
<ds:datastoreItem xmlns:ds="http://schemas.openxmlformats.org/officeDocument/2006/customXml" ds:itemID="{90725CC2-432A-468B-B0D7-8B6FB2829A21}">
  <ds:schemaRefs>
    <ds:schemaRef ds:uri="http://www.w3.org/XML/1998/namespace"/>
    <ds:schemaRef ds:uri="914b8805-347d-4649-b025-7bc68f6e747d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9b21f7a-5c23-465e-9456-167c464d9d3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6759902-72B1-4A01-B010-00750B6962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EBD98A-7048-4271-8F6A-6A3F9F16EB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>
  <Application>Microsoft Excel</Application>
  <Company>Cambridgeshire County Council</Company>
  <Manager/>
  <HyperlinkBase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category/>
  <dc:creator>Jonty Holden</dc:creator>
  <dc:description/>
  <cp:keywords/>
  <cp:lastModifiedBy>Jonathan Holden</cp:lastModifiedBy>
  <dcterms:created xsi:type="dcterms:W3CDTF">2025-03-23T14:42:22Z</dcterms:created>
  <dcterms:modified xsi:type="dcterms:W3CDTF">2026-04-09T08:53:09Z</dcterms:modified>
  <dc:subject/>
  <dc:title>FTE and Premium Calculator 26-27 (1)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str>0x010100F17F14F15A7C6E4E94B433EBEA75847E</vt:lpstr>
  </property>
  <property fmtid="{D5CDD505-2E9C-101B-9397-08002B2CF9AE}" pid="3" name="MediaServiceImageTags">
    <vt:lpstr/>
  </property>
</Properties>
</file>