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ccandpcc.sharepoint.com/sites/CCCFinanceTeam/Shared Documents/CCC Finance Team – Work/Schools/Funding/2026-27/Published Budgets/"/>
    </mc:Choice>
  </mc:AlternateContent>
  <xr:revisionPtr revIDLastSave="393" documentId="8_{C55F02CA-C623-4452-93FE-1153DF8CFC90}" xr6:coauthVersionLast="47" xr6:coauthVersionMax="47" xr10:uidLastSave="{D2697AAF-CD3F-481E-8A84-4D09B852D43F}"/>
  <bookViews>
    <workbookView xWindow="28680" yWindow="-45" windowWidth="38640" windowHeight="15720" activeTab="3" xr2:uid="{00000000-000D-0000-FFFF-FFFF00000000}"/>
  </bookViews>
  <sheets>
    <sheet name="Introduction" sheetId="1" r:id="rId1"/>
    <sheet name="Factor Values" sheetId="11" r:id="rId2"/>
    <sheet name="Funding Proforma" sheetId="19" r:id="rId3"/>
    <sheet name="Budgets" sheetId="20" r:id="rId4"/>
    <sheet name="All Schools Summary" sheetId="4" r:id="rId5"/>
    <sheet name="All Schools 25-26 Detail" sheetId="7" state="veryHidden" r:id="rId6"/>
    <sheet name="All Schools 26-27 Detail" sheetId="21" r:id="rId7"/>
    <sheet name="2526 De-Delegations" sheetId="16" state="veryHidden" r:id="rId8"/>
    <sheet name="2627 De-Delegations" sheetId="14" state="veryHidden" r:id="rId9"/>
  </sheets>
  <externalReferences>
    <externalReference r:id="rId10"/>
    <externalReference r:id="rId11"/>
    <externalReference r:id="rId12"/>
  </externalReferences>
  <definedNames>
    <definedName name="_xlnm._FilterDatabase" localSheetId="6" hidden="1">'All Schools 26-27 Detail'!$C$4:$BV$293</definedName>
    <definedName name="_xlnm._FilterDatabase" localSheetId="4" hidden="1">'All Schools Summary'!$A$6:$Q$249</definedName>
    <definedName name="Adjustments_To_PY_SBS">'[1]Local Factors'!$AA$5</definedName>
    <definedName name="AWPU_Primary_DD_rate">'2627 De-Delegations'!$X$8</definedName>
    <definedName name="AWPU_Sec_DD_rate">'2627 De-Delegations'!$Y$9</definedName>
    <definedName name="Capping_Scaling_YesNo">#REF!</definedName>
    <definedName name="current_year">[2]Cover!$T$7</definedName>
    <definedName name="EAL_Pri_DD_rate">'2627 De-Delegations'!$X$20</definedName>
    <definedName name="EAL_Pri_Option">#REF!</definedName>
    <definedName name="EAL_Sec_DD_rate">'2627 De-Delegations'!$Y$21</definedName>
    <definedName name="EAL_Sec_Option">#REF!</definedName>
    <definedName name="Ever6_Pri_DD_Rate">'2627 De-Delegations'!$X$11</definedName>
    <definedName name="Ever6_Sec_DD_Rate">'2627 De-Delegations'!$Y$11</definedName>
    <definedName name="Exc_Cir1_Total">'[1]New ISB'!$AN$5</definedName>
    <definedName name="Exc_Cir2_Total">'[1]New ISB'!$AO$5</definedName>
    <definedName name="Exc_Cir3_Total">'[1]New ISB'!$AP$5</definedName>
    <definedName name="Exc_Cir4_Total">'[1]New ISB'!$AQ$5</definedName>
    <definedName name="Exc_Cir5_Total">'[1]New ISB'!$AR$5</definedName>
    <definedName name="Exc_Cir6_Total">'[1]New ISB'!$AS$5</definedName>
    <definedName name="Exc_Cir7_Total">'[1]New ISB'!$AT$5</definedName>
    <definedName name="Fringe_Total">'[1]New ISB'!$AJ$5</definedName>
    <definedName name="FSM_Pri_DD_rate">'2627 De-Delegations'!$X$10</definedName>
    <definedName name="FSM_Sec_DD_rate">'2627 De-Delegations'!$Y$10</definedName>
    <definedName name="IDACI_B1_Pri_DD_rate">'2627 De-Delegations'!$X$12</definedName>
    <definedName name="IDACI_B1_Sec_DD_rate">'2627 De-Delegations'!$Y$12</definedName>
    <definedName name="IDACI_B2_Pri_DD_rate">'2627 De-Delegations'!$X$13</definedName>
    <definedName name="IDACI_B2_Sec_DD_rate">'2627 De-Delegations'!$Y$13</definedName>
    <definedName name="IDACI_B3_Pri_DD_rate">'2627 De-Delegations'!$X$14</definedName>
    <definedName name="IDACI_B3_Sec_DD_rate">'2627 De-Delegations'!$Y$14</definedName>
    <definedName name="IDACI_B4_Pri_DD_rate">'2627 De-Delegations'!$X$15</definedName>
    <definedName name="IDACI_B4_Sec_DD_rate">'2627 De-Delegations'!$Y$15</definedName>
    <definedName name="IDACI_B5_Pri_DD_rate">'2627 De-Delegations'!$X$16</definedName>
    <definedName name="IDACI_B5_Sec_DD_rate">'2627 De-Delegations'!$Y$16</definedName>
    <definedName name="IDACI_B6_Pri_DD_rate">'2627 De-Delegations'!$X$17</definedName>
    <definedName name="IDACI_B6_Sec_DD_rate">'2627 De-Delegations'!$Y$17</definedName>
    <definedName name="LCHI_Pri_DD_rate">'2627 De-Delegations'!$X$18</definedName>
    <definedName name="LCHI_Sec">#REF!</definedName>
    <definedName name="LCHI_Sec_DD_rate">'2627 De-Delegations'!$Y$19</definedName>
    <definedName name="Lump_sum_Pri_DD_rate">'2627 De-Delegations'!$X$23</definedName>
    <definedName name="Lump_sum_Sec_DD_rate">'2627 De-Delegations'!$Y$23</definedName>
    <definedName name="Lump_Sum_total">'[1]New ISB'!$AH$5</definedName>
    <definedName name="MFG_Total">'[1]New ISB'!$BO$5</definedName>
    <definedName name="min_pupil_rate_KS3">#REF!</definedName>
    <definedName name="min_pupil_rate_KS4">#REF!</definedName>
    <definedName name="min_pupil_rate_pri">[2]Proforma!$D$9</definedName>
    <definedName name="min_pupil_rate_sec">[2]Proforma!$I$9</definedName>
    <definedName name="Mobility_Pri_DD_Rate">'2627 De-Delegations'!$X$22</definedName>
    <definedName name="Mobility_Sec_DD_Rate">'2627 De-Delegations'!$Y$22</definedName>
    <definedName name="mppf_pri">'[1]New ISB'!$BC$5</definedName>
    <definedName name="mppf_sec">'[1]New ISB'!$BD$5</definedName>
    <definedName name="MPPL_pri">'[3]New ISB'!$BB$5</definedName>
    <definedName name="MPPL_sec">'[3]New ISB'!$BC$5</definedName>
    <definedName name="Notional_SEN_Lump_sum_Pri">#REF!</definedName>
    <definedName name="Notional_SEN_Lump_sum_Sec">#REF!</definedName>
    <definedName name="PFI_Total">'[1]New ISB'!$AM$5</definedName>
    <definedName name="previous_year">[2]Cover!$T$9</definedName>
    <definedName name="_xlnm.Print_Area" localSheetId="6">'All Schools 26-27 Detail'!$A$1:$BX$250</definedName>
    <definedName name="_xlnm.Print_Area" localSheetId="4">'All Schools Summary'!$A$6:$V$253</definedName>
    <definedName name="_xlnm.Print_Area" localSheetId="3">Budgets!$A$1:$L$58</definedName>
    <definedName name="_xlnm.Print_Titles" localSheetId="6">'All Schools 26-27 Detail'!$C:$C,'All Schools 26-27 Detail'!$1:$4</definedName>
    <definedName name="_xlnm.Print_Titles" localSheetId="4">'All Schools Summary'!$2:$5</definedName>
    <definedName name="Rates_Total">'[1]New ISB'!$AL$5</definedName>
    <definedName name="Scaling_Factor">#REF!</definedName>
    <definedName name="Sparsity_Pri_DD_percentage">'2627 De-Delegations'!$X$25</definedName>
    <definedName name="Sparsity_Sec_DD_percentage">'2627 De-Delegations'!$Y$25</definedName>
    <definedName name="Sparsity_Total">'[1]New ISB'!$AI$5</definedName>
    <definedName name="Split_Sites_Total">'[1]New ISB'!$AK$5</definedName>
    <definedName name="Total_Notional_SEN">'[1]New ISB'!$AX$5</definedName>
    <definedName name="Total_Primary_funding">'[1]New ISB'!$BF$5</definedName>
    <definedName name="Total_Secondary_Funding">'[1]New ISB'!$BG$5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246" i="7" l="1"/>
  <c r="BV246" i="7"/>
  <c r="BT246" i="7"/>
  <c r="BN246" i="7"/>
  <c r="BM246" i="7"/>
  <c r="H320" i="20"/>
  <c r="H319" i="20"/>
  <c r="H318" i="20"/>
  <c r="H317" i="20"/>
  <c r="H316" i="20"/>
  <c r="H315" i="20"/>
  <c r="H314" i="20"/>
  <c r="H313" i="20"/>
  <c r="H312" i="20"/>
  <c r="H311" i="20"/>
  <c r="H310" i="20"/>
  <c r="H309" i="20"/>
  <c r="H308" i="20"/>
  <c r="H307" i="20"/>
  <c r="H306" i="20"/>
  <c r="H305" i="20"/>
  <c r="H304" i="20"/>
  <c r="H303" i="20"/>
  <c r="H302" i="20"/>
  <c r="H301" i="20"/>
  <c r="H300" i="20"/>
  <c r="H299" i="20"/>
  <c r="H298" i="20"/>
  <c r="H297" i="20"/>
  <c r="H296" i="20"/>
  <c r="H295" i="20"/>
  <c r="H294" i="20"/>
  <c r="H293" i="20"/>
  <c r="H292" i="20"/>
  <c r="H291" i="20"/>
  <c r="H290" i="20"/>
  <c r="H289" i="20"/>
  <c r="H288" i="20"/>
  <c r="H287" i="20"/>
  <c r="H286" i="20"/>
  <c r="H285" i="20"/>
  <c r="H284" i="20"/>
  <c r="H283" i="20"/>
  <c r="H282" i="20"/>
  <c r="H281" i="20"/>
  <c r="H280" i="20"/>
  <c r="H279" i="20"/>
  <c r="H278" i="20"/>
  <c r="H277" i="20"/>
  <c r="H276" i="20"/>
  <c r="H275" i="20"/>
  <c r="H274" i="20"/>
  <c r="H273" i="20"/>
  <c r="H272" i="20"/>
  <c r="H271" i="20"/>
  <c r="H270" i="20"/>
  <c r="H269" i="20"/>
  <c r="H268" i="20"/>
  <c r="H267" i="20"/>
  <c r="H266" i="20"/>
  <c r="H265" i="20"/>
  <c r="H264" i="20"/>
  <c r="H263" i="20"/>
  <c r="H262" i="20"/>
  <c r="H261" i="20"/>
  <c r="H260" i="20"/>
  <c r="H259" i="20"/>
  <c r="H258" i="20"/>
  <c r="H257" i="20"/>
  <c r="H256" i="20"/>
  <c r="H255" i="20"/>
  <c r="H254" i="20"/>
  <c r="H253" i="20"/>
  <c r="H252" i="20"/>
  <c r="H251" i="20"/>
  <c r="H250" i="20"/>
  <c r="H249" i="20"/>
  <c r="H248" i="20"/>
  <c r="H247" i="20"/>
  <c r="H246" i="20"/>
  <c r="H245" i="20"/>
  <c r="H244" i="20"/>
  <c r="H243" i="20"/>
  <c r="H242" i="20"/>
  <c r="H241" i="20"/>
  <c r="H240" i="20"/>
  <c r="H239" i="20"/>
  <c r="H238" i="20"/>
  <c r="H237" i="20"/>
  <c r="H236" i="20"/>
  <c r="H235" i="20"/>
  <c r="H234" i="20"/>
  <c r="H233" i="20"/>
  <c r="H232" i="20"/>
  <c r="H231" i="20"/>
  <c r="H230" i="20"/>
  <c r="H229" i="20"/>
  <c r="H228" i="20"/>
  <c r="H227" i="20"/>
  <c r="H226" i="20"/>
  <c r="H225" i="20"/>
  <c r="H224" i="20"/>
  <c r="H223" i="20"/>
  <c r="H222" i="20"/>
  <c r="H221" i="20"/>
  <c r="H220" i="20"/>
  <c r="H219" i="20"/>
  <c r="H218" i="20"/>
  <c r="H217" i="20"/>
  <c r="H216" i="20"/>
  <c r="H215" i="20"/>
  <c r="H214" i="20"/>
  <c r="H213" i="20"/>
  <c r="H212" i="20"/>
  <c r="H211" i="20"/>
  <c r="H210" i="20"/>
  <c r="H209" i="20"/>
  <c r="H208" i="20"/>
  <c r="H207" i="20"/>
  <c r="K207" i="20" s="1"/>
  <c r="H206" i="20"/>
  <c r="H205" i="20"/>
  <c r="H204" i="20"/>
  <c r="H203" i="20"/>
  <c r="H202" i="20"/>
  <c r="H201" i="20"/>
  <c r="H200" i="20"/>
  <c r="H199" i="20"/>
  <c r="H198" i="20"/>
  <c r="H197" i="20"/>
  <c r="H196" i="20"/>
  <c r="H195" i="20"/>
  <c r="H194" i="20"/>
  <c r="H193" i="20"/>
  <c r="H192" i="20"/>
  <c r="H191" i="20"/>
  <c r="H190" i="20"/>
  <c r="H189" i="20"/>
  <c r="H188" i="20"/>
  <c r="H187" i="20"/>
  <c r="H186" i="20"/>
  <c r="H185" i="20"/>
  <c r="H184" i="20"/>
  <c r="H183" i="20"/>
  <c r="H182" i="20"/>
  <c r="H181" i="20"/>
  <c r="H180" i="20"/>
  <c r="H179" i="20"/>
  <c r="H178" i="20"/>
  <c r="H177" i="20"/>
  <c r="H176" i="20"/>
  <c r="H175" i="20"/>
  <c r="H174" i="20"/>
  <c r="H173" i="20"/>
  <c r="H172" i="20"/>
  <c r="H171" i="20"/>
  <c r="K171" i="20" s="1"/>
  <c r="H170" i="20"/>
  <c r="H169" i="20"/>
  <c r="H168" i="20"/>
  <c r="H167" i="20"/>
  <c r="H166" i="20"/>
  <c r="H165" i="20"/>
  <c r="H164" i="20"/>
  <c r="H163" i="20"/>
  <c r="H162" i="20"/>
  <c r="H161" i="20"/>
  <c r="H160" i="20"/>
  <c r="H159" i="20"/>
  <c r="K159" i="20" s="1"/>
  <c r="H158" i="20"/>
  <c r="K158" i="20" s="1"/>
  <c r="H157" i="20"/>
  <c r="H156" i="20"/>
  <c r="H155" i="20"/>
  <c r="H154" i="20"/>
  <c r="H153" i="20"/>
  <c r="H152" i="20"/>
  <c r="H151" i="20"/>
  <c r="H150" i="20"/>
  <c r="H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K99" i="20" s="1"/>
  <c r="H98" i="20"/>
  <c r="H97" i="20"/>
  <c r="H96" i="20"/>
  <c r="H95" i="20"/>
  <c r="H94" i="20"/>
  <c r="H93" i="20"/>
  <c r="H92" i="20"/>
  <c r="H91" i="20"/>
  <c r="H90" i="20"/>
  <c r="H89" i="20"/>
  <c r="H88" i="20"/>
  <c r="H87" i="20"/>
  <c r="K87" i="20" s="1"/>
  <c r="H86" i="20"/>
  <c r="K86" i="20" s="1"/>
  <c r="H85" i="20"/>
  <c r="H84" i="20"/>
  <c r="H83" i="20"/>
  <c r="H82" i="20"/>
  <c r="H81" i="20"/>
  <c r="H80" i="20"/>
  <c r="H79" i="20"/>
  <c r="H78" i="20"/>
  <c r="H77" i="20"/>
  <c r="H76" i="20"/>
  <c r="E34" i="20"/>
  <c r="E33" i="20"/>
  <c r="E30" i="20"/>
  <c r="E29" i="20"/>
  <c r="E28" i="20"/>
  <c r="E27" i="20"/>
  <c r="E26" i="20"/>
  <c r="E25" i="20"/>
  <c r="E24" i="20"/>
  <c r="E17" i="20"/>
  <c r="K17" i="20" s="1"/>
  <c r="E16" i="20"/>
  <c r="K16" i="20" s="1"/>
  <c r="E15" i="20"/>
  <c r="E14" i="20"/>
  <c r="K14" i="20" s="1"/>
  <c r="E13" i="20"/>
  <c r="K13" i="20" s="1"/>
  <c r="E12" i="20"/>
  <c r="K12" i="20" s="1"/>
  <c r="E11" i="20"/>
  <c r="E7" i="20"/>
  <c r="BZ52" i="21"/>
  <c r="BZ150" i="21"/>
  <c r="BZ124" i="21"/>
  <c r="BZ178" i="21"/>
  <c r="BZ195" i="21"/>
  <c r="BZ129" i="21"/>
  <c r="BZ172" i="21"/>
  <c r="BZ47" i="21"/>
  <c r="BZ175" i="21"/>
  <c r="BZ19" i="21"/>
  <c r="BZ6" i="21"/>
  <c r="BZ185" i="21"/>
  <c r="BZ103" i="21"/>
  <c r="BZ187" i="21"/>
  <c r="BZ248" i="21"/>
  <c r="BZ177" i="21"/>
  <c r="BZ135" i="21"/>
  <c r="BZ50" i="21"/>
  <c r="BZ45" i="21"/>
  <c r="BZ40" i="21"/>
  <c r="BZ158" i="21"/>
  <c r="BZ223" i="21"/>
  <c r="BZ235" i="21"/>
  <c r="BZ68" i="21"/>
  <c r="BZ64" i="21"/>
  <c r="BZ215" i="21"/>
  <c r="BZ230" i="21"/>
  <c r="BZ36" i="21"/>
  <c r="BZ206" i="21"/>
  <c r="BZ35" i="21"/>
  <c r="BZ149" i="21"/>
  <c r="BZ110" i="21"/>
  <c r="BZ146" i="21"/>
  <c r="BZ24" i="21"/>
  <c r="BZ224" i="21"/>
  <c r="B5" i="20" s="1"/>
  <c r="BZ113" i="21"/>
  <c r="BZ54" i="21"/>
  <c r="BZ53" i="21"/>
  <c r="BZ156" i="21"/>
  <c r="BZ120" i="21"/>
  <c r="BZ11" i="21"/>
  <c r="BZ32" i="21"/>
  <c r="BZ189" i="21"/>
  <c r="BZ66" i="21"/>
  <c r="BZ182" i="21"/>
  <c r="BZ228" i="21"/>
  <c r="BZ159" i="21"/>
  <c r="BZ183" i="21"/>
  <c r="BZ188" i="21"/>
  <c r="BZ106" i="21"/>
  <c r="BZ28" i="21"/>
  <c r="BZ94" i="21"/>
  <c r="BZ127" i="21"/>
  <c r="BZ61" i="21"/>
  <c r="BZ203" i="21"/>
  <c r="BZ141" i="21"/>
  <c r="BZ25" i="21"/>
  <c r="BZ13" i="21"/>
  <c r="BZ51" i="21"/>
  <c r="BZ84" i="21"/>
  <c r="BZ140" i="21"/>
  <c r="BZ105" i="21"/>
  <c r="BZ104" i="21"/>
  <c r="BZ139" i="21"/>
  <c r="BZ236" i="21"/>
  <c r="BZ97" i="21"/>
  <c r="BZ234" i="21"/>
  <c r="BZ180" i="21"/>
  <c r="BZ174" i="21"/>
  <c r="BZ168" i="21"/>
  <c r="BZ169" i="21"/>
  <c r="BZ91" i="21"/>
  <c r="BZ86" i="21"/>
  <c r="BZ38" i="21"/>
  <c r="BZ123" i="21"/>
  <c r="BZ213" i="21"/>
  <c r="BZ23" i="21"/>
  <c r="BZ29" i="21"/>
  <c r="BZ30" i="21"/>
  <c r="BZ92" i="21"/>
  <c r="BZ131" i="21"/>
  <c r="BZ152" i="21"/>
  <c r="BZ151" i="21"/>
  <c r="BZ160" i="21"/>
  <c r="BZ62" i="21"/>
  <c r="BZ179" i="21"/>
  <c r="BZ147" i="21"/>
  <c r="BZ9" i="21"/>
  <c r="BZ190" i="21"/>
  <c r="BZ211" i="21"/>
  <c r="BZ204" i="21"/>
  <c r="BZ239" i="21"/>
  <c r="BZ226" i="21"/>
  <c r="BZ246" i="21"/>
  <c r="BZ121" i="21"/>
  <c r="BZ199" i="21"/>
  <c r="BZ87" i="21"/>
  <c r="BZ59" i="21"/>
  <c r="BZ14" i="21"/>
  <c r="BZ55" i="21"/>
  <c r="BZ70" i="21"/>
  <c r="BZ145" i="21"/>
  <c r="BZ56" i="21"/>
  <c r="BZ232" i="21"/>
  <c r="BZ225" i="21"/>
  <c r="BZ222" i="21"/>
  <c r="BZ98" i="21"/>
  <c r="BZ154" i="21"/>
  <c r="BZ93" i="21"/>
  <c r="BZ197" i="21"/>
  <c r="BZ247" i="21"/>
  <c r="BZ191" i="21"/>
  <c r="BZ67" i="21"/>
  <c r="BZ85" i="21"/>
  <c r="BZ233" i="21"/>
  <c r="BZ194" i="21"/>
  <c r="BZ137" i="21"/>
  <c r="BZ242" i="21"/>
  <c r="BZ119" i="21"/>
  <c r="BZ133" i="21"/>
  <c r="BZ111" i="21"/>
  <c r="BZ116" i="21"/>
  <c r="BZ214" i="21"/>
  <c r="BZ114" i="21"/>
  <c r="BZ167" i="21"/>
  <c r="BZ218" i="21"/>
  <c r="BZ96" i="21"/>
  <c r="BZ83" i="21"/>
  <c r="BZ82" i="21"/>
  <c r="BZ41" i="21"/>
  <c r="BZ72" i="21"/>
  <c r="BZ219" i="21"/>
  <c r="BZ100" i="21"/>
  <c r="BZ245" i="21"/>
  <c r="BZ186" i="21"/>
  <c r="BZ166" i="21"/>
  <c r="BZ109" i="21"/>
  <c r="BZ209" i="21"/>
  <c r="BZ26" i="21"/>
  <c r="BZ240" i="21"/>
  <c r="BZ153" i="21"/>
  <c r="BZ221" i="21"/>
  <c r="BZ142" i="21"/>
  <c r="BZ184" i="21"/>
  <c r="BZ7" i="21"/>
  <c r="BZ210" i="21"/>
  <c r="BZ196" i="21"/>
  <c r="BZ193" i="21"/>
  <c r="BZ157" i="21"/>
  <c r="BZ162" i="21"/>
  <c r="BZ207" i="21"/>
  <c r="BZ122" i="21"/>
  <c r="BZ89" i="21"/>
  <c r="BZ63" i="21"/>
  <c r="BZ17" i="21"/>
  <c r="BZ27" i="21"/>
  <c r="BZ69" i="21"/>
  <c r="BZ107" i="21"/>
  <c r="BZ90" i="21"/>
  <c r="BZ15" i="21"/>
  <c r="BZ75" i="21"/>
  <c r="BZ8" i="21"/>
  <c r="BZ217" i="21"/>
  <c r="BZ241" i="21"/>
  <c r="BZ202" i="21"/>
  <c r="BZ39" i="21"/>
  <c r="BZ58" i="21"/>
  <c r="BZ99" i="21"/>
  <c r="BZ243" i="21"/>
  <c r="BZ198" i="21"/>
  <c r="BZ112" i="21"/>
  <c r="BZ76" i="21"/>
  <c r="BZ57" i="21"/>
  <c r="BZ48" i="21"/>
  <c r="BZ42" i="21"/>
  <c r="BZ37" i="21"/>
  <c r="BZ16" i="21"/>
  <c r="BZ170" i="21"/>
  <c r="BZ33" i="21"/>
  <c r="BZ143" i="21"/>
  <c r="BZ118" i="21"/>
  <c r="BZ65" i="21"/>
  <c r="BZ201" i="21"/>
  <c r="BZ115" i="21"/>
  <c r="BZ71" i="21"/>
  <c r="BZ220" i="21"/>
  <c r="BZ165" i="21"/>
  <c r="BZ117" i="21"/>
  <c r="BZ181" i="21"/>
  <c r="BZ81" i="21"/>
  <c r="BZ31" i="21"/>
  <c r="BZ77" i="21"/>
  <c r="BZ192" i="21"/>
  <c r="BZ95" i="21"/>
  <c r="BZ22" i="21"/>
  <c r="BZ126" i="21"/>
  <c r="BZ216" i="21"/>
  <c r="BZ173" i="21"/>
  <c r="BZ250" i="21"/>
  <c r="BZ60" i="21"/>
  <c r="BZ249" i="21"/>
  <c r="BZ163" i="21"/>
  <c r="BZ238" i="21"/>
  <c r="BZ164" i="21"/>
  <c r="BZ208" i="21"/>
  <c r="BZ108" i="21"/>
  <c r="BZ102" i="21"/>
  <c r="BZ74" i="21"/>
  <c r="BZ101" i="21"/>
  <c r="BZ212" i="21"/>
  <c r="BZ132" i="21"/>
  <c r="BZ46" i="21"/>
  <c r="BZ12" i="21"/>
  <c r="BZ176" i="21"/>
  <c r="BZ148" i="21"/>
  <c r="BZ144" i="21"/>
  <c r="BZ43" i="21"/>
  <c r="BZ200" i="21"/>
  <c r="BZ10" i="21"/>
  <c r="BZ20" i="21"/>
  <c r="BZ130" i="21"/>
  <c r="BZ128" i="21"/>
  <c r="BZ171" i="21"/>
  <c r="BZ80" i="21"/>
  <c r="BZ125" i="21"/>
  <c r="BZ44" i="21"/>
  <c r="BZ229" i="21"/>
  <c r="BZ21" i="21"/>
  <c r="BZ138" i="21"/>
  <c r="BZ244" i="21"/>
  <c r="BZ237" i="21"/>
  <c r="BZ205" i="21"/>
  <c r="BZ161" i="21"/>
  <c r="BZ155" i="21"/>
  <c r="BZ136" i="21"/>
  <c r="BZ134" i="21"/>
  <c r="BZ88" i="21"/>
  <c r="BZ79" i="21"/>
  <c r="BZ78" i="21"/>
  <c r="BZ73" i="21"/>
  <c r="BZ49" i="21"/>
  <c r="BZ34" i="21"/>
  <c r="BZ18" i="21"/>
  <c r="BZ227" i="21"/>
  <c r="BZ231" i="21"/>
  <c r="J320" i="20"/>
  <c r="J319" i="20"/>
  <c r="J318" i="20"/>
  <c r="J317" i="20"/>
  <c r="J316" i="20"/>
  <c r="J315" i="20"/>
  <c r="J314" i="20"/>
  <c r="J313" i="20"/>
  <c r="J312" i="20"/>
  <c r="J311" i="20"/>
  <c r="J310" i="20"/>
  <c r="J309" i="20"/>
  <c r="K309" i="20" s="1"/>
  <c r="J308" i="20"/>
  <c r="J307" i="20"/>
  <c r="J306" i="20"/>
  <c r="J305" i="20"/>
  <c r="J304" i="20"/>
  <c r="J303" i="20"/>
  <c r="J302" i="20"/>
  <c r="J301" i="20"/>
  <c r="J300" i="20"/>
  <c r="J299" i="20"/>
  <c r="J298" i="20"/>
  <c r="J297" i="20"/>
  <c r="J296" i="20"/>
  <c r="J295" i="20"/>
  <c r="J294" i="20"/>
  <c r="J293" i="20"/>
  <c r="J292" i="20"/>
  <c r="J291" i="20"/>
  <c r="J290" i="20"/>
  <c r="J289" i="20"/>
  <c r="J288" i="20"/>
  <c r="J287" i="20"/>
  <c r="J286" i="20"/>
  <c r="J285" i="20"/>
  <c r="J284" i="20"/>
  <c r="J283" i="20"/>
  <c r="J282" i="20"/>
  <c r="J281" i="20"/>
  <c r="J280" i="20"/>
  <c r="J279" i="20"/>
  <c r="J278" i="20"/>
  <c r="J277" i="20"/>
  <c r="J276" i="20"/>
  <c r="J275" i="20"/>
  <c r="K275" i="20" s="1"/>
  <c r="J274" i="20"/>
  <c r="J273" i="20"/>
  <c r="J272" i="20"/>
  <c r="J271" i="20"/>
  <c r="J270" i="20"/>
  <c r="J269" i="20"/>
  <c r="J268" i="20"/>
  <c r="J267" i="20"/>
  <c r="J266" i="20"/>
  <c r="J265" i="20"/>
  <c r="J264" i="20"/>
  <c r="J263" i="20"/>
  <c r="J262" i="20"/>
  <c r="J261" i="20"/>
  <c r="J260" i="20"/>
  <c r="J259" i="20"/>
  <c r="J258" i="20"/>
  <c r="J257" i="20"/>
  <c r="J256" i="20"/>
  <c r="J255" i="20"/>
  <c r="J254" i="20"/>
  <c r="J253" i="20"/>
  <c r="J252" i="20"/>
  <c r="J251" i="20"/>
  <c r="J250" i="20"/>
  <c r="J249" i="20"/>
  <c r="J248" i="20"/>
  <c r="J247" i="20"/>
  <c r="J246" i="20"/>
  <c r="J245" i="20"/>
  <c r="J244" i="20"/>
  <c r="J243" i="20"/>
  <c r="J242" i="20"/>
  <c r="J241" i="20"/>
  <c r="J240" i="20"/>
  <c r="J239" i="20"/>
  <c r="J238" i="20"/>
  <c r="J237" i="20"/>
  <c r="J236" i="20"/>
  <c r="J235" i="20"/>
  <c r="J234" i="20"/>
  <c r="J233" i="20"/>
  <c r="J232" i="20"/>
  <c r="J231" i="20"/>
  <c r="J230" i="20"/>
  <c r="J229" i="20"/>
  <c r="J228" i="20"/>
  <c r="J227" i="20"/>
  <c r="J226" i="20"/>
  <c r="J225" i="20"/>
  <c r="K225" i="20" s="1"/>
  <c r="J224" i="20"/>
  <c r="J223" i="20"/>
  <c r="J222" i="20"/>
  <c r="J221" i="20"/>
  <c r="J220" i="20"/>
  <c r="J219" i="20"/>
  <c r="J218" i="20"/>
  <c r="J217" i="20"/>
  <c r="J216" i="20"/>
  <c r="J215" i="20"/>
  <c r="J214" i="20"/>
  <c r="J213" i="20"/>
  <c r="J212" i="20"/>
  <c r="J211" i="20"/>
  <c r="J210" i="20"/>
  <c r="J209" i="20"/>
  <c r="J208" i="20"/>
  <c r="J207" i="20"/>
  <c r="J206" i="20"/>
  <c r="J205" i="20"/>
  <c r="J204" i="20"/>
  <c r="J203" i="20"/>
  <c r="J202" i="20"/>
  <c r="J201" i="20"/>
  <c r="J200" i="20"/>
  <c r="J199" i="20"/>
  <c r="J198" i="20"/>
  <c r="J197" i="20"/>
  <c r="J196" i="20"/>
  <c r="J195" i="20"/>
  <c r="J194" i="20"/>
  <c r="J193" i="20"/>
  <c r="J192" i="20"/>
  <c r="J191" i="20"/>
  <c r="J190" i="20"/>
  <c r="J189" i="20"/>
  <c r="J188" i="20"/>
  <c r="J187" i="20"/>
  <c r="J186" i="20"/>
  <c r="J185" i="20"/>
  <c r="J184" i="20"/>
  <c r="J183" i="20"/>
  <c r="J182" i="20"/>
  <c r="J181" i="20"/>
  <c r="J180" i="20"/>
  <c r="J179" i="20"/>
  <c r="J178" i="20"/>
  <c r="J177" i="20"/>
  <c r="J176" i="20"/>
  <c r="J175" i="20"/>
  <c r="J174" i="20"/>
  <c r="J173" i="20"/>
  <c r="K173" i="20" s="1"/>
  <c r="J172" i="20"/>
  <c r="K172" i="20" s="1"/>
  <c r="J171" i="20"/>
  <c r="J170" i="20"/>
  <c r="J169" i="20"/>
  <c r="K169" i="20" s="1"/>
  <c r="J168" i="20"/>
  <c r="J167" i="20"/>
  <c r="J166" i="20"/>
  <c r="J165" i="20"/>
  <c r="J164" i="20"/>
  <c r="K164" i="20" s="1"/>
  <c r="J163" i="20"/>
  <c r="J162" i="20"/>
  <c r="J161" i="20"/>
  <c r="K161" i="20" s="1"/>
  <c r="J160" i="20"/>
  <c r="J159" i="20"/>
  <c r="J158" i="20"/>
  <c r="J157" i="20"/>
  <c r="K157" i="20" s="1"/>
  <c r="J156" i="20"/>
  <c r="J155" i="20"/>
  <c r="J154" i="20"/>
  <c r="J153" i="20"/>
  <c r="J152" i="20"/>
  <c r="K152" i="20" s="1"/>
  <c r="J151" i="20"/>
  <c r="J150" i="20"/>
  <c r="J149" i="20"/>
  <c r="K149" i="20" s="1"/>
  <c r="J148" i="20"/>
  <c r="J147" i="20"/>
  <c r="J146" i="20"/>
  <c r="J145" i="20"/>
  <c r="K145" i="20"/>
  <c r="J144" i="20"/>
  <c r="J143" i="20"/>
  <c r="K143" i="20" s="1"/>
  <c r="J142" i="20"/>
  <c r="J141" i="20"/>
  <c r="J140" i="20"/>
  <c r="J139" i="20"/>
  <c r="J138" i="20"/>
  <c r="J137" i="20"/>
  <c r="J136" i="20"/>
  <c r="J135" i="20"/>
  <c r="J134" i="20"/>
  <c r="J133" i="20"/>
  <c r="K133" i="20" s="1"/>
  <c r="J132" i="20"/>
  <c r="K132" i="20" s="1"/>
  <c r="J131" i="20"/>
  <c r="J130" i="20"/>
  <c r="J129" i="20"/>
  <c r="J128" i="20"/>
  <c r="J127" i="20"/>
  <c r="J126" i="20"/>
  <c r="J125" i="20"/>
  <c r="K125" i="20" s="1"/>
  <c r="J124" i="20"/>
  <c r="J123" i="20"/>
  <c r="J122" i="20"/>
  <c r="J121" i="20"/>
  <c r="K121" i="20" s="1"/>
  <c r="J120" i="20"/>
  <c r="K120" i="20" s="1"/>
  <c r="J119" i="20"/>
  <c r="J118" i="20"/>
  <c r="J117" i="20"/>
  <c r="J116" i="20"/>
  <c r="J115" i="20"/>
  <c r="K115" i="20" s="1"/>
  <c r="J114" i="20"/>
  <c r="J113" i="20"/>
  <c r="K113" i="20"/>
  <c r="J112" i="20"/>
  <c r="J111" i="20"/>
  <c r="J110" i="20"/>
  <c r="J109" i="20"/>
  <c r="K109" i="20" s="1"/>
  <c r="J108" i="20"/>
  <c r="K108" i="20" s="1"/>
  <c r="J107" i="20"/>
  <c r="K107" i="20" s="1"/>
  <c r="J106" i="20"/>
  <c r="J105" i="20"/>
  <c r="J104" i="20"/>
  <c r="J103" i="20"/>
  <c r="J102" i="20"/>
  <c r="J101" i="20"/>
  <c r="K101" i="20" s="1"/>
  <c r="J100" i="20"/>
  <c r="J99" i="20"/>
  <c r="J98" i="20"/>
  <c r="J97" i="20"/>
  <c r="K97" i="20" s="1"/>
  <c r="J96" i="20"/>
  <c r="J95" i="20"/>
  <c r="J94" i="20"/>
  <c r="J93" i="20"/>
  <c r="J92" i="20"/>
  <c r="K92" i="20" s="1"/>
  <c r="J91" i="20"/>
  <c r="J90" i="20"/>
  <c r="J89" i="20"/>
  <c r="K89" i="20" s="1"/>
  <c r="J88" i="20"/>
  <c r="J87" i="20"/>
  <c r="J86" i="20"/>
  <c r="J85" i="20"/>
  <c r="K85" i="20" s="1"/>
  <c r="J84" i="20"/>
  <c r="K84" i="20" s="1"/>
  <c r="J83" i="20"/>
  <c r="J82" i="20"/>
  <c r="J81" i="20"/>
  <c r="J80" i="20"/>
  <c r="K80" i="20" s="1"/>
  <c r="J79" i="20"/>
  <c r="J78" i="20"/>
  <c r="J77" i="20"/>
  <c r="K77" i="20"/>
  <c r="J76" i="20"/>
  <c r="E47" i="20"/>
  <c r="D47" i="20"/>
  <c r="E44" i="20"/>
  <c r="D44" i="20"/>
  <c r="E43" i="20"/>
  <c r="D43" i="20"/>
  <c r="E42" i="20"/>
  <c r="D42" i="20"/>
  <c r="E41" i="20"/>
  <c r="D41" i="20"/>
  <c r="D40" i="20"/>
  <c r="D34" i="20"/>
  <c r="D33" i="20"/>
  <c r="D30" i="20"/>
  <c r="D29" i="20"/>
  <c r="D28" i="20"/>
  <c r="D27" i="20"/>
  <c r="D26" i="20"/>
  <c r="D25" i="20"/>
  <c r="D24" i="20"/>
  <c r="D17" i="20"/>
  <c r="D16" i="20"/>
  <c r="D15" i="20"/>
  <c r="D14" i="20"/>
  <c r="D13" i="20"/>
  <c r="D12" i="20"/>
  <c r="D11" i="20"/>
  <c r="J7" i="20"/>
  <c r="D7" i="20"/>
  <c r="AF2" i="16"/>
  <c r="X115" i="16"/>
  <c r="X114" i="16"/>
  <c r="Z113" i="16"/>
  <c r="X113" i="16"/>
  <c r="X112" i="16"/>
  <c r="X111" i="16"/>
  <c r="X110" i="16"/>
  <c r="X109" i="16"/>
  <c r="X108" i="16"/>
  <c r="X107" i="16"/>
  <c r="Y106" i="16"/>
  <c r="X106" i="16"/>
  <c r="X105" i="16"/>
  <c r="X104" i="16"/>
  <c r="W104" i="16"/>
  <c r="X103" i="16"/>
  <c r="X102" i="16"/>
  <c r="Z101" i="16"/>
  <c r="X101" i="16"/>
  <c r="X100" i="16"/>
  <c r="X99" i="16"/>
  <c r="X98" i="16"/>
  <c r="X97" i="16"/>
  <c r="X96" i="16"/>
  <c r="X95" i="16"/>
  <c r="Y94" i="16"/>
  <c r="X94" i="16"/>
  <c r="X93" i="16"/>
  <c r="X92" i="16"/>
  <c r="W92" i="16"/>
  <c r="X91" i="16"/>
  <c r="X90" i="16"/>
  <c r="Z89" i="16"/>
  <c r="X89" i="16"/>
  <c r="X88" i="16"/>
  <c r="X87" i="16"/>
  <c r="X86" i="16"/>
  <c r="X85" i="16"/>
  <c r="X84" i="16"/>
  <c r="X83" i="16"/>
  <c r="Y82" i="16"/>
  <c r="X82" i="16"/>
  <c r="X81" i="16"/>
  <c r="X80" i="16"/>
  <c r="W80" i="16"/>
  <c r="X79" i="16"/>
  <c r="X78" i="16"/>
  <c r="Z77" i="16"/>
  <c r="X77" i="16"/>
  <c r="X76" i="16"/>
  <c r="X75" i="16"/>
  <c r="X74" i="16"/>
  <c r="X73" i="16"/>
  <c r="X72" i="16"/>
  <c r="X71" i="16"/>
  <c r="Y70" i="16"/>
  <c r="X70" i="16"/>
  <c r="X69" i="16"/>
  <c r="X68" i="16"/>
  <c r="W68" i="16"/>
  <c r="X67" i="16"/>
  <c r="X66" i="16"/>
  <c r="Z65" i="16"/>
  <c r="X65" i="16"/>
  <c r="X64" i="16"/>
  <c r="X63" i="16"/>
  <c r="X62" i="16"/>
  <c r="X61" i="16"/>
  <c r="X60" i="16"/>
  <c r="X59" i="16"/>
  <c r="Y58" i="16"/>
  <c r="X58" i="16"/>
  <c r="X57" i="16"/>
  <c r="X56" i="16"/>
  <c r="W56" i="16"/>
  <c r="X55" i="16"/>
  <c r="X54" i="16"/>
  <c r="Z53" i="16"/>
  <c r="X53" i="16"/>
  <c r="X52" i="16"/>
  <c r="Y51" i="16"/>
  <c r="X51" i="16"/>
  <c r="X50" i="16"/>
  <c r="X49" i="16"/>
  <c r="W49" i="16"/>
  <c r="X48" i="16"/>
  <c r="X47" i="16"/>
  <c r="Z46" i="16"/>
  <c r="Y46" i="16"/>
  <c r="X46" i="16"/>
  <c r="X45" i="16"/>
  <c r="X44" i="16"/>
  <c r="W44" i="16"/>
  <c r="X43" i="16"/>
  <c r="X42" i="16"/>
  <c r="Z41" i="16"/>
  <c r="X41" i="16"/>
  <c r="X40" i="16"/>
  <c r="Y39" i="16"/>
  <c r="X39" i="16"/>
  <c r="X38" i="16"/>
  <c r="X37" i="16"/>
  <c r="W37" i="16"/>
  <c r="X36" i="16"/>
  <c r="X35" i="16"/>
  <c r="Z34" i="16"/>
  <c r="Y34" i="16"/>
  <c r="X34" i="16"/>
  <c r="X33" i="16"/>
  <c r="X32" i="16"/>
  <c r="W32" i="16"/>
  <c r="X31" i="16"/>
  <c r="X30" i="16"/>
  <c r="Z29" i="16"/>
  <c r="X29" i="16"/>
  <c r="X28" i="16"/>
  <c r="Y27" i="16"/>
  <c r="X27" i="16"/>
  <c r="X26" i="16"/>
  <c r="X25" i="16"/>
  <c r="W25" i="16"/>
  <c r="X24" i="16"/>
  <c r="X23" i="16"/>
  <c r="Z22" i="16"/>
  <c r="Y22" i="16"/>
  <c r="X22" i="16"/>
  <c r="X21" i="16"/>
  <c r="X20" i="16"/>
  <c r="W20" i="16"/>
  <c r="X19" i="16"/>
  <c r="X18" i="16"/>
  <c r="Z17" i="16"/>
  <c r="X17" i="16"/>
  <c r="X16" i="16"/>
  <c r="Y15" i="16"/>
  <c r="X15" i="16"/>
  <c r="X14" i="16"/>
  <c r="X13" i="16"/>
  <c r="W13" i="16"/>
  <c r="X12" i="16"/>
  <c r="X11" i="16"/>
  <c r="Z10" i="16"/>
  <c r="Y10" i="16"/>
  <c r="X10" i="16"/>
  <c r="X9" i="16"/>
  <c r="X8" i="16"/>
  <c r="W8" i="16"/>
  <c r="X7" i="16"/>
  <c r="X6" i="16"/>
  <c r="X4" i="16" s="1"/>
  <c r="Z5" i="16"/>
  <c r="X5" i="16"/>
  <c r="AD4" i="16"/>
  <c r="T4" i="16"/>
  <c r="S4" i="16"/>
  <c r="R4" i="16"/>
  <c r="Q4" i="16"/>
  <c r="P4" i="16"/>
  <c r="O4" i="16"/>
  <c r="N4" i="16"/>
  <c r="M4" i="16"/>
  <c r="L4" i="16"/>
  <c r="K4" i="16"/>
  <c r="J4" i="16"/>
  <c r="I4" i="16"/>
  <c r="H4" i="16"/>
  <c r="G4" i="16"/>
  <c r="F4" i="16"/>
  <c r="E4" i="16"/>
  <c r="D4" i="16"/>
  <c r="Y113" i="16"/>
  <c r="K135" i="20" l="1"/>
  <c r="K147" i="20"/>
  <c r="K129" i="20"/>
  <c r="K183" i="20"/>
  <c r="K195" i="20"/>
  <c r="K118" i="20"/>
  <c r="K130" i="20"/>
  <c r="K142" i="20"/>
  <c r="G44" i="20"/>
  <c r="K111" i="20"/>
  <c r="K123" i="20"/>
  <c r="K76" i="20"/>
  <c r="K88" i="20"/>
  <c r="K100" i="20"/>
  <c r="K112" i="20"/>
  <c r="K124" i="20"/>
  <c r="K136" i="20"/>
  <c r="K148" i="20"/>
  <c r="K160" i="20"/>
  <c r="K137" i="20"/>
  <c r="K78" i="20"/>
  <c r="K102" i="20"/>
  <c r="K114" i="20"/>
  <c r="K126" i="20"/>
  <c r="K150" i="20"/>
  <c r="K162" i="20"/>
  <c r="K174" i="20"/>
  <c r="K79" i="20"/>
  <c r="K91" i="20"/>
  <c r="K103" i="20"/>
  <c r="K127" i="20"/>
  <c r="K139" i="20"/>
  <c r="K151" i="20"/>
  <c r="K163" i="20"/>
  <c r="K175" i="20"/>
  <c r="K81" i="20"/>
  <c r="K93" i="20"/>
  <c r="K105" i="20"/>
  <c r="K117" i="20"/>
  <c r="K141" i="20"/>
  <c r="K153" i="20"/>
  <c r="K165" i="20"/>
  <c r="K177" i="20"/>
  <c r="K189" i="20"/>
  <c r="K213" i="20"/>
  <c r="K237" i="20"/>
  <c r="K249" i="20"/>
  <c r="K261" i="20"/>
  <c r="K273" i="20"/>
  <c r="K285" i="20"/>
  <c r="K297" i="20"/>
  <c r="K166" i="20"/>
  <c r="K94" i="20"/>
  <c r="K83" i="20"/>
  <c r="K95" i="20"/>
  <c r="K119" i="20"/>
  <c r="K131" i="20"/>
  <c r="K155" i="20"/>
  <c r="K167" i="20"/>
  <c r="K96" i="20"/>
  <c r="K144" i="20"/>
  <c r="K156" i="20"/>
  <c r="K168" i="20"/>
  <c r="K82" i="20"/>
  <c r="K235" i="20"/>
  <c r="K247" i="20"/>
  <c r="K178" i="20"/>
  <c r="K184" i="20"/>
  <c r="K190" i="20"/>
  <c r="K196" i="20"/>
  <c r="K208" i="20"/>
  <c r="K220" i="20"/>
  <c r="K232" i="20"/>
  <c r="K238" i="20"/>
  <c r="K244" i="20"/>
  <c r="K250" i="20"/>
  <c r="K256" i="20"/>
  <c r="K262" i="20"/>
  <c r="K268" i="20"/>
  <c r="K274" i="20"/>
  <c r="K280" i="20"/>
  <c r="K292" i="20"/>
  <c r="K298" i="20"/>
  <c r="K304" i="20"/>
  <c r="K310" i="20"/>
  <c r="K316" i="20"/>
  <c r="K243" i="20"/>
  <c r="K267" i="20"/>
  <c r="K179" i="20"/>
  <c r="K185" i="20"/>
  <c r="K191" i="20"/>
  <c r="K203" i="20"/>
  <c r="K221" i="20"/>
  <c r="K233" i="20"/>
  <c r="K245" i="20"/>
  <c r="K257" i="20"/>
  <c r="K269" i="20"/>
  <c r="K281" i="20"/>
  <c r="K293" i="20"/>
  <c r="K305" i="20"/>
  <c r="K317" i="20"/>
  <c r="K180" i="20"/>
  <c r="K192" i="20"/>
  <c r="K198" i="20"/>
  <c r="K204" i="20"/>
  <c r="K210" i="20"/>
  <c r="K216" i="20"/>
  <c r="K222" i="20"/>
  <c r="K228" i="20"/>
  <c r="K234" i="20"/>
  <c r="K240" i="20"/>
  <c r="K246" i="20"/>
  <c r="K252" i="20"/>
  <c r="K258" i="20"/>
  <c r="K264" i="20"/>
  <c r="K270" i="20"/>
  <c r="K276" i="20"/>
  <c r="K288" i="20"/>
  <c r="K294" i="20"/>
  <c r="K300" i="20"/>
  <c r="K306" i="20"/>
  <c r="K312" i="20"/>
  <c r="K318" i="20"/>
  <c r="K181" i="20"/>
  <c r="K187" i="20"/>
  <c r="K193" i="20"/>
  <c r="K199" i="20"/>
  <c r="K217" i="20"/>
  <c r="K229" i="20"/>
  <c r="K241" i="20"/>
  <c r="K253" i="20"/>
  <c r="K265" i="20"/>
  <c r="K277" i="20"/>
  <c r="K289" i="20"/>
  <c r="K301" i="20"/>
  <c r="K313" i="20"/>
  <c r="K98" i="20"/>
  <c r="K104" i="20"/>
  <c r="K110" i="20"/>
  <c r="K116" i="20"/>
  <c r="K128" i="20"/>
  <c r="K134" i="20"/>
  <c r="K140" i="20"/>
  <c r="K146" i="20"/>
  <c r="K176" i="20"/>
  <c r="K182" i="20"/>
  <c r="K188" i="20"/>
  <c r="K194" i="20"/>
  <c r="K200" i="20"/>
  <c r="K206" i="20"/>
  <c r="K212" i="20"/>
  <c r="K218" i="20"/>
  <c r="K224" i="20"/>
  <c r="K230" i="20"/>
  <c r="K236" i="20"/>
  <c r="K242" i="20"/>
  <c r="K248" i="20"/>
  <c r="K254" i="20"/>
  <c r="K260" i="20"/>
  <c r="K266" i="20"/>
  <c r="K272" i="20"/>
  <c r="K278" i="20"/>
  <c r="K284" i="20"/>
  <c r="K290" i="20"/>
  <c r="K296" i="20"/>
  <c r="K302" i="20"/>
  <c r="K308" i="20"/>
  <c r="K314" i="20"/>
  <c r="K320" i="20"/>
  <c r="K215" i="20"/>
  <c r="K211" i="20"/>
  <c r="K251" i="20"/>
  <c r="K263" i="20"/>
  <c r="K286" i="20"/>
  <c r="K315" i="20"/>
  <c r="K259" i="20"/>
  <c r="K282" i="20"/>
  <c r="K219" i="20"/>
  <c r="K231" i="20"/>
  <c r="K283" i="20"/>
  <c r="K227" i="20"/>
  <c r="K291" i="20"/>
  <c r="G43" i="20"/>
  <c r="H44" i="20"/>
  <c r="G41" i="20"/>
  <c r="H41" i="20"/>
  <c r="D48" i="20"/>
  <c r="H25" i="20"/>
  <c r="G26" i="20"/>
  <c r="D31" i="20"/>
  <c r="H43" i="20"/>
  <c r="H28" i="20"/>
  <c r="G29" i="20"/>
  <c r="H47" i="20"/>
  <c r="H33" i="20"/>
  <c r="K201" i="20"/>
  <c r="K223" i="20"/>
  <c r="K239" i="20"/>
  <c r="K255" i="20"/>
  <c r="K271" i="20"/>
  <c r="K287" i="20"/>
  <c r="K311" i="20"/>
  <c r="K307" i="20"/>
  <c r="K197" i="20"/>
  <c r="K303" i="20"/>
  <c r="K209" i="20"/>
  <c r="K279" i="20"/>
  <c r="K299" i="20"/>
  <c r="K205" i="20"/>
  <c r="K295" i="20"/>
  <c r="K319" i="20"/>
  <c r="H29" i="20"/>
  <c r="H26" i="20"/>
  <c r="H16" i="20"/>
  <c r="H13" i="20"/>
  <c r="G13" i="20"/>
  <c r="H12" i="20"/>
  <c r="G12" i="20"/>
  <c r="E19" i="20"/>
  <c r="H11" i="20"/>
  <c r="G11" i="20"/>
  <c r="G17" i="20"/>
  <c r="H30" i="20"/>
  <c r="G30" i="20"/>
  <c r="K11" i="20"/>
  <c r="G14" i="20"/>
  <c r="H17" i="20"/>
  <c r="K214" i="20"/>
  <c r="D19" i="20"/>
  <c r="H14" i="20"/>
  <c r="K15" i="20"/>
  <c r="H15" i="20"/>
  <c r="G15" i="20"/>
  <c r="G33" i="20"/>
  <c r="H27" i="20"/>
  <c r="G27" i="20"/>
  <c r="K226" i="20"/>
  <c r="E48" i="20"/>
  <c r="G47" i="20"/>
  <c r="G16" i="20"/>
  <c r="H7" i="20"/>
  <c r="G42" i="20"/>
  <c r="H34" i="20"/>
  <c r="G34" i="20"/>
  <c r="H24" i="20"/>
  <c r="G24" i="20"/>
  <c r="E31" i="20"/>
  <c r="G7" i="20"/>
  <c r="H42" i="20"/>
  <c r="K90" i="20"/>
  <c r="K106" i="20"/>
  <c r="K122" i="20"/>
  <c r="K138" i="20"/>
  <c r="K154" i="20"/>
  <c r="K170" i="20"/>
  <c r="K186" i="20"/>
  <c r="K202" i="20"/>
  <c r="G25" i="20"/>
  <c r="G28" i="20"/>
  <c r="AA25" i="16"/>
  <c r="Z58" i="16"/>
  <c r="Y87" i="16"/>
  <c r="Z94" i="16"/>
  <c r="W6" i="16"/>
  <c r="Y8" i="16"/>
  <c r="AA8" i="16" s="1"/>
  <c r="Z15" i="16"/>
  <c r="W18" i="16"/>
  <c r="Y20" i="16"/>
  <c r="Z27" i="16"/>
  <c r="W30" i="16"/>
  <c r="AA30" i="16" s="1"/>
  <c r="Y32" i="16"/>
  <c r="AA32" i="16" s="1"/>
  <c r="Z39" i="16"/>
  <c r="W42" i="16"/>
  <c r="AA42" i="16" s="1"/>
  <c r="Y44" i="16"/>
  <c r="AA44" i="16" s="1"/>
  <c r="Z51" i="16"/>
  <c r="W54" i="16"/>
  <c r="Y56" i="16"/>
  <c r="Z63" i="16"/>
  <c r="W66" i="16"/>
  <c r="Y68" i="16"/>
  <c r="AA68" i="16" s="1"/>
  <c r="Z75" i="16"/>
  <c r="W78" i="16"/>
  <c r="AA78" i="16" s="1"/>
  <c r="Y80" i="16"/>
  <c r="AA80" i="16" s="1"/>
  <c r="Z87" i="16"/>
  <c r="W90" i="16"/>
  <c r="AA90" i="16" s="1"/>
  <c r="Y92" i="16"/>
  <c r="AA92" i="16" s="1"/>
  <c r="Z99" i="16"/>
  <c r="W102" i="16"/>
  <c r="Y104" i="16"/>
  <c r="Z111" i="16"/>
  <c r="W114" i="16"/>
  <c r="Z8" i="16"/>
  <c r="W11" i="16"/>
  <c r="Y13" i="16"/>
  <c r="AA13" i="16" s="1"/>
  <c r="Z20" i="16"/>
  <c r="AA20" i="16" s="1"/>
  <c r="W23" i="16"/>
  <c r="Y25" i="16"/>
  <c r="Z32" i="16"/>
  <c r="W35" i="16"/>
  <c r="Y37" i="16"/>
  <c r="Z44" i="16"/>
  <c r="W47" i="16"/>
  <c r="Y49" i="16"/>
  <c r="AA49" i="16" s="1"/>
  <c r="Z56" i="16"/>
  <c r="AA56" i="16" s="1"/>
  <c r="W59" i="16"/>
  <c r="Y61" i="16"/>
  <c r="Z68" i="16"/>
  <c r="W71" i="16"/>
  <c r="Y73" i="16"/>
  <c r="Z80" i="16"/>
  <c r="W83" i="16"/>
  <c r="Y85" i="16"/>
  <c r="Z92" i="16"/>
  <c r="W95" i="16"/>
  <c r="Y97" i="16"/>
  <c r="Z104" i="16"/>
  <c r="AA104" i="16" s="1"/>
  <c r="W107" i="16"/>
  <c r="Y109" i="16"/>
  <c r="W61" i="16"/>
  <c r="AA61" i="16" s="1"/>
  <c r="Z70" i="16"/>
  <c r="Z82" i="16"/>
  <c r="Y111" i="16"/>
  <c r="Y6" i="16"/>
  <c r="Z13" i="16"/>
  <c r="W16" i="16"/>
  <c r="AA16" i="16" s="1"/>
  <c r="Y18" i="16"/>
  <c r="Z25" i="16"/>
  <c r="W28" i="16"/>
  <c r="Y30" i="16"/>
  <c r="Z37" i="16"/>
  <c r="AA37" i="16" s="1"/>
  <c r="W40" i="16"/>
  <c r="AA40" i="16" s="1"/>
  <c r="Y42" i="16"/>
  <c r="Z49" i="16"/>
  <c r="W52" i="16"/>
  <c r="AA52" i="16" s="1"/>
  <c r="Y54" i="16"/>
  <c r="Z61" i="16"/>
  <c r="W64" i="16"/>
  <c r="AA64" i="16" s="1"/>
  <c r="Y66" i="16"/>
  <c r="Z73" i="16"/>
  <c r="W76" i="16"/>
  <c r="Y78" i="16"/>
  <c r="Z85" i="16"/>
  <c r="W88" i="16"/>
  <c r="AA88" i="16" s="1"/>
  <c r="Y90" i="16"/>
  <c r="Z97" i="16"/>
  <c r="W100" i="16"/>
  <c r="AA100" i="16" s="1"/>
  <c r="Y102" i="16"/>
  <c r="Z109" i="16"/>
  <c r="W112" i="16"/>
  <c r="AA112" i="16" s="1"/>
  <c r="Y114" i="16"/>
  <c r="Z6" i="16"/>
  <c r="W9" i="16"/>
  <c r="Y11" i="16"/>
  <c r="Z18" i="16"/>
  <c r="W21" i="16"/>
  <c r="Y23" i="16"/>
  <c r="Z30" i="16"/>
  <c r="W33" i="16"/>
  <c r="AA33" i="16" s="1"/>
  <c r="Y35" i="16"/>
  <c r="Z42" i="16"/>
  <c r="W45" i="16"/>
  <c r="Y47" i="16"/>
  <c r="Z54" i="16"/>
  <c r="W57" i="16"/>
  <c r="Y59" i="16"/>
  <c r="Z66" i="16"/>
  <c r="W69" i="16"/>
  <c r="Y71" i="16"/>
  <c r="Z78" i="16"/>
  <c r="W81" i="16"/>
  <c r="AA81" i="16" s="1"/>
  <c r="Y83" i="16"/>
  <c r="Z90" i="16"/>
  <c r="W93" i="16"/>
  <c r="Y95" i="16"/>
  <c r="Z102" i="16"/>
  <c r="W105" i="16"/>
  <c r="Y107" i="16"/>
  <c r="Z114" i="16"/>
  <c r="Y63" i="16"/>
  <c r="W73" i="16"/>
  <c r="W109" i="16"/>
  <c r="Z11" i="16"/>
  <c r="W14" i="16"/>
  <c r="Y16" i="16"/>
  <c r="Z23" i="16"/>
  <c r="W26" i="16"/>
  <c r="Y28" i="16"/>
  <c r="Z35" i="16"/>
  <c r="W38" i="16"/>
  <c r="Y40" i="16"/>
  <c r="Z47" i="16"/>
  <c r="W50" i="16"/>
  <c r="Y52" i="16"/>
  <c r="Z59" i="16"/>
  <c r="W62" i="16"/>
  <c r="Y64" i="16"/>
  <c r="Z71" i="16"/>
  <c r="W74" i="16"/>
  <c r="Y76" i="16"/>
  <c r="Z83" i="16"/>
  <c r="W86" i="16"/>
  <c r="Y88" i="16"/>
  <c r="Z95" i="16"/>
  <c r="W98" i="16"/>
  <c r="Y100" i="16"/>
  <c r="Z107" i="16"/>
  <c r="W110" i="16"/>
  <c r="Y112" i="16"/>
  <c r="Y75" i="16"/>
  <c r="W85" i="16"/>
  <c r="W97" i="16"/>
  <c r="AA97" i="16" s="1"/>
  <c r="Y99" i="16"/>
  <c r="Z106" i="16"/>
  <c r="W7" i="16"/>
  <c r="Y9" i="16"/>
  <c r="Z16" i="16"/>
  <c r="W19" i="16"/>
  <c r="Y21" i="16"/>
  <c r="Z28" i="16"/>
  <c r="W31" i="16"/>
  <c r="Y33" i="16"/>
  <c r="Z40" i="16"/>
  <c r="W43" i="16"/>
  <c r="Y45" i="16"/>
  <c r="Z52" i="16"/>
  <c r="W55" i="16"/>
  <c r="Y57" i="16"/>
  <c r="Z64" i="16"/>
  <c r="W67" i="16"/>
  <c r="Y69" i="16"/>
  <c r="Z76" i="16"/>
  <c r="W79" i="16"/>
  <c r="Y81" i="16"/>
  <c r="Z88" i="16"/>
  <c r="W91" i="16"/>
  <c r="Y93" i="16"/>
  <c r="Z100" i="16"/>
  <c r="W103" i="16"/>
  <c r="Y105" i="16"/>
  <c r="Z112" i="16"/>
  <c r="W115" i="16"/>
  <c r="Z9" i="16"/>
  <c r="Z4" i="16" s="1"/>
  <c r="W12" i="16"/>
  <c r="Y14" i="16"/>
  <c r="Z21" i="16"/>
  <c r="W24" i="16"/>
  <c r="Y26" i="16"/>
  <c r="Z33" i="16"/>
  <c r="W36" i="16"/>
  <c r="Y38" i="16"/>
  <c r="Z45" i="16"/>
  <c r="W48" i="16"/>
  <c r="Y50" i="16"/>
  <c r="Z57" i="16"/>
  <c r="W60" i="16"/>
  <c r="Y62" i="16"/>
  <c r="Z69" i="16"/>
  <c r="W72" i="16"/>
  <c r="Y74" i="16"/>
  <c r="Z81" i="16"/>
  <c r="W84" i="16"/>
  <c r="AA84" i="16" s="1"/>
  <c r="Y86" i="16"/>
  <c r="Z93" i="16"/>
  <c r="W96" i="16"/>
  <c r="Y98" i="16"/>
  <c r="Z105" i="16"/>
  <c r="W108" i="16"/>
  <c r="Y110" i="16"/>
  <c r="Y7" i="16"/>
  <c r="Z14" i="16"/>
  <c r="W17" i="16"/>
  <c r="AA17" i="16" s="1"/>
  <c r="Y19" i="16"/>
  <c r="Z26" i="16"/>
  <c r="W29" i="16"/>
  <c r="AA29" i="16" s="1"/>
  <c r="Y31" i="16"/>
  <c r="Z38" i="16"/>
  <c r="W41" i="16"/>
  <c r="Y43" i="16"/>
  <c r="Z50" i="16"/>
  <c r="W53" i="16"/>
  <c r="Y55" i="16"/>
  <c r="Z62" i="16"/>
  <c r="W65" i="16"/>
  <c r="AA65" i="16" s="1"/>
  <c r="Y67" i="16"/>
  <c r="Z74" i="16"/>
  <c r="W77" i="16"/>
  <c r="AA77" i="16" s="1"/>
  <c r="Y79" i="16"/>
  <c r="Z86" i="16"/>
  <c r="W89" i="16"/>
  <c r="Y91" i="16"/>
  <c r="Z98" i="16"/>
  <c r="W101" i="16"/>
  <c r="Y103" i="16"/>
  <c r="Z110" i="16"/>
  <c r="W113" i="16"/>
  <c r="AA113" i="16" s="1"/>
  <c r="Y115" i="16"/>
  <c r="W5" i="16"/>
  <c r="Z7" i="16"/>
  <c r="W10" i="16"/>
  <c r="AA10" i="16" s="1"/>
  <c r="Y12" i="16"/>
  <c r="Z19" i="16"/>
  <c r="W22" i="16"/>
  <c r="AA22" i="16" s="1"/>
  <c r="Y24" i="16"/>
  <c r="Z31" i="16"/>
  <c r="W34" i="16"/>
  <c r="AA34" i="16" s="1"/>
  <c r="Y36" i="16"/>
  <c r="Z43" i="16"/>
  <c r="W46" i="16"/>
  <c r="AA46" i="16" s="1"/>
  <c r="Y48" i="16"/>
  <c r="Z55" i="16"/>
  <c r="W58" i="16"/>
  <c r="AA58" i="16" s="1"/>
  <c r="Y60" i="16"/>
  <c r="Z67" i="16"/>
  <c r="W70" i="16"/>
  <c r="AA70" i="16" s="1"/>
  <c r="Y72" i="16"/>
  <c r="Z79" i="16"/>
  <c r="W82" i="16"/>
  <c r="Y84" i="16"/>
  <c r="Z91" i="16"/>
  <c r="W94" i="16"/>
  <c r="AA94" i="16" s="1"/>
  <c r="Y96" i="16"/>
  <c r="Z103" i="16"/>
  <c r="W106" i="16"/>
  <c r="AA106" i="16" s="1"/>
  <c r="Y108" i="16"/>
  <c r="Z115" i="16"/>
  <c r="Y5" i="16"/>
  <c r="Z12" i="16"/>
  <c r="W15" i="16"/>
  <c r="AA15" i="16" s="1"/>
  <c r="Y17" i="16"/>
  <c r="Z24" i="16"/>
  <c r="W27" i="16"/>
  <c r="AA27" i="16" s="1"/>
  <c r="Y29" i="16"/>
  <c r="Z36" i="16"/>
  <c r="W39" i="16"/>
  <c r="AA39" i="16" s="1"/>
  <c r="Y41" i="16"/>
  <c r="Z48" i="16"/>
  <c r="W51" i="16"/>
  <c r="AA51" i="16" s="1"/>
  <c r="Y53" i="16"/>
  <c r="Z60" i="16"/>
  <c r="W63" i="16"/>
  <c r="Y65" i="16"/>
  <c r="Z72" i="16"/>
  <c r="W75" i="16"/>
  <c r="AA75" i="16" s="1"/>
  <c r="Y77" i="16"/>
  <c r="Z84" i="16"/>
  <c r="W87" i="16"/>
  <c r="Y89" i="16"/>
  <c r="Z96" i="16"/>
  <c r="W99" i="16"/>
  <c r="AA99" i="16" s="1"/>
  <c r="Y101" i="16"/>
  <c r="Z108" i="16"/>
  <c r="W111" i="16"/>
  <c r="G48" i="20" l="1"/>
  <c r="H48" i="20"/>
  <c r="E37" i="20"/>
  <c r="H19" i="20"/>
  <c r="E20" i="20"/>
  <c r="G19" i="20"/>
  <c r="D20" i="20"/>
  <c r="K19" i="20"/>
  <c r="H31" i="20"/>
  <c r="G31" i="20"/>
  <c r="AA21" i="16"/>
  <c r="AA87" i="16"/>
  <c r="AA103" i="16"/>
  <c r="AA36" i="16"/>
  <c r="AA86" i="16"/>
  <c r="AA38" i="16"/>
  <c r="AA107" i="16"/>
  <c r="AA59" i="16"/>
  <c r="AA11" i="16"/>
  <c r="AA105" i="16"/>
  <c r="AA57" i="16"/>
  <c r="AA9" i="16"/>
  <c r="AA76" i="16"/>
  <c r="AA28" i="16"/>
  <c r="AA69" i="16"/>
  <c r="AA114" i="16"/>
  <c r="AA66" i="16"/>
  <c r="AA18" i="16"/>
  <c r="AA26" i="16"/>
  <c r="AA95" i="16"/>
  <c r="AA47" i="16"/>
  <c r="Y4" i="16"/>
  <c r="AA55" i="16"/>
  <c r="AA5" i="16"/>
  <c r="W4" i="16"/>
  <c r="AA43" i="16"/>
  <c r="AA72" i="16"/>
  <c r="AA93" i="16"/>
  <c r="AA45" i="16"/>
  <c r="AA7" i="16"/>
  <c r="AA91" i="16"/>
  <c r="AA24" i="16"/>
  <c r="AA85" i="16"/>
  <c r="AA74" i="16"/>
  <c r="AA82" i="16"/>
  <c r="AA111" i="16"/>
  <c r="AA63" i="16"/>
  <c r="AA101" i="16"/>
  <c r="AA53" i="16"/>
  <c r="AA79" i="16"/>
  <c r="AA31" i="16"/>
  <c r="AA102" i="16"/>
  <c r="AA54" i="16"/>
  <c r="AA6" i="16"/>
  <c r="AA108" i="16"/>
  <c r="AA60" i="16"/>
  <c r="AA12" i="16"/>
  <c r="AA110" i="16"/>
  <c r="AA62" i="16"/>
  <c r="AA14" i="16"/>
  <c r="AA83" i="16"/>
  <c r="AA35" i="16"/>
  <c r="AA89" i="16"/>
  <c r="AA41" i="16"/>
  <c r="AA115" i="16"/>
  <c r="AA67" i="16"/>
  <c r="AA19" i="16"/>
  <c r="AA109" i="16"/>
  <c r="AA96" i="16"/>
  <c r="AA48" i="16"/>
  <c r="AA98" i="16"/>
  <c r="AA50" i="16"/>
  <c r="AA73" i="16"/>
  <c r="AA71" i="16"/>
  <c r="AA23" i="16"/>
  <c r="H20" i="20" l="1"/>
  <c r="G20" i="20"/>
  <c r="E50" i="20"/>
  <c r="E38" i="20"/>
  <c r="AA4" i="16"/>
  <c r="E51" i="20" l="1"/>
  <c r="S4" i="14"/>
  <c r="N1" i="20"/>
  <c r="I4" i="14"/>
  <c r="P4" i="14"/>
  <c r="M4" i="14"/>
  <c r="L4" i="14"/>
  <c r="H4" i="14"/>
  <c r="G4" i="14"/>
  <c r="F4" i="14"/>
  <c r="E4" i="14"/>
  <c r="D4" i="14"/>
  <c r="T4" i="14"/>
  <c r="R4" i="14"/>
  <c r="Q4" i="14"/>
  <c r="K4" i="14"/>
  <c r="N4" i="14"/>
  <c r="J4" i="14"/>
  <c r="O4" i="14"/>
  <c r="X29" i="14"/>
  <c r="X25" i="14"/>
  <c r="X24" i="14"/>
  <c r="X23" i="14"/>
  <c r="X22" i="14"/>
  <c r="X21" i="14"/>
  <c r="X20" i="14"/>
  <c r="X19" i="14"/>
  <c r="X18" i="14"/>
  <c r="X17" i="14"/>
  <c r="X16" i="14"/>
  <c r="X15" i="14"/>
  <c r="X14" i="14"/>
  <c r="X13" i="14"/>
  <c r="X12" i="14"/>
  <c r="X11" i="14"/>
  <c r="X10" i="14"/>
  <c r="X9" i="14"/>
  <c r="X8" i="14"/>
  <c r="X7" i="14"/>
  <c r="X6" i="14"/>
  <c r="AF2" i="14"/>
  <c r="W108" i="14" s="1"/>
  <c r="X5" i="14"/>
  <c r="Y67" i="14"/>
  <c r="Y76" i="14"/>
  <c r="Z79" i="14"/>
  <c r="Z91" i="14"/>
  <c r="W71" i="14"/>
  <c r="W89" i="14"/>
  <c r="Y65" i="14"/>
  <c r="Y80" i="14"/>
  <c r="Z71" i="14"/>
  <c r="Z74" i="14"/>
  <c r="W31" i="14"/>
  <c r="W40" i="14"/>
  <c r="W97" i="14"/>
  <c r="W106" i="14"/>
  <c r="X113" i="14"/>
  <c r="X101" i="14"/>
  <c r="X89" i="14"/>
  <c r="X77" i="14"/>
  <c r="X65" i="14"/>
  <c r="X53" i="14"/>
  <c r="X41" i="14"/>
  <c r="X27" i="14"/>
  <c r="X112" i="14"/>
  <c r="X100" i="14"/>
  <c r="X88" i="14"/>
  <c r="X76" i="14"/>
  <c r="X64" i="14"/>
  <c r="X52" i="14"/>
  <c r="X40" i="14"/>
  <c r="X28" i="14"/>
  <c r="X111" i="14"/>
  <c r="X99" i="14"/>
  <c r="X87" i="14"/>
  <c r="X75" i="14"/>
  <c r="X63" i="14"/>
  <c r="X51" i="14"/>
  <c r="X39" i="14"/>
  <c r="X110" i="14"/>
  <c r="X98" i="14"/>
  <c r="X86" i="14"/>
  <c r="X74" i="14"/>
  <c r="X62" i="14"/>
  <c r="X50" i="14"/>
  <c r="X38" i="14"/>
  <c r="X109" i="14"/>
  <c r="X97" i="14"/>
  <c r="X85" i="14"/>
  <c r="X73" i="14"/>
  <c r="X61" i="14"/>
  <c r="X49" i="14"/>
  <c r="X37" i="14"/>
  <c r="X108" i="14"/>
  <c r="X96" i="14"/>
  <c r="X84" i="14"/>
  <c r="X72" i="14"/>
  <c r="X60" i="14"/>
  <c r="X48" i="14"/>
  <c r="X36" i="14"/>
  <c r="X107" i="14"/>
  <c r="X95" i="14"/>
  <c r="X83" i="14"/>
  <c r="X71" i="14"/>
  <c r="X59" i="14"/>
  <c r="X47" i="14"/>
  <c r="X35" i="14"/>
  <c r="X30" i="14"/>
  <c r="X106" i="14"/>
  <c r="X94" i="14"/>
  <c r="X82" i="14"/>
  <c r="X70" i="14"/>
  <c r="X58" i="14"/>
  <c r="X46" i="14"/>
  <c r="X34" i="14"/>
  <c r="X105" i="14"/>
  <c r="X93" i="14"/>
  <c r="X81" i="14"/>
  <c r="X69" i="14"/>
  <c r="X57" i="14"/>
  <c r="X45" i="14"/>
  <c r="X33" i="14"/>
  <c r="X104" i="14"/>
  <c r="X92" i="14"/>
  <c r="X80" i="14"/>
  <c r="X68" i="14"/>
  <c r="X56" i="14"/>
  <c r="X44" i="14"/>
  <c r="X32" i="14"/>
  <c r="X115" i="14"/>
  <c r="X103" i="14"/>
  <c r="X91" i="14"/>
  <c r="X79" i="14"/>
  <c r="X67" i="14"/>
  <c r="X55" i="14"/>
  <c r="X43" i="14"/>
  <c r="X31" i="14"/>
  <c r="X114" i="14"/>
  <c r="X102" i="14"/>
  <c r="X90" i="14"/>
  <c r="X78" i="14"/>
  <c r="X66" i="14"/>
  <c r="X54" i="14"/>
  <c r="X42" i="14"/>
  <c r="X26" i="14"/>
  <c r="AD4" i="14"/>
  <c r="D36" i="20" l="1"/>
  <c r="D37" i="20" s="1"/>
  <c r="N2" i="20" s="1"/>
  <c r="W85" i="14"/>
  <c r="W25" i="14"/>
  <c r="AA25" i="14" s="1"/>
  <c r="Z44" i="14"/>
  <c r="Y44" i="14"/>
  <c r="W50" i="14"/>
  <c r="Z49" i="14"/>
  <c r="Y43" i="14"/>
  <c r="W76" i="14"/>
  <c r="Z46" i="14"/>
  <c r="W61" i="14"/>
  <c r="Z110" i="14"/>
  <c r="Y110" i="14"/>
  <c r="Y32" i="14"/>
  <c r="W14" i="14"/>
  <c r="Z25" i="14"/>
  <c r="W88" i="14"/>
  <c r="W28" i="14"/>
  <c r="Z53" i="14"/>
  <c r="Y62" i="14"/>
  <c r="W53" i="14"/>
  <c r="Z67" i="14"/>
  <c r="Y55" i="14"/>
  <c r="W13" i="14"/>
  <c r="Z41" i="14"/>
  <c r="Y35" i="14"/>
  <c r="Y25" i="14"/>
  <c r="W58" i="14"/>
  <c r="Z101" i="14"/>
  <c r="Y101" i="14"/>
  <c r="W101" i="14"/>
  <c r="W11" i="14"/>
  <c r="Y100" i="14"/>
  <c r="W29" i="14"/>
  <c r="W55" i="14"/>
  <c r="Z89" i="14"/>
  <c r="Y92" i="14"/>
  <c r="W92" i="14"/>
  <c r="AA92" i="14" s="1"/>
  <c r="Z100" i="14"/>
  <c r="Y97" i="14"/>
  <c r="X4" i="14"/>
  <c r="W109" i="14"/>
  <c r="W79" i="14"/>
  <c r="W49" i="14"/>
  <c r="W16" i="14"/>
  <c r="Z92" i="14"/>
  <c r="Z62" i="14"/>
  <c r="Y113" i="14"/>
  <c r="Y83" i="14"/>
  <c r="Y53" i="14"/>
  <c r="W110" i="14"/>
  <c r="W74" i="14"/>
  <c r="W41" i="14"/>
  <c r="Z103" i="14"/>
  <c r="Z70" i="14"/>
  <c r="Z28" i="14"/>
  <c r="Y79" i="14"/>
  <c r="Y46" i="14"/>
  <c r="W103" i="14"/>
  <c r="W73" i="14"/>
  <c r="W37" i="14"/>
  <c r="W7" i="14"/>
  <c r="Z86" i="14"/>
  <c r="Z50" i="14"/>
  <c r="Y107" i="14"/>
  <c r="Y77" i="14"/>
  <c r="Y41" i="14"/>
  <c r="W98" i="14"/>
  <c r="W68" i="14"/>
  <c r="W26" i="14"/>
  <c r="Z97" i="14"/>
  <c r="AA97" i="14" s="1"/>
  <c r="Z55" i="14"/>
  <c r="AA55" i="14" s="1"/>
  <c r="Y115" i="14"/>
  <c r="Y73" i="14"/>
  <c r="Y31" i="14"/>
  <c r="W100" i="14"/>
  <c r="W64" i="14"/>
  <c r="W34" i="14"/>
  <c r="Z113" i="14"/>
  <c r="Z77" i="14"/>
  <c r="Z47" i="14"/>
  <c r="Y104" i="14"/>
  <c r="Y68" i="14"/>
  <c r="Y38" i="14"/>
  <c r="W95" i="14"/>
  <c r="W65" i="14"/>
  <c r="W23" i="14"/>
  <c r="Z94" i="14"/>
  <c r="Z52" i="14"/>
  <c r="Y103" i="14"/>
  <c r="Y70" i="14"/>
  <c r="Y28" i="14"/>
  <c r="Z98" i="14"/>
  <c r="Z68" i="14"/>
  <c r="Z38" i="14"/>
  <c r="Y89" i="14"/>
  <c r="AA89" i="14" s="1"/>
  <c r="Y59" i="14"/>
  <c r="W5" i="14"/>
  <c r="W86" i="14"/>
  <c r="W47" i="14"/>
  <c r="W8" i="14"/>
  <c r="Z76" i="14"/>
  <c r="Z43" i="14"/>
  <c r="Y94" i="14"/>
  <c r="Y52" i="14"/>
  <c r="W112" i="14"/>
  <c r="W82" i="14"/>
  <c r="W52" i="14"/>
  <c r="W19" i="14"/>
  <c r="Z95" i="14"/>
  <c r="Z65" i="14"/>
  <c r="Z29" i="14"/>
  <c r="Y86" i="14"/>
  <c r="Y56" i="14"/>
  <c r="W113" i="14"/>
  <c r="W77" i="14"/>
  <c r="W44" i="14"/>
  <c r="Z115" i="14"/>
  <c r="Z73" i="14"/>
  <c r="Z31" i="14"/>
  <c r="AA31" i="14" s="1"/>
  <c r="Y91" i="14"/>
  <c r="Y49" i="14"/>
  <c r="Z45" i="14"/>
  <c r="W94" i="14"/>
  <c r="W70" i="14"/>
  <c r="AA70" i="14" s="1"/>
  <c r="W46" i="14"/>
  <c r="Z107" i="14"/>
  <c r="Z83" i="14"/>
  <c r="Z59" i="14"/>
  <c r="Z35" i="14"/>
  <c r="Y98" i="14"/>
  <c r="Y74" i="14"/>
  <c r="Y50" i="14"/>
  <c r="Y29" i="14"/>
  <c r="W107" i="14"/>
  <c r="W83" i="14"/>
  <c r="W59" i="14"/>
  <c r="W35" i="14"/>
  <c r="Z109" i="14"/>
  <c r="Z85" i="14"/>
  <c r="Z61" i="14"/>
  <c r="Z37" i="14"/>
  <c r="Y109" i="14"/>
  <c r="Y85" i="14"/>
  <c r="Y61" i="14"/>
  <c r="Y37" i="14"/>
  <c r="Z6" i="14"/>
  <c r="W9" i="14"/>
  <c r="Y11" i="14"/>
  <c r="Z13" i="14"/>
  <c r="Y18" i="14"/>
  <c r="W21" i="14"/>
  <c r="Y23" i="14"/>
  <c r="Y26" i="14"/>
  <c r="Z30" i="14"/>
  <c r="Y39" i="14"/>
  <c r="W48" i="14"/>
  <c r="Z54" i="14"/>
  <c r="Y63" i="14"/>
  <c r="W72" i="14"/>
  <c r="W81" i="14"/>
  <c r="Y90" i="14"/>
  <c r="Z105" i="14"/>
  <c r="W62" i="14"/>
  <c r="W38" i="14"/>
  <c r="W20" i="14"/>
  <c r="Z112" i="14"/>
  <c r="Z88" i="14"/>
  <c r="Z64" i="14"/>
  <c r="Z40" i="14"/>
  <c r="Y112" i="14"/>
  <c r="Y88" i="14"/>
  <c r="Y64" i="14"/>
  <c r="Y40" i="14"/>
  <c r="W39" i="14"/>
  <c r="W115" i="14"/>
  <c r="W91" i="14"/>
  <c r="W67" i="14"/>
  <c r="W43" i="14"/>
  <c r="W22" i="14"/>
  <c r="W10" i="14"/>
  <c r="Z104" i="14"/>
  <c r="Z80" i="14"/>
  <c r="Z56" i="14"/>
  <c r="Z32" i="14"/>
  <c r="Y95" i="14"/>
  <c r="Y71" i="14"/>
  <c r="AA71" i="14" s="1"/>
  <c r="Y47" i="14"/>
  <c r="W104" i="14"/>
  <c r="W80" i="14"/>
  <c r="W56" i="14"/>
  <c r="W32" i="14"/>
  <c r="W17" i="14"/>
  <c r="Z106" i="14"/>
  <c r="Z82" i="14"/>
  <c r="Z58" i="14"/>
  <c r="Z34" i="14"/>
  <c r="Y106" i="14"/>
  <c r="Y82" i="14"/>
  <c r="Y58" i="14"/>
  <c r="Y34" i="14"/>
  <c r="Z11" i="14"/>
  <c r="Y16" i="14"/>
  <c r="Z18" i="14"/>
  <c r="Z23" i="14"/>
  <c r="Z26" i="14"/>
  <c r="W33" i="14"/>
  <c r="Z39" i="14"/>
  <c r="Y48" i="14"/>
  <c r="W57" i="14"/>
  <c r="Z63" i="14"/>
  <c r="Y72" i="14"/>
  <c r="Y81" i="14"/>
  <c r="Z90" i="14"/>
  <c r="W111" i="14"/>
  <c r="Y102" i="14"/>
  <c r="Z93" i="14"/>
  <c r="W87" i="14"/>
  <c r="Z108" i="14"/>
  <c r="W102" i="14"/>
  <c r="Y93" i="14"/>
  <c r="Z114" i="14"/>
  <c r="Z111" i="14"/>
  <c r="W105" i="14"/>
  <c r="Y96" i="14"/>
  <c r="Y111" i="14"/>
  <c r="Z102" i="14"/>
  <c r="W96" i="14"/>
  <c r="Y87" i="14"/>
  <c r="Z78" i="14"/>
  <c r="Y7" i="14"/>
  <c r="Y9" i="14"/>
  <c r="W12" i="14"/>
  <c r="Y14" i="14"/>
  <c r="Z16" i="14"/>
  <c r="Y21" i="14"/>
  <c r="W27" i="14"/>
  <c r="Y33" i="14"/>
  <c r="W42" i="14"/>
  <c r="Z48" i="14"/>
  <c r="Y57" i="14"/>
  <c r="W66" i="14"/>
  <c r="Z72" i="14"/>
  <c r="Z81" i="14"/>
  <c r="W93" i="14"/>
  <c r="Y108" i="14"/>
  <c r="Y5" i="14"/>
  <c r="Z7" i="14"/>
  <c r="Z9" i="14"/>
  <c r="Z14" i="14"/>
  <c r="Y19" i="14"/>
  <c r="Z21" i="14"/>
  <c r="W24" i="14"/>
  <c r="Y27" i="14"/>
  <c r="Z33" i="14"/>
  <c r="Y42" i="14"/>
  <c r="W51" i="14"/>
  <c r="Z57" i="14"/>
  <c r="Y66" i="14"/>
  <c r="W75" i="14"/>
  <c r="W84" i="14"/>
  <c r="Z96" i="14"/>
  <c r="W114" i="14"/>
  <c r="Z5" i="14"/>
  <c r="Y12" i="14"/>
  <c r="W15" i="14"/>
  <c r="Y17" i="14"/>
  <c r="Z19" i="14"/>
  <c r="Z27" i="14"/>
  <c r="W36" i="14"/>
  <c r="Z42" i="14"/>
  <c r="Y51" i="14"/>
  <c r="W60" i="14"/>
  <c r="Z66" i="14"/>
  <c r="Y75" i="14"/>
  <c r="Y84" i="14"/>
  <c r="W99" i="14"/>
  <c r="Y114" i="14"/>
  <c r="W6" i="14"/>
  <c r="Y8" i="14"/>
  <c r="Y10" i="14"/>
  <c r="Z12" i="14"/>
  <c r="Z17" i="14"/>
  <c r="Y22" i="14"/>
  <c r="Y24" i="14"/>
  <c r="Y36" i="14"/>
  <c r="W45" i="14"/>
  <c r="Z51" i="14"/>
  <c r="Y60" i="14"/>
  <c r="W69" i="14"/>
  <c r="Z75" i="14"/>
  <c r="Z84" i="14"/>
  <c r="Y99" i="14"/>
  <c r="Z8" i="14"/>
  <c r="Z10" i="14"/>
  <c r="Y15" i="14"/>
  <c r="W18" i="14"/>
  <c r="Y20" i="14"/>
  <c r="Z22" i="14"/>
  <c r="Z24" i="14"/>
  <c r="W30" i="14"/>
  <c r="Z36" i="14"/>
  <c r="Y45" i="14"/>
  <c r="W54" i="14"/>
  <c r="Z60" i="14"/>
  <c r="Y69" i="14"/>
  <c r="W78" i="14"/>
  <c r="Z87" i="14"/>
  <c r="Z99" i="14"/>
  <c r="Y6" i="14"/>
  <c r="Y13" i="14"/>
  <c r="Z15" i="14"/>
  <c r="Z20" i="14"/>
  <c r="Y30" i="14"/>
  <c r="Y54" i="14"/>
  <c r="W63" i="14"/>
  <c r="Z69" i="14"/>
  <c r="Y78" i="14"/>
  <c r="W90" i="14"/>
  <c r="Y105" i="14"/>
  <c r="D50" i="20" l="1"/>
  <c r="D38" i="20"/>
  <c r="G37" i="20"/>
  <c r="H37" i="20" s="1"/>
  <c r="AA101" i="14"/>
  <c r="AA35" i="14"/>
  <c r="AA110" i="14"/>
  <c r="AA53" i="14"/>
  <c r="AA87" i="14"/>
  <c r="AA67" i="14"/>
  <c r="AA44" i="14"/>
  <c r="AA76" i="14"/>
  <c r="AA52" i="14"/>
  <c r="AA100" i="14"/>
  <c r="AA88" i="14"/>
  <c r="AA62" i="14"/>
  <c r="AA94" i="14"/>
  <c r="AA46" i="14"/>
  <c r="AA38" i="14"/>
  <c r="AA50" i="14"/>
  <c r="AA103" i="14"/>
  <c r="AA95" i="14"/>
  <c r="AA90" i="14"/>
  <c r="AA13" i="14"/>
  <c r="AA68" i="14"/>
  <c r="AA91" i="14"/>
  <c r="AA32" i="14"/>
  <c r="AA59" i="14"/>
  <c r="AA65" i="14"/>
  <c r="AA41" i="14"/>
  <c r="AA77" i="14"/>
  <c r="AA22" i="14"/>
  <c r="AA11" i="14"/>
  <c r="AA113" i="14"/>
  <c r="AA82" i="14"/>
  <c r="AA28" i="14"/>
  <c r="AA69" i="14"/>
  <c r="AA19" i="14"/>
  <c r="AA43" i="14"/>
  <c r="AA112" i="14"/>
  <c r="AA74" i="14"/>
  <c r="AA86" i="14"/>
  <c r="AA7" i="14"/>
  <c r="AA56" i="14"/>
  <c r="AA21" i="14"/>
  <c r="AA85" i="14"/>
  <c r="AA73" i="14"/>
  <c r="AA49" i="14"/>
  <c r="AA108" i="14"/>
  <c r="AA106" i="14"/>
  <c r="AA109" i="14"/>
  <c r="AA107" i="14"/>
  <c r="AA79" i="14"/>
  <c r="AA30" i="14"/>
  <c r="AA115" i="14"/>
  <c r="AA37" i="14"/>
  <c r="AA29" i="14"/>
  <c r="AA47" i="14"/>
  <c r="AA8" i="14"/>
  <c r="AA14" i="14"/>
  <c r="AA98" i="14"/>
  <c r="AA66" i="14"/>
  <c r="AA51" i="14"/>
  <c r="AA12" i="14"/>
  <c r="AA34" i="14"/>
  <c r="AA16" i="14"/>
  <c r="AA36" i="14"/>
  <c r="AA78" i="14"/>
  <c r="AA99" i="14"/>
  <c r="AA105" i="14"/>
  <c r="AA57" i="14"/>
  <c r="AA83" i="14"/>
  <c r="AA114" i="14"/>
  <c r="AA5" i="14"/>
  <c r="Y4" i="14"/>
  <c r="AA42" i="14"/>
  <c r="AA111" i="14"/>
  <c r="AA17" i="14"/>
  <c r="AA48" i="14"/>
  <c r="AA18" i="14"/>
  <c r="AA58" i="14"/>
  <c r="AA9" i="14"/>
  <c r="AA72" i="14"/>
  <c r="AA54" i="14"/>
  <c r="AA15" i="14"/>
  <c r="AA84" i="14"/>
  <c r="AA24" i="14"/>
  <c r="AA93" i="14"/>
  <c r="AA27" i="14"/>
  <c r="AA33" i="14"/>
  <c r="AA39" i="14"/>
  <c r="AA60" i="14"/>
  <c r="AA75" i="14"/>
  <c r="AA96" i="14"/>
  <c r="AA102" i="14"/>
  <c r="AA80" i="14"/>
  <c r="AA40" i="14"/>
  <c r="AA20" i="14"/>
  <c r="AA26" i="14"/>
  <c r="AA63" i="14"/>
  <c r="AA45" i="14"/>
  <c r="W4" i="14"/>
  <c r="AA6" i="14"/>
  <c r="Z4" i="14"/>
  <c r="AA104" i="14"/>
  <c r="AA10" i="14"/>
  <c r="AA64" i="14"/>
  <c r="AA81" i="14"/>
  <c r="AA23" i="14"/>
  <c r="AA61" i="14"/>
  <c r="G38" i="20" l="1"/>
  <c r="H38" i="20"/>
  <c r="D51" i="20"/>
  <c r="G50" i="20"/>
  <c r="H50" i="20"/>
  <c r="AA4" i="14"/>
  <c r="G51" i="20" l="1"/>
  <c r="H5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BAXTER, William</author>
  </authors>
  <commentList>
    <comment ref="I8" authorId="0" shapeId="0" xr:uid="{5506234A-1799-42A5-85F6-862E7121C718}">
      <text>
        <r>
          <rPr>
            <sz val="8"/>
            <color indexed="81"/>
            <rFont val="Tahoma"/>
            <family val="2"/>
          </rPr>
          <t xml:space="preserve">This is the minimum per pupil rate for a secondary school with all 5 year groups.  The calculation is:
</t>
        </r>
        <r>
          <rPr>
            <b/>
            <sz val="8"/>
            <color indexed="81"/>
            <rFont val="Tahoma"/>
            <family val="2"/>
          </rPr>
          <t xml:space="preserve">((3 * KS3 rate) + (2 * KS4 rate)) / 5
</t>
        </r>
        <r>
          <rPr>
            <sz val="8"/>
            <color indexed="81"/>
            <rFont val="Tahoma"/>
            <family val="2"/>
          </rPr>
          <t>Secondary schools which do not have all 5 year groups will not receive this rate.</t>
        </r>
      </text>
    </comment>
    <comment ref="K43" authorId="0" shapeId="0" xr:uid="{A9D7FBB4-EE7C-42D8-B8B4-B7BF9676C894}">
      <text>
        <r>
          <rPr>
            <sz val="8"/>
            <color indexed="81"/>
            <rFont val="Tahoma"/>
            <family val="2"/>
          </rPr>
          <t>The default option uses the NFF calculation.
To use the continous taper select Tapered and for the fixed sum select Fixed.</t>
        </r>
      </text>
    </comment>
    <comment ref="K44" authorId="0" shapeId="0" xr:uid="{226892FC-6200-4BE6-A865-B09DE253EBA7}">
      <text>
        <r>
          <rPr>
            <sz val="8"/>
            <color indexed="81"/>
            <rFont val="Tahoma"/>
            <family val="2"/>
          </rPr>
          <t>The default option uses the NFF calculation.
To use the continous taper select Tapered and for the fixed sum select Fixed.</t>
        </r>
      </text>
    </comment>
    <comment ref="K45" authorId="0" shapeId="0" xr:uid="{AE4277D1-5C07-4609-BD31-1C0B8E2AFA65}">
      <text>
        <r>
          <rPr>
            <sz val="8"/>
            <color indexed="81"/>
            <rFont val="Tahoma"/>
            <family val="2"/>
          </rPr>
          <t>The default option uses the NFF calculation.
To use the continous taper select Tapered and for the fixed sum select Fixed.</t>
        </r>
      </text>
    </comment>
    <comment ref="K46" authorId="0" shapeId="0" xr:uid="{2184621E-9EAB-406F-A342-8DD59B87EF6D}">
      <text>
        <r>
          <rPr>
            <sz val="8"/>
            <color indexed="81"/>
            <rFont val="Tahoma"/>
            <family val="2"/>
          </rPr>
          <t>The default option uses the NFF calculation.
To use the continous taper select Tapered and for the fixed sum select Fixed.</t>
        </r>
      </text>
    </comment>
    <comment ref="H47" authorId="0" shapeId="0" xr:uid="{0247E96F-3997-4337-844B-E80E0A56A0D6}">
      <text>
        <r>
          <rPr>
            <sz val="8"/>
            <color indexed="81"/>
            <rFont val="Tahoma"/>
            <family val="2"/>
          </rPr>
          <t>Multiplier to be used by LAs partially within the London fringe area. The multiplier will be applied to all schools within the fringe area.</t>
        </r>
      </text>
    </comment>
    <comment ref="C83" authorId="0" shapeId="0" xr:uid="{0C30622D-C01F-4986-B91C-C123A48990CB}">
      <text>
        <r>
          <rPr>
            <sz val="8"/>
            <color indexed="81"/>
            <rFont val="Tahoma"/>
            <family val="2"/>
          </rPr>
          <t xml:space="preserve">The figure in cell J84 includes the total of any adjustments to the 2024 to 2025 budget share entered in column AF of the Local Factors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jgilmore-pyle</author>
    <author>PAREKH, Mukesh</author>
  </authors>
  <commentList>
    <comment ref="D4" authorId="0" shapeId="0" xr:uid="{1EA59BC0-954A-4B19-943E-DDDFF90E09FA}">
      <text>
        <r>
          <rPr>
            <sz val="8"/>
            <color indexed="81"/>
            <rFont val="Tahoma"/>
            <family val="2"/>
          </rPr>
          <t>Total Number of Funded Pupils  inclusive of reception uplift (if applicable), adjusted for part-year funding</t>
        </r>
      </text>
    </comment>
    <comment ref="E4" authorId="1" shapeId="0" xr:uid="{A7592E66-9751-4277-9658-7010A3F72A26}">
      <text>
        <r>
          <rPr>
            <sz val="8"/>
            <color indexed="81"/>
            <rFont val="Tahoma"/>
            <family val="2"/>
          </rPr>
          <t>Total Number of Funded Primary Pupils  inclusive of reception uplift (if applicable), adjusted for part-year funding</t>
        </r>
      </text>
    </comment>
    <comment ref="F4" authorId="1" shapeId="0" xr:uid="{36E70660-DE88-49C5-B0E4-ADE836F1F145}">
      <text>
        <r>
          <rPr>
            <sz val="8"/>
            <color indexed="81"/>
            <rFont val="Tahoma"/>
            <family val="2"/>
          </rPr>
          <t>Total Number of Funded Pupils adjusted for part-year funding</t>
        </r>
      </text>
    </comment>
    <comment ref="AH4" authorId="2" shapeId="0" xr:uid="{26491566-D675-4906-A1A6-D14EB012F9BA}">
      <text>
        <r>
          <rPr>
            <sz val="8"/>
            <color indexed="81"/>
            <rFont val="Tahoma"/>
            <family val="2"/>
          </rPr>
          <t xml:space="preserve">The sum of the pupil-led factors (columns H:AG) plus the lump sum, sparsity and split sites factors (columns AG, AH, AJ and AM)  multiplied by the Fringe Factor (Adjusted Factors column H)-1
</t>
        </r>
        <r>
          <rPr>
            <sz val="9"/>
            <color indexed="81"/>
            <rFont val="Tahoma"/>
            <family val="2"/>
          </rPr>
          <t xml:space="preserve">
</t>
        </r>
      </text>
    </comment>
    <comment ref="AS4" authorId="1" shapeId="0" xr:uid="{3E5EE014-DF9F-4C24-84AB-AB96DE1214B0}">
      <text>
        <r>
          <rPr>
            <sz val="8"/>
            <color indexed="81"/>
            <rFont val="Tahoma"/>
            <family val="2"/>
          </rPr>
          <t>Sum of columns H to J</t>
        </r>
      </text>
    </comment>
    <comment ref="AT4" authorId="3" shapeId="0" xr:uid="{20E504CD-30B3-4615-88C1-69D013315F50}">
      <text>
        <r>
          <rPr>
            <sz val="8"/>
            <color indexed="81"/>
            <rFont val="Tahoma"/>
            <family val="2"/>
          </rPr>
          <t>Sum of columns K to AF</t>
        </r>
      </text>
    </comment>
    <comment ref="AU4" authorId="3" shapeId="0" xr:uid="{6BDD034E-BBC7-45D1-A40D-80620B14D839}">
      <text>
        <r>
          <rPr>
            <sz val="8"/>
            <color indexed="81"/>
            <rFont val="Tahoma"/>
            <family val="2"/>
          </rPr>
          <t xml:space="preserve">Sum of columns AG to AS
</t>
        </r>
      </text>
    </comment>
    <comment ref="AV4" authorId="3" shapeId="0" xr:uid="{6F731742-EF80-4FAC-B962-B9CD43E9BEAC}">
      <text>
        <r>
          <rPr>
            <sz val="8"/>
            <color indexed="81"/>
            <rFont val="Tahoma"/>
            <family val="2"/>
          </rPr>
          <t>Percentage notional SEN entered in the Proforma tab multiplied by the relevant factors</t>
        </r>
      </text>
    </comment>
    <comment ref="AW4" authorId="3" shapeId="0" xr:uid="{3AAF9478-3A38-4607-ACA0-C1E10F57B971}">
      <text>
        <r>
          <rPr>
            <sz val="8"/>
            <color indexed="81"/>
            <rFont val="Tahoma"/>
            <family val="2"/>
          </rPr>
          <t>Sum of columns AT to AV plus column AF of the Local Factors sheet (Other Adjustment to 23-24 Budget shares)</t>
        </r>
      </text>
    </comment>
    <comment ref="AX4" authorId="1" shapeId="0" xr:uid="{D77CC434-C5A5-4958-B96B-6F2608015EBD}">
      <text>
        <r>
          <rPr>
            <sz val="8"/>
            <color indexed="81"/>
            <rFont val="Tahoma"/>
            <family val="2"/>
          </rPr>
          <t>Total allocation - prior-year adjustments, rates, PFI, split-site and other exceptional circumstances funding.</t>
        </r>
      </text>
    </comment>
    <comment ref="AY4" authorId="1" shapeId="0" xr:uid="{56717B48-6D89-4258-B9C5-5D83F4C303A7}">
      <text>
        <r>
          <rPr>
            <sz val="8"/>
            <color indexed="81"/>
            <rFont val="Tahoma"/>
            <family val="2"/>
          </rPr>
          <t>This is the minimum per pupil rate applied to the school.</t>
        </r>
      </text>
    </comment>
    <comment ref="AZ4" authorId="1" shapeId="0" xr:uid="{E7A5D78B-406B-4AF7-9C69-503DC8145FA9}">
      <text>
        <r>
          <rPr>
            <sz val="8"/>
            <color indexed="81"/>
            <rFont val="Tahoma"/>
            <family val="2"/>
          </rPr>
          <t>Minimum per pupil rate * NOR (including reception uplift where applicable).
This value is the minimum funding the school can receive (less applicable premises costs).</t>
        </r>
      </text>
    </comment>
    <comment ref="BC4" authorId="1" shapeId="0" xr:uid="{92E9FD1D-1F83-42BD-BC0F-1939EC3D60DB}">
      <text>
        <r>
          <rPr>
            <sz val="8"/>
            <color indexed="81"/>
            <rFont val="Tahoma"/>
            <family val="2"/>
          </rPr>
          <t xml:space="preserve">total allocation + additional primary and secondary funding to meet the minimum level of funding.
</t>
        </r>
      </text>
    </comment>
    <comment ref="BD4" authorId="3" shapeId="0" xr:uid="{B1A8683D-0D11-4F5D-8812-F2C10A090A85}">
      <text>
        <r>
          <rPr>
            <sz val="8"/>
            <color indexed="81"/>
            <rFont val="Tahoma"/>
            <family val="2"/>
          </rPr>
          <t xml:space="preserve">Total Schools Block funding allocated to primary phase pupils. The proportion of Primary NOR (incl reception uplift if applicable) to Total NOR has been used to apportion the funding from all the non-pupil-led factors.
</t>
        </r>
      </text>
    </comment>
    <comment ref="BE4" authorId="3" shapeId="0" xr:uid="{4867AD6E-2F83-47FF-893F-14E22D4C75CC}">
      <text>
        <r>
          <rPr>
            <sz val="8"/>
            <color indexed="81"/>
            <rFont val="Tahoma"/>
            <family val="2"/>
          </rPr>
          <t>Total Schools Block funding allocated to secondary phase pupils. The proportion of Secondary NOR to Total NOR has been used to apportion the funding from all the non-pupil-led factors.</t>
        </r>
      </text>
    </comment>
    <comment ref="BF4" authorId="1" shapeId="0" xr:uid="{015E10E1-224B-411E-99EE-FCBBA4AE42AA}">
      <text>
        <r>
          <rPr>
            <sz val="8"/>
            <color indexed="81"/>
            <rFont val="Tahoma"/>
            <family val="2"/>
          </rPr>
          <t>This value is only used to prevent capping and scaling reducing the post MFG budget below the minimum funding level.</t>
        </r>
      </text>
    </comment>
    <comment ref="BG4" authorId="1" shapeId="0" xr:uid="{0B013C4D-58B7-488F-A9B1-8CC068301CD4}">
      <text>
        <r>
          <rPr>
            <sz val="8"/>
            <color indexed="81"/>
            <rFont val="Tahoma"/>
            <family val="2"/>
          </rPr>
          <t>This value is only used to prevent capping and scaling reducing the post MFG budget below the minimum funding level.</t>
        </r>
      </text>
    </comment>
    <comment ref="BH4" authorId="3" shapeId="0" xr:uid="{FAC0763D-D9E0-42BF-AE2F-FEB38B6D8C41}">
      <text>
        <r>
          <rPr>
            <sz val="8"/>
            <color indexed="81"/>
            <rFont val="Tahoma"/>
            <family val="2"/>
          </rPr>
          <t>Total 24-25 Allocation - ((Lump sum + Sparsity funding) * fringe factor) - Rates - 24-25 Total MFG Approved Exclusions</t>
        </r>
      </text>
    </comment>
    <comment ref="BI4" authorId="3" shapeId="0" xr:uid="{0A5D4A4A-7D56-42A1-BB5F-A7D8E4197449}">
      <text>
        <r>
          <rPr>
            <sz val="8"/>
            <color indexed="81"/>
            <rFont val="Tahoma"/>
            <family val="2"/>
          </rPr>
          <t>24-25 MFG Budget / 24-25 Base NOR</t>
        </r>
      </text>
    </comment>
    <comment ref="BK4" authorId="3" shapeId="0" xr:uid="{A0F3B518-98C9-4200-BB80-049DB84F291D}">
      <text>
        <r>
          <rPr>
            <sz val="8"/>
            <color indexed="81"/>
            <rFont val="Tahoma"/>
            <family val="2"/>
          </rPr>
          <t>(24-25 MFG Unit value- 23-24 MFG Unit Value) / 23-24 MFG Unit Value</t>
        </r>
      </text>
    </comment>
    <comment ref="BL4" authorId="0" shapeId="0" xr:uid="{2AD7E08B-E8DB-4E9F-989A-BD1B5BF59AA9}">
      <text>
        <r>
          <rPr>
            <sz val="8"/>
            <color indexed="81"/>
            <rFont val="Tahoma"/>
            <family val="2"/>
          </rPr>
          <t>The percentage by which the MFG Unit Value is going to be adjusted depending on the capping and scaling factors selected</t>
        </r>
      </text>
    </comment>
    <comment ref="BM4" authorId="3" shapeId="0" xr:uid="{AD89C887-DA13-41B0-BE62-6C2203BBD926}">
      <text>
        <r>
          <rPr>
            <sz val="8"/>
            <color indexed="81"/>
            <rFont val="Tahoma"/>
            <family val="2"/>
          </rPr>
          <t xml:space="preserve">MFG Value adjustment * 23-24 MFG Unit Value * 24-25 Base NOR.
Where this would take a schools budget below the minimum pupil rate the adjustment is capped to the minimum.
</t>
        </r>
      </text>
    </comment>
    <comment ref="BN4" authorId="3" shapeId="0" xr:uid="{8E7DDE39-9B66-491A-8A77-CC324B0D351B}">
      <text>
        <r>
          <rPr>
            <sz val="8"/>
            <color indexed="81"/>
            <rFont val="Tahoma"/>
            <family val="2"/>
          </rPr>
          <t xml:space="preserve"> Total Allocation + 24-25 MFG adjustment</t>
        </r>
      </text>
    </comment>
    <comment ref="BO4" authorId="1" shapeId="0" xr:uid="{92DF9FC3-55B0-4DA2-B39A-12FD6613F4A1}">
      <text>
        <r>
          <rPr>
            <sz val="8"/>
            <color indexed="81"/>
            <rFont val="Tahoma"/>
            <family val="2"/>
          </rPr>
          <t>This is the minimum per pupil rate calculated using the post MFG budget.  The value is shown for confirmation that the school is receiving at least the minimum rate.</t>
        </r>
      </text>
    </comment>
    <comment ref="BP4" authorId="1" shapeId="0" xr:uid="{7275DC38-DCD7-4B4A-B745-B4C0FA8353EE}">
      <text>
        <r>
          <rPr>
            <sz val="8"/>
            <color indexed="81"/>
            <rFont val="Tahoma"/>
            <family val="2"/>
          </rPr>
          <t>Check that the post MFG minimum pupil rate is at least equal to the minimum rate for the school.
All entries should be equal to Y.</t>
        </r>
      </text>
    </comment>
    <comment ref="BQ4" authorId="0" shapeId="0" xr:uid="{2D20E3D7-1EB9-41B5-8AD5-4BF730D4EF52}">
      <text>
        <r>
          <rPr>
            <sz val="8"/>
            <color indexed="81"/>
            <rFont val="Tahoma"/>
            <family val="2"/>
          </rPr>
          <t>Post MFG Budget / 24-25 Base NOR</t>
        </r>
      </text>
    </comment>
    <comment ref="BR4" authorId="3" shapeId="0" xr:uid="{3026A5E7-188A-49E8-AF81-5A128073FD70}">
      <text>
        <r>
          <rPr>
            <sz val="8"/>
            <color indexed="81"/>
            <rFont val="Tahoma"/>
            <family val="2"/>
          </rPr>
          <t>(24-25 Post MFG per pupil Budget - 23-24 Post MFG per pupil SBS) / 23-24 Post MFG per pupil SBS</t>
        </r>
      </text>
    </comment>
    <comment ref="BS4" authorId="3" shapeId="0" xr:uid="{8070CEBA-9FFD-4AF1-A55E-0EF912494097}">
      <text>
        <r>
          <rPr>
            <sz val="8"/>
            <color indexed="81"/>
            <rFont val="Tahoma"/>
            <family val="2"/>
          </rPr>
          <t xml:space="preserve">Total De-delegation as a negative value as calculated in the De-delegation sheet
</t>
        </r>
      </text>
    </comment>
    <comment ref="BT4" authorId="3" shapeId="0" xr:uid="{944F5BEE-827F-422C-BAD5-141B74AA4E26}">
      <text>
        <r>
          <rPr>
            <sz val="8"/>
            <color indexed="81"/>
            <rFont val="Tahoma"/>
            <family val="2"/>
          </rPr>
          <t>Post MFG Budget + De-delegation</t>
        </r>
      </text>
    </comment>
    <comment ref="BU4" authorId="1" shapeId="0" xr:uid="{9411159C-271F-4EEC-ADBC-3C8F265CFBA0}">
      <text>
        <r>
          <rPr>
            <sz val="8"/>
            <color indexed="81"/>
            <rFont val="Tahoma"/>
            <family val="2"/>
          </rPr>
          <t>Total amount as a negative value as calculated in the Education Functions sheet</t>
        </r>
      </text>
    </comment>
    <comment ref="BV4" authorId="1" shapeId="0" xr:uid="{AFDC52C9-560C-4860-9127-5FD89F2578C3}">
      <text>
        <r>
          <rPr>
            <sz val="8"/>
            <color indexed="81"/>
            <rFont val="Tahoma"/>
            <family val="2"/>
          </rPr>
          <t>Post De-delegation budget + Education functions for maintained schools</t>
        </r>
        <r>
          <rPr>
            <sz val="9"/>
            <color indexed="81"/>
            <rFont val="Tahoma"/>
            <family val="2"/>
          </rPr>
          <t xml:space="preserve">
</t>
        </r>
      </text>
    </comment>
    <comment ref="BW4" authorId="1" shapeId="0" xr:uid="{D81A355E-32E9-4DA1-A3CC-72AB5E0DABD4}">
      <text>
        <r>
          <rPr>
            <sz val="8"/>
            <color indexed="81"/>
            <rFont val="Tahoma"/>
            <family val="2"/>
          </rPr>
          <t>24-25 NFF NNDR allocation entered on the Local Factors worksheet.</t>
        </r>
        <r>
          <rPr>
            <sz val="9"/>
            <color indexed="81"/>
            <rFont val="Tahoma"/>
            <family val="2"/>
          </rPr>
          <t xml:space="preserve">
</t>
        </r>
      </text>
    </comment>
    <comment ref="BX4" authorId="1" shapeId="0" xr:uid="{56CE6D06-78BA-4BE2-A416-4ABB8D85FA69}">
      <text>
        <r>
          <rPr>
            <sz val="8"/>
            <color indexed="81"/>
            <rFont val="Tahoma"/>
            <family val="2"/>
          </rPr>
          <t>Post De-delegation and Education functions budget less 24-25 NFF NNDR allocation.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jgilmore-pyle</author>
    <author>PAREKH, Mukesh</author>
  </authors>
  <commentList>
    <comment ref="D4" authorId="0" shapeId="0" xr:uid="{8CAF25CA-BC8B-4732-9DA2-86C5CA2B620B}">
      <text>
        <r>
          <rPr>
            <sz val="8"/>
            <color indexed="81"/>
            <rFont val="Tahoma"/>
            <family val="2"/>
          </rPr>
          <t>Total Number of Funded Pupils  inclusive of reception uplift (if applicable), adjusted for part-year funding</t>
        </r>
      </text>
    </comment>
    <comment ref="E4" authorId="1" shapeId="0" xr:uid="{C49C3797-21FB-45FC-877C-1B09B4D5D338}">
      <text>
        <r>
          <rPr>
            <sz val="8"/>
            <color indexed="81"/>
            <rFont val="Tahoma"/>
            <family val="2"/>
          </rPr>
          <t>Total Number of Funded Primary Pupils  inclusive of reception uplift (if applicable), adjusted for part-year funding</t>
        </r>
      </text>
    </comment>
    <comment ref="F4" authorId="1" shapeId="0" xr:uid="{96D8C55D-6F5D-47F9-817D-9588C7162153}">
      <text>
        <r>
          <rPr>
            <sz val="8"/>
            <color indexed="81"/>
            <rFont val="Tahoma"/>
            <family val="2"/>
          </rPr>
          <t>Total Number of Funded Pupils adjusted for part-year funding</t>
        </r>
      </text>
    </comment>
    <comment ref="AH4" authorId="2" shapeId="0" xr:uid="{54D72699-E5C6-420C-B822-A269F80C7D9C}">
      <text>
        <r>
          <rPr>
            <sz val="8"/>
            <color indexed="81"/>
            <rFont val="Tahoma"/>
            <family val="2"/>
          </rPr>
          <t xml:space="preserve">The sum of the pupil-led factors (columns H:AG) plus the lump sum, sparsity and split sites factors (columns AG, AH, AJ and AM)  multiplied by the Fringe Factor (Adjusted Factors column H)-1
</t>
        </r>
        <r>
          <rPr>
            <sz val="9"/>
            <color indexed="81"/>
            <rFont val="Tahoma"/>
            <family val="2"/>
          </rPr>
          <t xml:space="preserve">
</t>
        </r>
      </text>
    </comment>
    <comment ref="AS4" authorId="1" shapeId="0" xr:uid="{BE58DFDD-CDE2-4290-99C5-77437A48EC22}">
      <text>
        <r>
          <rPr>
            <sz val="8"/>
            <color indexed="81"/>
            <rFont val="Tahoma"/>
            <family val="2"/>
          </rPr>
          <t>Sum of columns H to J</t>
        </r>
      </text>
    </comment>
    <comment ref="AT4" authorId="3" shapeId="0" xr:uid="{1B5A50F0-F1F7-4F05-80ED-E738A9E65D2B}">
      <text>
        <r>
          <rPr>
            <sz val="8"/>
            <color indexed="81"/>
            <rFont val="Tahoma"/>
            <family val="2"/>
          </rPr>
          <t>Sum of columns K to AF</t>
        </r>
      </text>
    </comment>
    <comment ref="AU4" authorId="3" shapeId="0" xr:uid="{BDD58CB0-384D-49F6-9EE9-5753C9739418}">
      <text>
        <r>
          <rPr>
            <sz val="8"/>
            <color indexed="81"/>
            <rFont val="Tahoma"/>
            <family val="2"/>
          </rPr>
          <t xml:space="preserve">Sum of columns AG to AS
</t>
        </r>
      </text>
    </comment>
    <comment ref="AV4" authorId="3" shapeId="0" xr:uid="{398C51A3-F24B-4049-90D1-60F1FF104FA3}">
      <text>
        <r>
          <rPr>
            <sz val="8"/>
            <color indexed="81"/>
            <rFont val="Tahoma"/>
            <family val="2"/>
          </rPr>
          <t>Percentage notional SEN entered in the Proforma tab multiplied by the relevant factors</t>
        </r>
      </text>
    </comment>
    <comment ref="AW4" authorId="3" shapeId="0" xr:uid="{E24681A5-8EBA-45BB-B97B-6266834133F1}">
      <text>
        <r>
          <rPr>
            <sz val="8"/>
            <color indexed="81"/>
            <rFont val="Tahoma"/>
            <family val="2"/>
          </rPr>
          <t>Sum of columns AT to AV plus column AF of the Local Factors sheet (Other Adjustment to 23-24 Budget shares)</t>
        </r>
      </text>
    </comment>
    <comment ref="AX4" authorId="1" shapeId="0" xr:uid="{96BFC044-E1BB-4D22-B7D0-DD5AA638C353}">
      <text>
        <r>
          <rPr>
            <sz val="8"/>
            <color indexed="81"/>
            <rFont val="Tahoma"/>
            <family val="2"/>
          </rPr>
          <t>Total allocation - prior-year adjustments, rates, PFI, split-site and other exceptional circumstances funding.</t>
        </r>
      </text>
    </comment>
    <comment ref="AY4" authorId="1" shapeId="0" xr:uid="{04372427-620F-4606-B48C-7BEC330E51BC}">
      <text>
        <r>
          <rPr>
            <sz val="8"/>
            <color indexed="81"/>
            <rFont val="Tahoma"/>
            <family val="2"/>
          </rPr>
          <t>This is the minimum per pupil rate applied to the school.</t>
        </r>
      </text>
    </comment>
    <comment ref="AZ4" authorId="1" shapeId="0" xr:uid="{32A46953-7958-487E-9C1D-5725D3E89D60}">
      <text>
        <r>
          <rPr>
            <sz val="8"/>
            <color indexed="81"/>
            <rFont val="Tahoma"/>
            <family val="2"/>
          </rPr>
          <t>Minimum per pupil rate * NOR (including reception uplift where applicable).
This value is the minimum funding the school can receive (less applicable premises costs).</t>
        </r>
      </text>
    </comment>
    <comment ref="BC4" authorId="1" shapeId="0" xr:uid="{A3A07929-8784-4FEE-9A26-01F20818255E}">
      <text>
        <r>
          <rPr>
            <sz val="8"/>
            <color indexed="81"/>
            <rFont val="Tahoma"/>
            <family val="2"/>
          </rPr>
          <t xml:space="preserve">total allocation + additional primary and secondary funding to meet the minimum level of funding.
</t>
        </r>
      </text>
    </comment>
    <comment ref="BD4" authorId="3" shapeId="0" xr:uid="{0FFAFCA7-FF13-4C4B-B970-6298EE5EF0A6}">
      <text>
        <r>
          <rPr>
            <sz val="8"/>
            <color indexed="81"/>
            <rFont val="Tahoma"/>
            <family val="2"/>
          </rPr>
          <t xml:space="preserve">Total Schools Block funding allocated to primary phase pupils. The proportion of Primary NOR (incl reception uplift if applicable) to Total NOR has been used to apportion the funding from all the non-pupil-led factors.
</t>
        </r>
      </text>
    </comment>
    <comment ref="BE4" authorId="3" shapeId="0" xr:uid="{B88223C3-122B-4E67-B1A7-BAA6BB2EDF51}">
      <text>
        <r>
          <rPr>
            <sz val="8"/>
            <color indexed="81"/>
            <rFont val="Tahoma"/>
            <family val="2"/>
          </rPr>
          <t>Total Schools Block funding allocated to secondary phase pupils. The proportion of Secondary NOR to Total NOR has been used to apportion the funding from all the non-pupil-led factors.</t>
        </r>
      </text>
    </comment>
    <comment ref="BF4" authorId="1" shapeId="0" xr:uid="{AF53285F-438E-445E-B8C8-988CA6F82B60}">
      <text>
        <r>
          <rPr>
            <sz val="8"/>
            <color indexed="81"/>
            <rFont val="Tahoma"/>
            <family val="2"/>
          </rPr>
          <t>This value is only used to prevent capping and scaling reducing the post MFG budget below the minimum funding level.</t>
        </r>
      </text>
    </comment>
    <comment ref="BG4" authorId="1" shapeId="0" xr:uid="{359C2079-B3E1-4D5D-8752-65AEC16F761A}">
      <text>
        <r>
          <rPr>
            <sz val="8"/>
            <color indexed="81"/>
            <rFont val="Tahoma"/>
            <family val="2"/>
          </rPr>
          <t>This value is only used to prevent capping and scaling reducing the post MFG budget below the minimum funding level.</t>
        </r>
      </text>
    </comment>
    <comment ref="BH4" authorId="3" shapeId="0" xr:uid="{6A7A2572-C5A3-4D13-B687-5BE3AFCC3DAC}">
      <text>
        <r>
          <rPr>
            <sz val="8"/>
            <color indexed="81"/>
            <rFont val="Tahoma"/>
            <family val="2"/>
          </rPr>
          <t>Total 24-25 Allocation - ((Lump sum + Sparsity funding) * fringe factor) - Rates - 24-25 Total MFG Approved Exclusions</t>
        </r>
      </text>
    </comment>
    <comment ref="BI4" authorId="3" shapeId="0" xr:uid="{9A61971F-F023-4EB5-94F5-0233C3152C59}">
      <text>
        <r>
          <rPr>
            <sz val="8"/>
            <color indexed="81"/>
            <rFont val="Tahoma"/>
            <family val="2"/>
          </rPr>
          <t>24-25 MFG Budget / 24-25 Base NOR</t>
        </r>
      </text>
    </comment>
    <comment ref="BK4" authorId="3" shapeId="0" xr:uid="{1D3BFEA4-B96E-44B8-A52D-5115A24513AF}">
      <text>
        <r>
          <rPr>
            <sz val="8"/>
            <color indexed="81"/>
            <rFont val="Tahoma"/>
            <family val="2"/>
          </rPr>
          <t>(24-25 MFG Unit value- 23-24 MFG Unit Value) / 23-24 MFG Unit Value</t>
        </r>
      </text>
    </comment>
    <comment ref="BL4" authorId="0" shapeId="0" xr:uid="{391D2370-5B33-47C7-9B7F-D72FCAB2AC78}">
      <text>
        <r>
          <rPr>
            <sz val="8"/>
            <color indexed="81"/>
            <rFont val="Tahoma"/>
            <family val="2"/>
          </rPr>
          <t>The percentage by which the MFG Unit Value is going to be adjusted depending on the capping and scaling factors selected</t>
        </r>
      </text>
    </comment>
    <comment ref="BM4" authorId="3" shapeId="0" xr:uid="{2458A326-222B-4C23-B6EF-563171847565}">
      <text>
        <r>
          <rPr>
            <sz val="8"/>
            <color indexed="81"/>
            <rFont val="Tahoma"/>
            <family val="2"/>
          </rPr>
          <t xml:space="preserve">MFG Value adjustment * 23-24 MFG Unit Value * 24-25 Base NOR.
Where this would take a schools budget below the minimum pupil rate the adjustment is capped to the minimum.
</t>
        </r>
      </text>
    </comment>
    <comment ref="BN4" authorId="3" shapeId="0" xr:uid="{4376586D-00E1-413F-85D4-E9425D11FAC0}">
      <text>
        <r>
          <rPr>
            <sz val="8"/>
            <color indexed="81"/>
            <rFont val="Tahoma"/>
            <family val="2"/>
          </rPr>
          <t xml:space="preserve"> Total Allocation + 24-25 MFG adjustment</t>
        </r>
      </text>
    </comment>
    <comment ref="BO4" authorId="1" shapeId="0" xr:uid="{5CAC3B72-E2A1-4685-8E8A-96B6BD24B358}">
      <text>
        <r>
          <rPr>
            <sz val="8"/>
            <color indexed="81"/>
            <rFont val="Tahoma"/>
            <family val="2"/>
          </rPr>
          <t>This is the minimum per pupil rate calculated using the post MFG budget.  The value is shown for confirmation that the school is receiving at least the minimum rate.</t>
        </r>
      </text>
    </comment>
    <comment ref="BP4" authorId="1" shapeId="0" xr:uid="{59E2B5E5-1C49-462F-8AFB-645D90C7C807}">
      <text>
        <r>
          <rPr>
            <sz val="8"/>
            <color indexed="81"/>
            <rFont val="Tahoma"/>
            <family val="2"/>
          </rPr>
          <t>Check that the post MFG minimum pupil rate is at least equal to the minimum rate for the school.
All entries should be equal to Y.</t>
        </r>
      </text>
    </comment>
    <comment ref="BQ4" authorId="0" shapeId="0" xr:uid="{600251F7-ACC5-479E-8334-45BF944E4119}">
      <text>
        <r>
          <rPr>
            <sz val="8"/>
            <color indexed="81"/>
            <rFont val="Tahoma"/>
            <family val="2"/>
          </rPr>
          <t>Post MFG Budget / 24-25 Base NOR</t>
        </r>
      </text>
    </comment>
    <comment ref="BR4" authorId="3" shapeId="0" xr:uid="{7FDF68D0-6186-4B48-9766-F5B1A1F9DB0B}">
      <text>
        <r>
          <rPr>
            <sz val="8"/>
            <color indexed="81"/>
            <rFont val="Tahoma"/>
            <family val="2"/>
          </rPr>
          <t>(24-25 Post MFG per pupil Budget - 23-24 Post MFG per pupil SBS) / 23-24 Post MFG per pupil SBS</t>
        </r>
      </text>
    </comment>
    <comment ref="BS4" authorId="3" shapeId="0" xr:uid="{93B73CD1-72B7-4C27-AA83-EA748E8AC7E1}">
      <text>
        <r>
          <rPr>
            <sz val="8"/>
            <color indexed="81"/>
            <rFont val="Tahoma"/>
            <family val="2"/>
          </rPr>
          <t xml:space="preserve">Total De-delegation as a negative value as calculated in the De-delegation sheet
</t>
        </r>
      </text>
    </comment>
    <comment ref="BT4" authorId="3" shapeId="0" xr:uid="{20CACB8E-9CCD-4295-B9F6-73A432D88892}">
      <text>
        <r>
          <rPr>
            <sz val="8"/>
            <color indexed="81"/>
            <rFont val="Tahoma"/>
            <family val="2"/>
          </rPr>
          <t>Post MFG Budget + De-delegation</t>
        </r>
      </text>
    </comment>
    <comment ref="BU4" authorId="1" shapeId="0" xr:uid="{77DF376C-1EB8-4645-B243-C02D70B8B626}">
      <text>
        <r>
          <rPr>
            <sz val="8"/>
            <color indexed="81"/>
            <rFont val="Tahoma"/>
            <family val="2"/>
          </rPr>
          <t>Total amount as a negative value as calculated in the Education Functions sheet</t>
        </r>
      </text>
    </comment>
    <comment ref="BV4" authorId="1" shapeId="0" xr:uid="{C821AE2C-CAD4-4C33-8DDD-FB654EF26D37}">
      <text>
        <r>
          <rPr>
            <sz val="8"/>
            <color indexed="81"/>
            <rFont val="Tahoma"/>
            <family val="2"/>
          </rPr>
          <t>Post De-delegation budget + Education functions for maintained schools</t>
        </r>
        <r>
          <rPr>
            <sz val="9"/>
            <color indexed="81"/>
            <rFont val="Tahoma"/>
            <family val="2"/>
          </rPr>
          <t xml:space="preserve">
</t>
        </r>
      </text>
    </comment>
    <comment ref="BW4" authorId="1" shapeId="0" xr:uid="{C289128B-8450-47F4-9730-E8B9860668EB}">
      <text>
        <r>
          <rPr>
            <sz val="8"/>
            <color indexed="81"/>
            <rFont val="Tahoma"/>
            <family val="2"/>
          </rPr>
          <t>24-25 NFF NNDR allocation entered on the Local Factors worksheet.</t>
        </r>
        <r>
          <rPr>
            <sz val="9"/>
            <color indexed="81"/>
            <rFont val="Tahoma"/>
            <family val="2"/>
          </rPr>
          <t xml:space="preserve">
</t>
        </r>
      </text>
    </comment>
    <comment ref="BX4" authorId="1" shapeId="0" xr:uid="{574EE420-DF27-4C3A-ABE6-CCC6F700F527}">
      <text>
        <r>
          <rPr>
            <sz val="8"/>
            <color indexed="81"/>
            <rFont val="Tahoma"/>
            <family val="2"/>
          </rPr>
          <t>Post De-delegation and Education functions budget less 24-25 NFF NNDR allocation.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Wade Martin</author>
  </authors>
  <commentList>
    <comment ref="W2" authorId="0" shapeId="0" xr:uid="{4CB6397C-2420-4943-9B31-0BBA5E79366C}">
      <text>
        <r>
          <rPr>
            <b/>
            <sz val="9"/>
            <color indexed="81"/>
            <rFont val="Tahoma"/>
            <family val="2"/>
          </rPr>
          <t>Per pupil</t>
        </r>
      </text>
    </comment>
    <comment ref="X2" authorId="0" shapeId="0" xr:uid="{9E61812B-1A7A-4FC0-9946-C30E792B40C2}">
      <text>
        <r>
          <rPr>
            <b/>
            <sz val="9"/>
            <color indexed="81"/>
            <rFont val="Tahoma"/>
            <family val="2"/>
          </rPr>
          <t>per FSM pupil</t>
        </r>
      </text>
    </comment>
    <comment ref="Y2" authorId="0" shapeId="0" xr:uid="{3196FD04-3F5D-4FAA-A1A9-97A46A41FE8C}">
      <text>
        <r>
          <rPr>
            <b/>
            <sz val="9"/>
            <color indexed="81"/>
            <rFont val="Tahoma"/>
            <family val="2"/>
          </rPr>
          <t>Per pupil</t>
        </r>
      </text>
    </comment>
    <comment ref="Z2" authorId="0" shapeId="0" xr:uid="{E80FC805-2F0E-42A1-AF5F-B9ABA9693B87}">
      <text>
        <r>
          <rPr>
            <b/>
            <sz val="9"/>
            <color indexed="81"/>
            <rFont val="Tahoma"/>
            <family val="2"/>
          </rPr>
          <t>Per pupil</t>
        </r>
      </text>
    </comment>
    <comment ref="AD2" authorId="0" shapeId="0" xr:uid="{CA1D8D86-E71A-44A5-884D-670905C80ECF}">
      <text>
        <r>
          <rPr>
            <b/>
            <sz val="9"/>
            <color indexed="81"/>
            <rFont val="Tahoma"/>
            <family val="2"/>
          </rPr>
          <t>Per pupil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Wade Martin</author>
  </authors>
  <commentList>
    <comment ref="W2" authorId="0" shapeId="0" xr:uid="{035A3794-A426-4B7E-9771-6516159E2D17}">
      <text>
        <r>
          <rPr>
            <b/>
            <sz val="9"/>
            <color indexed="81"/>
            <rFont val="Tahoma"/>
            <family val="2"/>
          </rPr>
          <t>Per pupil</t>
        </r>
      </text>
    </comment>
    <comment ref="X2" authorId="0" shapeId="0" xr:uid="{160F4978-47E3-4330-8A98-31871CADD393}">
      <text>
        <r>
          <rPr>
            <b/>
            <sz val="9"/>
            <color indexed="81"/>
            <rFont val="Tahoma"/>
            <family val="2"/>
          </rPr>
          <t>per FSM pupil</t>
        </r>
      </text>
    </comment>
    <comment ref="Y2" authorId="0" shapeId="0" xr:uid="{F9FF3EBE-9703-46AF-A4ED-3891526BC0A4}">
      <text>
        <r>
          <rPr>
            <b/>
            <sz val="9"/>
            <color indexed="81"/>
            <rFont val="Tahoma"/>
            <family val="2"/>
          </rPr>
          <t>Per pupil</t>
        </r>
      </text>
    </comment>
    <comment ref="Z2" authorId="0" shapeId="0" xr:uid="{F8CB2D1F-89F9-4A0F-B2A9-B2F9F9F614BF}">
      <text>
        <r>
          <rPr>
            <b/>
            <sz val="9"/>
            <color indexed="81"/>
            <rFont val="Tahoma"/>
            <family val="2"/>
          </rPr>
          <t>Per pupil</t>
        </r>
      </text>
    </comment>
    <comment ref="AD2" authorId="0" shapeId="0" xr:uid="{4B453D2B-C0BB-41F5-B215-3F24526FA07A}">
      <text>
        <r>
          <rPr>
            <b/>
            <sz val="9"/>
            <color indexed="81"/>
            <rFont val="Tahoma"/>
            <family val="2"/>
          </rPr>
          <t>Per pupil</t>
        </r>
      </text>
    </comment>
  </commentList>
</comments>
</file>

<file path=xl/sharedStrings.xml><?xml version="1.0" encoding="utf-8"?>
<sst xmlns="http://schemas.openxmlformats.org/spreadsheetml/2006/main" count="12859" uniqueCount="643">
  <si>
    <t>finance</t>
  </si>
  <si>
    <t>Unit Values</t>
  </si>
  <si>
    <t>Funding Proforma</t>
  </si>
  <si>
    <t>The "Funding Proforma" tab shows the total distribution of the available Schools Block to primary and secondary schools.</t>
  </si>
  <si>
    <t>The proforma details the total allocated via each of the formula factors, alongside the amounts required to fund the minimum funding guarantee (MFG) and Minimum per pupil levels (MPPL).</t>
  </si>
  <si>
    <t>Budgets</t>
  </si>
  <si>
    <t>In instances where schools have recently converted or are due to convert from 1st April onwards final deductions for de-delegations will be updated to reflect the actual conversion date.</t>
  </si>
  <si>
    <t>Notional SEN</t>
  </si>
  <si>
    <t>- 10% of FSM and FSM6 Funding in Primary Sector and Secondary Sectors</t>
  </si>
  <si>
    <t>- 75% of IDACI Deprivation Funding in Primary Sector and Secondary Sectors</t>
  </si>
  <si>
    <t>Further Guidance</t>
  </si>
  <si>
    <t xml:space="preserve">Further details of the funding formula and the how the individual factors are calculated will be published in the Primary and Seconday School Revenue Funding Guidance document within the Budgets &amp; Funding section at: </t>
  </si>
  <si>
    <t>https://www.cambslearntogether.co.uk/cambridgeshire-services-to-schools/cambridgeshire-schools-finance</t>
  </si>
  <si>
    <t>NFF Factor</t>
  </si>
  <si>
    <t>Basic per pupil entitlement (AWPU)</t>
  </si>
  <si>
    <t>AWPU: Primary</t>
  </si>
  <si>
    <t>AWPU: Secondary KS3</t>
  </si>
  <si>
    <t>AWPU: Secondary KS4</t>
  </si>
  <si>
    <t>Deprivation (based on ever 6 free school meal numbers)</t>
  </si>
  <si>
    <t>FSM current - Primary</t>
  </si>
  <si>
    <t>FSM current – Secondary</t>
  </si>
  <si>
    <t>Ever6 FSM – Primary</t>
  </si>
  <si>
    <t>Ever6 FSM – Secondary</t>
  </si>
  <si>
    <t>Primary IDACI F</t>
  </si>
  <si>
    <t>Primary IDACI E</t>
  </si>
  <si>
    <t>Primary IDACI D</t>
  </si>
  <si>
    <t>Primary IDACI C</t>
  </si>
  <si>
    <t>Primary IDACI B</t>
  </si>
  <si>
    <t>Primary IDACI A</t>
  </si>
  <si>
    <t>Secondary IDACI F</t>
  </si>
  <si>
    <t>Secondary IDACI E</t>
  </si>
  <si>
    <t>Secondary IDACI D</t>
  </si>
  <si>
    <t>Secondary IDACI C</t>
  </si>
  <si>
    <t>Secondary IDACI B</t>
  </si>
  <si>
    <t>Secondary IDACI A</t>
  </si>
  <si>
    <t>English as an Additional Language</t>
  </si>
  <si>
    <t>Primary</t>
  </si>
  <si>
    <t>Secondary</t>
  </si>
  <si>
    <t>Low Prior Attainment</t>
  </si>
  <si>
    <t>Pupil Mobility</t>
  </si>
  <si>
    <t>Lump Sum</t>
  </si>
  <si>
    <t>Sparsity</t>
  </si>
  <si>
    <t>Split Sites</t>
  </si>
  <si>
    <t>Eligibility</t>
  </si>
  <si>
    <t>Distance</t>
  </si>
  <si>
    <t>Minimum per pupil funding Primary</t>
  </si>
  <si>
    <t>Minimum per pupil funding Secondary (KS3 and KS4 combined)</t>
  </si>
  <si>
    <t>FSM</t>
  </si>
  <si>
    <t>FSM6</t>
  </si>
  <si>
    <t/>
  </si>
  <si>
    <t>Wilburton CofE Primary School</t>
  </si>
  <si>
    <t>Change</t>
  </si>
  <si>
    <t>% Change</t>
  </si>
  <si>
    <t>Number on Roll</t>
  </si>
  <si>
    <t>Based on October census</t>
  </si>
  <si>
    <t>Schools Block</t>
  </si>
  <si>
    <t>Pupil-led Factors</t>
  </si>
  <si>
    <t>Notional SEN Budget</t>
  </si>
  <si>
    <t>% of funding</t>
  </si>
  <si>
    <t>Amount</t>
  </si>
  <si>
    <t>Basic Entitlement</t>
  </si>
  <si>
    <t>Based on pupil characteristics in the October census. Details of each formula factor can be found in the accompanying guidance notes</t>
  </si>
  <si>
    <t>Free School Meals</t>
  </si>
  <si>
    <t>Free School Meals (Ever 6)</t>
  </si>
  <si>
    <t>Deprivation (IDACI)</t>
  </si>
  <si>
    <t>Mobility</t>
  </si>
  <si>
    <t>Total Pupil-led Factors</t>
  </si>
  <si>
    <t>Total Pupil-led Factors per Pupil</t>
  </si>
  <si>
    <t xml:space="preserve">A proportion of the total funding allocation is classified as the Notional SEN Budget.  This is not a separate budget, but is used when considering overall levels of funding to support the school level contribution towards High Needs Pupils.  </t>
  </si>
  <si>
    <t>Non Pupil-led Factors</t>
  </si>
  <si>
    <t>Split Site Lump Sum</t>
  </si>
  <si>
    <t>Additional Lump Sum due to amalgamation</t>
  </si>
  <si>
    <t>Private Finance Initiative (PFI)</t>
  </si>
  <si>
    <t>Exceptional Premises Factor</t>
  </si>
  <si>
    <t>Total Non Pupil-Led Factors</t>
  </si>
  <si>
    <t>Minimum Per Pupil Level Adjustment</t>
  </si>
  <si>
    <t>Minimum Funding Guarantee / Capping Adjustment</t>
  </si>
  <si>
    <t>Total Individual School Budget (ISB) pre De-delegations &amp; Education Functions</t>
  </si>
  <si>
    <t>Total Funding per Pupil (excluding Split Site, Rates, PFI, Exceptional Premises)</t>
  </si>
  <si>
    <t>Based on pupil data in the October census</t>
  </si>
  <si>
    <t>Contingency (Unforeseen Financial Difficulties)</t>
  </si>
  <si>
    <t>£2.10 per pupil</t>
  </si>
  <si>
    <t>Free School Meals Eligibility</t>
  </si>
  <si>
    <t>£4.65 per FSM Child</t>
  </si>
  <si>
    <t>Maternity Contingency Scheme</t>
  </si>
  <si>
    <t>£5.00 per pupil</t>
  </si>
  <si>
    <t>Trade Union Facilities Time</t>
  </si>
  <si>
    <t>Retained Duties</t>
  </si>
  <si>
    <t>Total De-delegation &amp; Retained Duties</t>
  </si>
  <si>
    <t>Please Select School from dropdown menu</t>
  </si>
  <si>
    <t>-</t>
  </si>
  <si>
    <t>Abbey College, Ramsey</t>
  </si>
  <si>
    <t>Abbots Ripton CofE Primary School</t>
  </si>
  <si>
    <t>Alconbury CofE Primary School</t>
  </si>
  <si>
    <t>Alderman Jacobs School</t>
  </si>
  <si>
    <t>Alderman Payne Primary School</t>
  </si>
  <si>
    <t>All Saints Interchurch Academy</t>
  </si>
  <si>
    <t>Arbury Primary School</t>
  </si>
  <si>
    <t>Babraham CofE (VC) Primary School</t>
  </si>
  <si>
    <t>Bar Hill Community Primary School</t>
  </si>
  <si>
    <t>Barnabas Oley CofE Primary School</t>
  </si>
  <si>
    <t>Barrington CofE VC Primary School</t>
  </si>
  <si>
    <t>Barton CofE VA Primary School</t>
  </si>
  <si>
    <t>Bassingbourn Primary School</t>
  </si>
  <si>
    <t>Bassingbourn Village College</t>
  </si>
  <si>
    <t>Beaupre Community Primary School</t>
  </si>
  <si>
    <t>Benwick Primary School</t>
  </si>
  <si>
    <t>Bewick Bridge Community Primary School</t>
  </si>
  <si>
    <t>Bottisham Community Primary School</t>
  </si>
  <si>
    <t>Bottisham Village College</t>
  </si>
  <si>
    <t>Bourn CofE Primary Academy</t>
  </si>
  <si>
    <t>Brampton Village Primary School</t>
  </si>
  <si>
    <t>Brington CofE Primary School</t>
  </si>
  <si>
    <t>Buckden CofE Primary School</t>
  </si>
  <si>
    <t>Burrough Green CofE Primary School</t>
  </si>
  <si>
    <t>Burwell Village College (Primary)</t>
  </si>
  <si>
    <t>Bury CofE Primary School</t>
  </si>
  <si>
    <t>Bushmead Primary School</t>
  </si>
  <si>
    <t>Caldecote Primary School</t>
  </si>
  <si>
    <t>Cambourne Village College</t>
  </si>
  <si>
    <t>Cambridge Academy for Science and Technology</t>
  </si>
  <si>
    <t>Castle Camps Church of England (Controlled) Primary School</t>
  </si>
  <si>
    <t>Cavalry Primary School</t>
  </si>
  <si>
    <t>Cherry Hinton Church of England Voluntary Controlled Primary School</t>
  </si>
  <si>
    <t>Chesterton Community College</t>
  </si>
  <si>
    <t>Chesterton Primary School</t>
  </si>
  <si>
    <t>Cheveley CofE Primary School</t>
  </si>
  <si>
    <t>Clarkson Infants School</t>
  </si>
  <si>
    <t>Coates Primary School</t>
  </si>
  <si>
    <t>Coleridge Community College</t>
  </si>
  <si>
    <t>Colville Primary School</t>
  </si>
  <si>
    <t>Comberton Village College</t>
  </si>
  <si>
    <t>Coton Church of England (Voluntary Controlled) Primary School</t>
  </si>
  <si>
    <t>Cottenham Primary School</t>
  </si>
  <si>
    <t>Cottenham Village College</t>
  </si>
  <si>
    <t>Cromwell Academy</t>
  </si>
  <si>
    <t>Cromwell Community College</t>
  </si>
  <si>
    <t>Crosshall Infant School Academy Trust</t>
  </si>
  <si>
    <t>Crosshall Junior School</t>
  </si>
  <si>
    <t>Ditton Lodge Primary School</t>
  </si>
  <si>
    <t>Downham Feoffees Primary Academy</t>
  </si>
  <si>
    <t>Dry Drayton CofE (C) Primary School</t>
  </si>
  <si>
    <t>Duxford Church of England Community Primary School</t>
  </si>
  <si>
    <t>Earith Primary School</t>
  </si>
  <si>
    <t>Eastfield Infant and Nursery School</t>
  </si>
  <si>
    <t>Elm CofE Primary School</t>
  </si>
  <si>
    <t>Elm Road Primary School</t>
  </si>
  <si>
    <t>Elsworth CofE VA Primary School</t>
  </si>
  <si>
    <t>Ely College</t>
  </si>
  <si>
    <t>Ely St John's Community Primary School</t>
  </si>
  <si>
    <t>Ely St Mary's CofE Junior School</t>
  </si>
  <si>
    <t>Ermine Street Church Academy</t>
  </si>
  <si>
    <t>Ernulf Academy</t>
  </si>
  <si>
    <t>Eynesbury CofE C Primary School</t>
  </si>
  <si>
    <t>Farcet CofE (C) Primary School</t>
  </si>
  <si>
    <t>Fawcett Primary School</t>
  </si>
  <si>
    <t>Fen Ditton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</si>
  <si>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</si>
  <si>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</si>
  <si>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</si>
  <si>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</si>
  <si>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</si>
  <si>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</si>
  <si>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</si>
  <si>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</si>
  <si>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</si>
  <si>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Gamlingay Village Primary</t>
  </si>
  <si>
    <t>Girton Glebe Primary School</t>
  </si>
  <si>
    <t>Glebelands Primary Academy</t>
  </si>
  <si>
    <t>Godmanchester Bridge Academy</t>
  </si>
  <si>
    <t>Godmanchester Community Academy</t>
  </si>
  <si>
    <t>Gorefield Primary Academy</t>
  </si>
  <si>
    <t>Great Abington Primary School</t>
  </si>
  <si>
    <t>Great and Little Shelford CofE (Aided) Primary School</t>
  </si>
  <si>
    <t>Great Paxton CofE Primary School</t>
  </si>
  <si>
    <t>Great Staughton Primary Academy</t>
  </si>
  <si>
    <t>Great Wilbraham CofE Primary Academy</t>
  </si>
  <si>
    <t>Guilden Morden CofE Primary Academy</t>
  </si>
  <si>
    <t>Guyhirn CofE VC Primary School</t>
  </si>
  <si>
    <t>Hardwick and Cambourne Community Primary School</t>
  </si>
  <si>
    <t>Harston and Newton Community Primary School</t>
  </si>
  <si>
    <t>Hartford Infant and Preschool</t>
  </si>
  <si>
    <t>Hartford Junior School</t>
  </si>
  <si>
    <t>Haslingfield Endowed Primary School</t>
  </si>
  <si>
    <t>Hatton Park Primary School</t>
  </si>
  <si>
    <t>Hauxton Primary School</t>
  </si>
  <si>
    <t>Hemingford Grey Primary School</t>
  </si>
  <si>
    <t>Hinchingbrooke School</t>
  </si>
  <si>
    <t>Histon and Impington Brook Primary School</t>
  </si>
  <si>
    <t>Histon and Impington Park Primary School</t>
  </si>
  <si>
    <t>Holme CofE Primary School</t>
  </si>
  <si>
    <t>Holywell CofE Primary School</t>
  </si>
  <si>
    <t>Houghton Primary School</t>
  </si>
  <si>
    <t>Huntingdon Primary School</t>
  </si>
  <si>
    <t>Impington Village College</t>
  </si>
  <si>
    <t>Isle of Ely Primary School</t>
  </si>
  <si>
    <t>Isleham Church of England Primary School</t>
  </si>
  <si>
    <t>Jeavons Wood Primary School</t>
  </si>
  <si>
    <t>Kennett Primary School</t>
  </si>
  <si>
    <t>Kettlefields Primary School</t>
  </si>
  <si>
    <t>Kimbolton Primary Academy</t>
  </si>
  <si>
    <t>Kinderley Primary School</t>
  </si>
  <si>
    <t>Kings Hedges Primary School</t>
  </si>
  <si>
    <t>Kingsfield Primary School</t>
  </si>
  <si>
    <t>Lantern Community Primary School</t>
  </si>
  <si>
    <t>Leverington Primary Academy</t>
  </si>
  <si>
    <t>Linton CofE Infant School</t>
  </si>
  <si>
    <t>Linton Heights Junior School</t>
  </si>
  <si>
    <t>Linton Village College</t>
  </si>
  <si>
    <t>Lionel Walden Primary School</t>
  </si>
  <si>
    <t>Little Paxton Primary School</t>
  </si>
  <si>
    <t>Little Thetford CofE Primary School</t>
  </si>
  <si>
    <t>Littleport Community Primary School</t>
  </si>
  <si>
    <t>Longsands Academy</t>
  </si>
  <si>
    <t>Manea Community Primary School</t>
  </si>
  <si>
    <t>Marleigh Primary Academy</t>
  </si>
  <si>
    <t>Mayfield Primary School</t>
  </si>
  <si>
    <t>Meadow Primary School</t>
  </si>
  <si>
    <t>Melbourn Primary School</t>
  </si>
  <si>
    <t>Melbourn Village College</t>
  </si>
  <si>
    <t>Meldreth Primary School</t>
  </si>
  <si>
    <t>Mepal and Witcham Church of England Primary School</t>
  </si>
  <si>
    <t>Meridian Primary School</t>
  </si>
  <si>
    <t>Middlefield Primary Academy</t>
  </si>
  <si>
    <t>Millfield Primary School</t>
  </si>
  <si>
    <t>Milton Church of England Primary School</t>
  </si>
  <si>
    <t>Milton Road Primary School</t>
  </si>
  <si>
    <t>Monkfield Park Primary School</t>
  </si>
  <si>
    <t>Morley Memorial Primary School</t>
  </si>
  <si>
    <t>Murrow Primary Academy</t>
  </si>
  <si>
    <t>Neale-Wade Academy</t>
  </si>
  <si>
    <t>New Road Primary &amp; Nursery School</t>
  </si>
  <si>
    <t>Newnham Croft Primary School</t>
  </si>
  <si>
    <t>North Cambridge Academy</t>
  </si>
  <si>
    <t>Northstowe Secondary School</t>
  </si>
  <si>
    <t>Oakington CofE Primary School</t>
  </si>
  <si>
    <t>Offord Primary School</t>
  </si>
  <si>
    <t>Orchard Park Community Primary School</t>
  </si>
  <si>
    <t>Orchards Church of England Academy</t>
  </si>
  <si>
    <t>Over Primary School</t>
  </si>
  <si>
    <t>Park Lane Primary &amp; Nursery School</t>
  </si>
  <si>
    <t>Park Street CofE Primary School</t>
  </si>
  <si>
    <t>Parkside Community College</t>
  </si>
  <si>
    <t>Pathfinder CofE Primary School</t>
  </si>
  <si>
    <t>Peckover Primary School</t>
  </si>
  <si>
    <t>Pendragon Community Primary School</t>
  </si>
  <si>
    <t>Petersfield CofE Aided Primary School</t>
  </si>
  <si>
    <t>Priory Junior School</t>
  </si>
  <si>
    <t>Queen Edith Primary School</t>
  </si>
  <si>
    <t>Queen Emma Primary School</t>
  </si>
  <si>
    <t>Ramnoth Junior School</t>
  </si>
  <si>
    <t>Ramsey Junior School</t>
  </si>
  <si>
    <t>Ramsey Spinning Infant School</t>
  </si>
  <si>
    <t>Ridgefield Primary School</t>
  </si>
  <si>
    <t>Robert Arkenstall Primary School</t>
  </si>
  <si>
    <t>Sawston Village College</t>
  </si>
  <si>
    <t>Sawtry Infants' School</t>
  </si>
  <si>
    <t>Sawtry Junior Academy</t>
  </si>
  <si>
    <t>Sawtry Village Academy</t>
  </si>
  <si>
    <t>Shirley Community Primary School</t>
  </si>
  <si>
    <t>Sir Harry Smith Community College</t>
  </si>
  <si>
    <t>Soham Village College</t>
  </si>
  <si>
    <t>Somersham Primary School</t>
  </si>
  <si>
    <t>Spaldwick Primary School</t>
  </si>
  <si>
    <t>Spring Meadow Infant School</t>
  </si>
  <si>
    <t>St Alban's Catholic Primary School</t>
  </si>
  <si>
    <t>St Andrew's CofE Primary School</t>
  </si>
  <si>
    <t>St Anne's CofE Primary School</t>
  </si>
  <si>
    <t>St Bede's Inter-Church School</t>
  </si>
  <si>
    <t>St Helen's Primary School</t>
  </si>
  <si>
    <t>St Ivo Academy</t>
  </si>
  <si>
    <t>St John's CofE Primary School</t>
  </si>
  <si>
    <t>St Laurence Catholic Primary School</t>
  </si>
  <si>
    <t>St Luke's CofE Primary School</t>
  </si>
  <si>
    <t>St Mary's Church of England Primary School St Neots</t>
  </si>
  <si>
    <t>St Matthew's Primary School</t>
  </si>
  <si>
    <t>St Pauls CofE VA Primary School</t>
  </si>
  <si>
    <t>St Peter's CofE Aided Junior School</t>
  </si>
  <si>
    <t>St Peter's School</t>
  </si>
  <si>
    <t>St Philip's CofE Aided Primary School</t>
  </si>
  <si>
    <t>Stapleford Community Primary School</t>
  </si>
  <si>
    <t>Steeple Morden CofE VC Primary School</t>
  </si>
  <si>
    <t>Stilton Church of England Primary Academy</t>
  </si>
  <si>
    <t>Stretham Community Primary School</t>
  </si>
  <si>
    <t>Stukeley Meadows Primary School</t>
  </si>
  <si>
    <t>Sutton CofE VC Primary School</t>
  </si>
  <si>
    <t>Swaffham Bulbeck Church of England Primary School</t>
  </si>
  <si>
    <t>Swaffham Prior Church of England Primary School</t>
  </si>
  <si>
    <t>Swavesey Primary School</t>
  </si>
  <si>
    <t>Swavesey Village College</t>
  </si>
  <si>
    <t>Teversham CofE VA Primary School</t>
  </si>
  <si>
    <t>The Ashbeach Primary School</t>
  </si>
  <si>
    <t>The Bellbird Primary School</t>
  </si>
  <si>
    <t>The Elton CofE Primary School of the Foundation of Frances and Jane Proby</t>
  </si>
  <si>
    <t>The Galfrid School</t>
  </si>
  <si>
    <t>The Grove Primary School</t>
  </si>
  <si>
    <t>The Icknield Primary School</t>
  </si>
  <si>
    <t>The Nene Infant &amp; Nursery School</t>
  </si>
  <si>
    <t>The Netherhall School</t>
  </si>
  <si>
    <t>The Newton Community Primary School</t>
  </si>
  <si>
    <t>The Rackham Church of England Primary School</t>
  </si>
  <si>
    <t>The Round House Primary Academy</t>
  </si>
  <si>
    <t>The Shade Primary School</t>
  </si>
  <si>
    <t>The Spinney Primary School</t>
  </si>
  <si>
    <t>The Vine Inter-Church Primary School</t>
  </si>
  <si>
    <t>The Weatheralls Primary School</t>
  </si>
  <si>
    <t>Thomas Clarkson Academy</t>
  </si>
  <si>
    <t>Thomas Eaton Primary Academy</t>
  </si>
  <si>
    <t>Thongsley Fields Primary and Nursery School</t>
  </si>
  <si>
    <t>Thorndown Primary School</t>
  </si>
  <si>
    <t>Thriplow CofE Primary School</t>
  </si>
  <si>
    <t>Townley Primary School</t>
  </si>
  <si>
    <t>Trumpington Community College</t>
  </si>
  <si>
    <t>Trumpington Meadows Primary School</t>
  </si>
  <si>
    <t>Trumpington Park Primary School</t>
  </si>
  <si>
    <t>University of Cambridge Primary School</t>
  </si>
  <si>
    <t>Upwood Primary Academy</t>
  </si>
  <si>
    <t>Vista  Academy Littleport</t>
  </si>
  <si>
    <t>Warboys Primary Academy</t>
  </si>
  <si>
    <t>Waterbeach Community Primary School</t>
  </si>
  <si>
    <t>Westfield Junior School</t>
  </si>
  <si>
    <t>Westwood Primary School</t>
  </si>
  <si>
    <t>Wheatfields Primary School</t>
  </si>
  <si>
    <t>William de Yaxley Church of England Academy</t>
  </si>
  <si>
    <t>William Westley Church of England VC Primary School</t>
  </si>
  <si>
    <t>Willingham Primary School</t>
  </si>
  <si>
    <t>Winhills Primary Academy</t>
  </si>
  <si>
    <t>Wintringham Primary Academy</t>
  </si>
  <si>
    <t>Wisbech Free School</t>
  </si>
  <si>
    <t>Wisbech St Mary CofE Academy</t>
  </si>
  <si>
    <t>Witchford Village College</t>
  </si>
  <si>
    <t>Wyton on the Hill Community Primary School</t>
  </si>
  <si>
    <t>Yaxley Infant School</t>
  </si>
  <si>
    <t>Please note:</t>
  </si>
  <si>
    <t>DfE No</t>
  </si>
  <si>
    <t>School Name</t>
  </si>
  <si>
    <t>Sector</t>
  </si>
  <si>
    <t>District</t>
  </si>
  <si>
    <t>Parliamentary Constituency</t>
  </si>
  <si>
    <t>Change in Pupil Numbers</t>
  </si>
  <si>
    <t>£</t>
  </si>
  <si>
    <t>%</t>
  </si>
  <si>
    <t>Huntingdonshire</t>
  </si>
  <si>
    <t>North West Cambridgeshire</t>
  </si>
  <si>
    <t>Huntingdon</t>
  </si>
  <si>
    <t>Fenland</t>
  </si>
  <si>
    <t>North East Cambridgeshire</t>
  </si>
  <si>
    <t>Cambridge City</t>
  </si>
  <si>
    <t>Cambridge</t>
  </si>
  <si>
    <t>S. Cambridgeshire</t>
  </si>
  <si>
    <t>South Cambridgeshire</t>
  </si>
  <si>
    <t>South West Norfolk</t>
  </si>
  <si>
    <t>E. Cambridgeshire</t>
  </si>
  <si>
    <t>South East Cambridgeshire</t>
  </si>
  <si>
    <t>Cut and paste value from APT New ISB tab (row 6 down)</t>
  </si>
  <si>
    <t>URN</t>
  </si>
  <si>
    <t>LAESTAB</t>
  </si>
  <si>
    <t>NOR (from Adjusted Factors column O)</t>
  </si>
  <si>
    <t>NOR Primary (from Adjusted Factors column P)</t>
  </si>
  <si>
    <t>NOR Secondary (from Adjusted Factors column S)</t>
  </si>
  <si>
    <t>Basic Entitlement (Primary)</t>
  </si>
  <si>
    <t>Basic Entitlement (KS3)</t>
  </si>
  <si>
    <t>Basic Entitlement (KS4)</t>
  </si>
  <si>
    <t>Free School Meals (Primary)</t>
  </si>
  <si>
    <t>Free School Meals (Secondary)</t>
  </si>
  <si>
    <t>Free School Meals Ever 6 (Primary)</t>
  </si>
  <si>
    <t>Free School Meals Ever 6 (Secondary)</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</si>
  <si>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</si>
  <si>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</si>
  <si>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</si>
  <si>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</si>
  <si>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</si>
  <si>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</si>
  <si>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</si>
  <si>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</si>
  <si>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</si>
  <si>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</si>
  <si>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</si>
  <si>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</si>
  <si>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</si>
  <si>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</si>
  <si>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</si>
  <si>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</si>
  <si>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</si>
  <si>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</si>
  <si>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Sparsity Funding</t>
  </si>
  <si>
    <t>London Fringe</t>
  </si>
  <si>
    <t>Rates</t>
  </si>
  <si>
    <t>PFI</t>
  </si>
  <si>
    <t>Basic Entitlement Total</t>
  </si>
  <si>
    <t>AEN Total</t>
  </si>
  <si>
    <t>School Factors total</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</si>
  <si>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</si>
  <si>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</si>
  <si>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</si>
  <si>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</si>
  <si>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</si>
  <si>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</si>
  <si>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</si>
  <si>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</si>
  <si>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</si>
  <si>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Minimum allocation after capping/scaling</t>
  </si>
  <si>
    <t>MFG % change</t>
  </si>
  <si>
    <t>MFG Value adjustment</t>
  </si>
  <si>
    <t>Minimum per pupil funding: post MFG minimum funding per pupil rate</t>
  </si>
  <si>
    <t>Minimum per pupil funding: per pupil rate is greater than or equal to the minimum entered on the Proforma sheet?</t>
  </si>
  <si>
    <t>Year on year % Change</t>
  </si>
  <si>
    <t>De-delegation</t>
  </si>
  <si>
    <t>Post De-delegation budget</t>
  </si>
  <si>
    <t>Education functions for maintained schools</t>
  </si>
  <si>
    <t>Post De-delegation and Education functions budget</t>
  </si>
  <si>
    <t>Total</t>
  </si>
  <si>
    <t>Y</t>
  </si>
  <si>
    <t>24-25 MFG Unit Value</t>
  </si>
  <si>
    <t>Phase</t>
  </si>
  <si>
    <t>IDACI Band F</t>
  </si>
  <si>
    <t>IDACI Band E</t>
  </si>
  <si>
    <t>IDACI Band D</t>
  </si>
  <si>
    <t>IDACI Band C</t>
  </si>
  <si>
    <t>IDACI Band B</t>
  </si>
  <si>
    <t>IDACI Band A</t>
  </si>
  <si>
    <t>Low prior attainment</t>
  </si>
  <si>
    <t>EAL Primary</t>
  </si>
  <si>
    <t>EAL Secondary</t>
  </si>
  <si>
    <t>Sparsity lump sum</t>
  </si>
  <si>
    <t>Fringe factor</t>
  </si>
  <si>
    <t>P</t>
  </si>
  <si>
    <t>S</t>
  </si>
  <si>
    <t>AT</t>
  </si>
  <si>
    <t>Business Rates - Notional</t>
  </si>
  <si>
    <t>Cambridgeshire Unit Rates 2025-26 (Weighting Applied)</t>
  </si>
  <si>
    <t>Middle</t>
  </si>
  <si>
    <t>All-Through</t>
  </si>
  <si>
    <t>Notes:</t>
  </si>
  <si>
    <t>The funding for sparsity are variable up to the values shown in the table above.</t>
  </si>
  <si>
    <t>The DfE recognises that some factors cannot easily be allocated on a formulaic basis and under the NFF continue to be funded at historical or actual funding levels. This covers the premises factors which includes PFI, exceptional premises and business rates (which are now covered via a centrally administered process).</t>
  </si>
  <si>
    <t>- 4% of Basic Per Pupil Entitlement</t>
  </si>
  <si>
    <t>- 100% of Prior Attainment Funding in Primary Sector and Secondary Sectors</t>
  </si>
  <si>
    <t>2025/26</t>
  </si>
  <si>
    <t>25/26 Check - should be zero</t>
  </si>
  <si>
    <t>2025-26 PREMISES FACTORS</t>
  </si>
  <si>
    <t>Burrowmoor Primary Academy</t>
  </si>
  <si>
    <t>Northstowe Learning Community</t>
  </si>
  <si>
    <t>The Wisbech Academy</t>
  </si>
  <si>
    <t>Per Pupil Funding (including baselined grant funding &amp; excluding premises factors)</t>
  </si>
  <si>
    <t>Priory Park Infant School &amp; Pre-School</t>
  </si>
  <si>
    <t>25-26 Approved Exceptional Circumstance 1: Reserved for Additional lump sum for schools amalgamated during FY24-25</t>
  </si>
  <si>
    <t>25-26 Approved Exceptional Circumstance 2: Reserved for additional sparsity lump sum</t>
  </si>
  <si>
    <t>25-26 Approved Exceptional Circumstance 3</t>
  </si>
  <si>
    <t>25-26 Approved Exceptional Circumstance 4</t>
  </si>
  <si>
    <t>25-26 Approved Exceptional Circumstance 5</t>
  </si>
  <si>
    <t>25-26 Approved Exceptional Circumstance 6</t>
  </si>
  <si>
    <t>25-26 Approved Exceptional Circumstance 7</t>
  </si>
  <si>
    <t>25-26 MFG budget using minimum funding level</t>
  </si>
  <si>
    <t>25-26 MFG Budget</t>
  </si>
  <si>
    <t>25-26 MFG Unit Value</t>
  </si>
  <si>
    <t>25-26 MFG Adjustment</t>
  </si>
  <si>
    <t>25-26 Post MFG Budget</t>
  </si>
  <si>
    <t>25-26 Post MFG per pupil Budget</t>
  </si>
  <si>
    <t>25-26 NFF NNDR allocation</t>
  </si>
  <si>
    <t>Post De-delegation and Education functions budget after deduction of 25-26 NFF NNDR allocation</t>
  </si>
  <si>
    <t>Increase to £1.20 per pupil</t>
  </si>
  <si>
    <t>Total Schools Block Funding post De-delegation - Including Notional Business Rates Funding</t>
  </si>
  <si>
    <t>Total Schools Block Funding post De-delegation - Excluding Notional Business Rates Funding</t>
  </si>
  <si>
    <t>Cambridgeshire Schools Draft Budgets 2026/27</t>
  </si>
  <si>
    <t>Please Note: For academies, these budget figures are indicative only. Final figures will be provided by the Department for Education (DfE).</t>
  </si>
  <si>
    <t xml:space="preserve">The "Factor Values" tab shows the funding formula rates applied in 2026/27 compared to the National Funding Formula (NFF) allocations and previous year allocations. </t>
  </si>
  <si>
    <r>
      <t xml:space="preserve">The "Budgets" tab allows schools to select their individual school from the dropdown in cell </t>
    </r>
    <r>
      <rPr>
        <b/>
        <sz val="11"/>
        <rFont val="Arial"/>
        <family val="2"/>
      </rPr>
      <t>B4</t>
    </r>
    <r>
      <rPr>
        <sz val="11"/>
        <rFont val="Arial"/>
        <family val="2"/>
      </rPr>
      <t xml:space="preserve"> and view the formula driven revenue budget allocation for the 2026/27 financial year. (illustrative for academies)</t>
    </r>
  </si>
  <si>
    <t>There is also a comparison to the published 2025/26 figures to show where funding allocations have changed between years (adjusted for the baselining of the 2025/26 Grants).</t>
  </si>
  <si>
    <t>For maintained Primary Schools the bottom section of the page shows the agreed de-delegations to be applied in 2026/27.</t>
  </si>
  <si>
    <t xml:space="preserve">As noted above the figures for academies are indicative only, as final figures will be provided by the DfE for the 2026/27 academic year.  Although they will be based on the same formula factors and unit values there could be differences due to pupil numbers, protections and business rates. </t>
  </si>
  <si>
    <t>The "All Schools 26-27 Detail" tab provides a breakdown of each formula factor by school.</t>
  </si>
  <si>
    <t>Grants Baseline (2025-26 Only)</t>
  </si>
  <si>
    <t>NOTE: For academies, these budget figures are indicative only. Final figures will be provided by the DfE</t>
  </si>
  <si>
    <t>Details of each formula factor can be found in the accompanying guidance notes.  Please note:  Business Rates figures are notional only as actual bills will be paid directly by the DfE</t>
  </si>
  <si>
    <t>NOTE: For Academies these budget figures are indicative only. Final figures will be provided by the Department for Education (DfE), based on the local formula factor values.</t>
  </si>
  <si>
    <t>2026/27</t>
  </si>
  <si>
    <t>26/27 Check - should be zero</t>
  </si>
  <si>
    <t>Notional SEN budget for 2026/27</t>
  </si>
  <si>
    <t>Cambridgeshire Funding Formula (NFF) Unit Rates 2025-26</t>
  </si>
  <si>
    <t>National Funding Formula (NFF) Unit Rates 2026-27 (with ACA applied)</t>
  </si>
  <si>
    <t>Minimum Allowable 2026-27 Values</t>
  </si>
  <si>
    <t>Maximum Allowable 2026-27 Values</t>
  </si>
  <si>
    <t>n/a</t>
  </si>
  <si>
    <t>£12.50 per pupil</t>
  </si>
  <si>
    <t>The Rackham Church of England Primary School and Pre-School</t>
  </si>
  <si>
    <t>Harston and Newton Primary School</t>
  </si>
  <si>
    <t>Burrough Green CofE Primary Academy</t>
  </si>
  <si>
    <t>Vista Academy Littleport</t>
  </si>
  <si>
    <t>2025-26 Baseline Figures</t>
  </si>
  <si>
    <t>2026-27 PREMISES FACTORS</t>
  </si>
  <si>
    <t>Pupil Numbers applied to 2025/26 budgets</t>
  </si>
  <si>
    <t>2025/26 pupil numbers applied to draft 2026/27 budgets - (including variation to pupil numbers where applicable)</t>
  </si>
  <si>
    <t>2025-26 Final Baseline Budgets (including business rates)</t>
  </si>
  <si>
    <t>2025-26 Additional Grants Baseline - As per revised APT figures</t>
  </si>
  <si>
    <t>2025-26 Final Baseline Budgets (including business rates &amp; additional grants)</t>
  </si>
  <si>
    <t>Change compared to 2025/26 Baseline</t>
  </si>
  <si>
    <t>Draft Per Pupil Funding (including baselined grant funding &amp; excluding premises factors)</t>
  </si>
  <si>
    <t>Variation to pupil numbers applied.</t>
  </si>
  <si>
    <t>Cambridgeshire Schools Budgets 2025-26</t>
  </si>
  <si>
    <t>Variation to pupil numbers applied. Adjusted Baseline</t>
  </si>
  <si>
    <t>Version 1.2</t>
  </si>
  <si>
    <t>LA Name:</t>
  </si>
  <si>
    <t>LA Number:</t>
  </si>
  <si>
    <t>Primary minimum per pupil funding level</t>
  </si>
  <si>
    <t>Secondary (KS3 only) minimum per pupil funding level</t>
  </si>
  <si>
    <t>Secondary (KS4 only) minimum per pupil funding level</t>
  </si>
  <si>
    <t>Secondary minimum per pupil funding level</t>
  </si>
  <si>
    <t>Disapplication number where alternative MPPL values are used</t>
  </si>
  <si>
    <t>Pupil Led Factors</t>
  </si>
  <si>
    <t xml:space="preserve">1) Basic per-pupil entitlement
</t>
  </si>
  <si>
    <t xml:space="preserve">Description </t>
  </si>
  <si>
    <t>Amount per pupil</t>
  </si>
  <si>
    <t>Pupil Units</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</si>
  <si>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</si>
  <si>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</si>
  <si>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</si>
  <si>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</si>
  <si>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</si>
  <si>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</si>
  <si>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</si>
  <si>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</si>
  <si>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</si>
  <si>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</si>
  <si>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</si>
  <si>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</si>
  <si>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</si>
  <si>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</si>
  <si>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IDACI Band  F</t>
  </si>
  <si>
    <t>IDACI Band  E</t>
  </si>
  <si>
    <t>IDACI Band  D</t>
  </si>
  <si>
    <t>IDACI Band  C</t>
  </si>
  <si>
    <t>IDACI Band  B</t>
  </si>
  <si>
    <t>IDACI Band  A</t>
  </si>
  <si>
    <t>3) English as an Additional Language (EAL)</t>
  </si>
  <si>
    <t>EAL 3 Primary</t>
  </si>
  <si>
    <t>EAL 3 Secondary</t>
  </si>
  <si>
    <t>4) Mobility</t>
  </si>
  <si>
    <t>Pupils starting school outside of normal entry dates</t>
  </si>
  <si>
    <t>Weighting</t>
  </si>
  <si>
    <t>Amount per pupil (primary or secondary respectively)</t>
  </si>
  <si>
    <t>Percentage of eligible pupils</t>
  </si>
  <si>
    <t>Eligible proportion of primary and secondary NOR respectively</t>
  </si>
  <si>
    <t>5) Low prior attainment</t>
  </si>
  <si>
    <t>Primary low prior attainment</t>
  </si>
  <si>
    <t>Secondary low prior attainment (year 7)</t>
  </si>
  <si>
    <t>Secondary low prior attainment (year 8)</t>
  </si>
  <si>
    <t>Secondary low prior attainment (year 9)</t>
  </si>
  <si>
    <t>Secondary low prior attainment (year 10)</t>
  </si>
  <si>
    <t>Secondary low prior attainment (year 11)</t>
  </si>
  <si>
    <t>Other Factors</t>
  </si>
  <si>
    <t>Factor</t>
  </si>
  <si>
    <t>Lump Sum per Primary School (£)</t>
  </si>
  <si>
    <t>Lump Sum per Secondary School (£)</t>
  </si>
  <si>
    <t>Lump Sum per Middle School (£)</t>
  </si>
  <si>
    <t>Lump Sum per All-through School (£)</t>
  </si>
  <si>
    <t>Total (£)</t>
  </si>
  <si>
    <t>6) Lump Sum</t>
  </si>
  <si>
    <t>7) Sparsity factor</t>
  </si>
  <si>
    <t>Rows 45 to 48 are populated with the NFF methodology, please leave this as is if you wish to follow the NFF. As per the Operational Guidance, the distance thresholds can be increased or the year group size thresholds decreased and the distance threshold taper is optional. An alternative method of allocation to the NFF’s average year group size taper can be chosen: the continuous taper (Tapered) or fixed sum (Fixed). Examples of each are provided in the Operational Guidance.</t>
  </si>
  <si>
    <t>Primary distance threshold  (miles)</t>
  </si>
  <si>
    <t>Primary pupil number average year group threshold</t>
  </si>
  <si>
    <t xml:space="preserve">Apply primary distance taper </t>
  </si>
  <si>
    <t>Yes</t>
  </si>
  <si>
    <t>NFF, tapered or fixed sparsity primary lump sum?</t>
  </si>
  <si>
    <t>NFF</t>
  </si>
  <si>
    <t xml:space="preserve">Secondary  distance threshold (miles) </t>
  </si>
  <si>
    <t>Secondary pupil number average year group threshold</t>
  </si>
  <si>
    <t xml:space="preserve">Apply secondary distance taper </t>
  </si>
  <si>
    <t>NFF, tapered or fixed sparsity secondary lump sum?</t>
  </si>
  <si>
    <t>Middle schools distance threshold (miles)</t>
  </si>
  <si>
    <t>Middle school pupil number average year group threshold</t>
  </si>
  <si>
    <t xml:space="preserve">Apply middle school distance taper </t>
  </si>
  <si>
    <t>NFF, tapered or fixed sparsity middle school lump sum?</t>
  </si>
  <si>
    <t>All-through  schools distance threshold (miles)</t>
  </si>
  <si>
    <t>All-through pupil number average year group threshold</t>
  </si>
  <si>
    <t xml:space="preserve">Apply all-through distance taper </t>
  </si>
  <si>
    <t>NFF, tapered or fixed sparsity all-through lump sum?</t>
  </si>
  <si>
    <t>8) Fringe Payments</t>
  </si>
  <si>
    <t>Fringe multiplier</t>
  </si>
  <si>
    <t>9) Split Sites</t>
  </si>
  <si>
    <t>Basic eligibility funding</t>
  </si>
  <si>
    <t>Distance funding rate</t>
  </si>
  <si>
    <t>10) Rates</t>
  </si>
  <si>
    <t>11) PFI funding</t>
  </si>
  <si>
    <t>12 ) Exceptional circumstances (can only be used with prior agreement of DfE)</t>
  </si>
  <si>
    <t xml:space="preserve">Total Funding for Schools Block Formula (excluding minimum per pupil funding level and MFG Funding Total) </t>
  </si>
  <si>
    <t>13) Additional funding to meet minimum per pupil funding level</t>
  </si>
  <si>
    <t xml:space="preserve">Total Funding for Schools Block Formula (excluding MFG Funding Total) </t>
  </si>
  <si>
    <t>14) Minimum Funding Guarantee</t>
  </si>
  <si>
    <t xml:space="preserve">Where a value less than -0.5% or greater than 0% has been entered please provide the disapplication reference number authorising the value </t>
  </si>
  <si>
    <t>Apply capping and scaling factors? (gains may be capped above a specific ceiling and/or scaled)</t>
  </si>
  <si>
    <t>No</t>
  </si>
  <si>
    <t>Capping Factor (%)</t>
  </si>
  <si>
    <t>Scaling Factor (%)</t>
  </si>
  <si>
    <t>Total deduction if capping and scaling factors are applied</t>
  </si>
  <si>
    <t>Proportion of Total funding(%)</t>
  </si>
  <si>
    <t>MFG  Net Total Funding (MFG + deduction from capping and scaling)</t>
  </si>
  <si>
    <t>Total Funding for Schools Block Formula</t>
  </si>
  <si>
    <t>Top-up - proportion of NOR</t>
  </si>
  <si>
    <t>SEN support plus EHCP minus Top-up - proportion of NOR</t>
  </si>
  <si>
    <t>Notional SEN funding per eligible pupil</t>
  </si>
  <si>
    <t>High Needs threshold (only fill in if, exceptionally, a high needs threshold different from £6,000 has been approved)</t>
  </si>
  <si>
    <t>Additional funding from the high needs budget</t>
  </si>
  <si>
    <t>Growth fund (if applicable)</t>
  </si>
  <si>
    <t>Falling rolls fund (if applicable)</t>
  </si>
  <si>
    <t>Total Funding For Schools Block Formula (including growth and falling rolls funding)</t>
  </si>
  <si>
    <t>% Distributed through Basic Entitlement</t>
  </si>
  <si>
    <t>% Pupil Led Funding</t>
  </si>
  <si>
    <t>Primary: Secondary Ratio</t>
  </si>
  <si>
    <t>Cambridgeshire</t>
  </si>
  <si>
    <t>Additional lump sum for schools amalgamated during FY25-26</t>
  </si>
  <si>
    <t>Additional sparsity lump sum for small schools</t>
  </si>
  <si>
    <t>Exceptional Premises</t>
  </si>
  <si>
    <t>Exceptional Circumstance4</t>
  </si>
  <si>
    <t>Exceptional Circumstance5</t>
  </si>
  <si>
    <t>Exceptional Circumstance6</t>
  </si>
  <si>
    <t>Exceptional Circumstance7</t>
  </si>
  <si>
    <t>Other Adjustment to 25-26 Budget Shares</t>
  </si>
  <si>
    <t>1 :</t>
  </si>
  <si>
    <t>26-27 NFF NNDR allocation, excluding prior year adjustments</t>
  </si>
  <si>
    <t>Total Funding For Schools Block Formula (including growth and falling rolls funding) after deduction of 26-27 NFF NNDR allocation</t>
  </si>
  <si>
    <t>Please note: Variation to Pupil Numbers Applied</t>
  </si>
  <si>
    <t>Draft Formula Funding Factor Values to be applies to 2025/26 Primary and Secondary School Budgets - as at 22nd January 2026</t>
  </si>
  <si>
    <t>Draft Cambridgeshire Schools Budgets 2026/27 v1.2 - as at 22nd January 2026</t>
  </si>
  <si>
    <t>2026-27 Draft Budget Figures</t>
  </si>
  <si>
    <t>Final budgets are subject to DfE sign off, and as such are still subject to change</t>
  </si>
  <si>
    <t>Comparisons show the change between 2025/26 baselines including grants and 2026/27 local authority calculated budgets.  (Will therefore be illustrative for academies only.)</t>
  </si>
  <si>
    <t>Updated: 22nd January 2026</t>
  </si>
  <si>
    <t>Columns J and K of the "Budgets" tab show the notional SEN budget for each school. This is not an additional allocation, but is a proportion of the delegated budget notionally identified to support  the first £6,000 of SEN needs of all pupils, both Low Costs High Incidence and High Cost Low Incidence.  Each local authority is required to calculate notional SEN budgets for mainstream schools and academies, and following discussion with Cambridgeshire Schools Forum the % to be applied for 2026/27 continue to be:</t>
  </si>
  <si>
    <t>The "All Schools Summary" tab provides summary level comparisons between the illustrative baseline and draft budget for each school.</t>
  </si>
  <si>
    <t>Please note: Variation to Pupil Numbers and Baseline Adjustment Applied</t>
  </si>
  <si>
    <t>Draft  2026-27 Post MFG Budget (including business rates)</t>
  </si>
  <si>
    <t>De-Delegations - Applies to maintained primary schools only</t>
  </si>
  <si>
    <t>Retained Duties - Applies to maintained primary schools only</t>
  </si>
  <si>
    <t>Exceptional Circumstance</t>
  </si>
  <si>
    <t>26-27 Approved Exceptional Circumstance 3</t>
  </si>
  <si>
    <t>26-27 Approved Exceptional Circumstance 2: Reserved for additional sparsity lump sum</t>
  </si>
  <si>
    <t>26-27 MFG Adjustment</t>
  </si>
  <si>
    <t>26-27 Post MFG Budget</t>
  </si>
  <si>
    <t>26-27 Post MFG per pupil Budget</t>
  </si>
  <si>
    <t>26-27 NFF NNDR allocation</t>
  </si>
  <si>
    <t>Post De-delegation and Education functions budget after deduction of 26-27 NFF NNDR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</si>
</sst>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4" formatCode="_-&quot;£&quot;* #,##0.00_-;\-&quot;£&quot;* #,##0.00_-;_-&quot;£&quot;* &quot;-&quot;??_-;_-@_-"/>
    <numFmt numFmtId="43" formatCode="_-* #,##0.00_-;\-* #,##0.00_-;_-* &quot;-&quot;??_-;_-@_-"/>
    <numFmt numFmtId="164" formatCode="&quot;£&quot;#,##0"/>
    <numFmt numFmtId="165" formatCode="#,##0.00_ ;[Red]\-#,##0.00\ "/>
    <numFmt numFmtId="166" formatCode="&quot;£&quot;#,##0.00"/>
    <numFmt numFmtId="167" formatCode="&quot;£&quot;#,##0.00_);[Red]\(&quot;£&quot;#,##0.00\)"/>
    <numFmt numFmtId="168" formatCode="&quot;£&quot;#,##0_);[Red]\(&quot;£&quot;#,##0\)"/>
    <numFmt numFmtId="169" formatCode="0.0"/>
    <numFmt numFmtId="170" formatCode="0.0%"/>
    <numFmt numFmtId="171" formatCode="#,##0.00_ ;\-#,##0.00\ "/>
    <numFmt numFmtId="172" formatCode="_(&quot;£&quot;* #,##0.00_);_(&quot;£&quot;* \(#,##0.00\);_(&quot;£&quot;* &quot;-&quot;??_);_(@_)"/>
    <numFmt numFmtId="173" formatCode="0.0000"/>
    <numFmt numFmtId="174" formatCode="&quot; &quot;* #,##0.00&quot; &quot;;&quot;-&quot;* #,##0.00&quot; &quot;;&quot; &quot;* &quot;-&quot;#&quot; &quot;;&quot; &quot;@&quot; &quot;"/>
    <numFmt numFmtId="175" formatCode="&quot; &quot;[$£-809]#,##0.00&quot; &quot;;&quot;-&quot;[$£-809]#,##0.00&quot; &quot;;&quot; &quot;[$£-809]&quot;-&quot;00&quot; &quot;;&quot; &quot;@&quot; &quot;"/>
    <numFmt numFmtId="176"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u/>
      <sz val="10"/>
      <color theme="10"/>
      <name val="Arial"/>
      <family val="2"/>
    </font>
    <font>
      <sz val="10"/>
      <name val="Arial"/>
      <family val="2"/>
    </font>
    <font>
      <sz val="9"/>
      <color indexed="81"/>
      <name val="Tahoma"/>
      <family val="2"/>
    </font>
    <font>
      <b/>
      <sz val="9"/>
      <color indexed="81"/>
      <name val="Tahoma"/>
      <family val="2"/>
    </font>
    <font>
      <sz val="8"/>
      <color indexed="81"/>
      <name val="Tahoma"/>
      <family val="2"/>
    </font>
    <font>
      <b/>
      <i/>
      <sz val="10"/>
      <name val="Arial"/>
      <family val="2"/>
    </font>
    <font>
      <b/>
      <sz val="11"/>
      <color theme="1"/>
      <name val="Arial"/>
      <family val="2"/>
    </font>
    <font>
      <sz val="11"/>
      <color theme="1"/>
      <name val="Arial"/>
      <family val="2"/>
    </font>
    <font>
      <b/>
      <u/>
      <sz val="11"/>
      <color theme="1"/>
      <name val="Arial"/>
      <family val="2"/>
    </font>
    <font>
      <b/>
      <sz val="11"/>
      <color rgb="FFFF0000"/>
      <name val="Arial"/>
      <family val="2"/>
    </font>
    <font>
      <sz val="11"/>
      <color rgb="FFFF0000"/>
      <name val="Arial"/>
      <family val="2"/>
    </font>
    <font>
      <sz val="11"/>
      <name val="Arial"/>
      <family val="2"/>
    </font>
    <font>
      <b/>
      <sz val="8"/>
      <color indexed="81"/>
      <name val="Tahoma"/>
      <family val="2"/>
    </font>
    <font>
      <b/>
      <sz val="24"/>
      <color rgb="FFFF0000"/>
      <name val="Arial"/>
      <family val="2"/>
    </font>
    <font>
      <sz val="11"/>
      <color theme="0"/>
      <name val="Arial"/>
      <family val="2"/>
    </font>
    <font>
      <b/>
      <u/>
      <sz val="14"/>
      <name val="Arial"/>
      <family val="2"/>
    </font>
    <font>
      <b/>
      <u/>
      <sz val="11"/>
      <name val="Arial"/>
      <family val="2"/>
    </font>
    <font>
      <b/>
      <i/>
      <sz val="11"/>
      <color rgb="FFFF0000"/>
      <name val="Arial"/>
      <family val="2"/>
    </font>
    <font>
      <b/>
      <sz val="11"/>
      <name val="Arial"/>
      <family val="2"/>
    </font>
    <font>
      <b/>
      <sz val="10"/>
      <name val="Arial"/>
      <family val="2"/>
    </font>
    <font>
      <i/>
      <sz val="10"/>
      <color rgb="FFFF0000"/>
      <name val="Arial"/>
      <family val="2"/>
    </font>
    <font>
      <b/>
      <sz val="10"/>
      <color rgb="FFFF0000"/>
      <name val="Arial"/>
      <family val="2"/>
    </font>
    <font>
      <i/>
      <sz val="11"/>
      <color rgb="FFFF0000"/>
      <name val="Arial"/>
      <family val="2"/>
    </font>
    <font>
      <sz val="10"/>
      <color theme="1"/>
      <name val="Arial"/>
      <family val="2"/>
    </font>
    <font>
      <u/>
      <sz val="11"/>
      <color theme="10"/>
      <name val="Arial"/>
      <family val="2"/>
    </font>
    <font>
      <sz val="11"/>
      <name val="Calibri"/>
      <family val="2"/>
      <scheme val="minor"/>
    </font>
    <font>
      <b/>
      <sz val="11"/>
      <color rgb="FFFF0000"/>
      <name val="Calibri"/>
      <family val="2"/>
      <scheme val="minor"/>
    </font>
    <font>
      <sz val="11"/>
      <color rgb="FF000000"/>
      <name val="Calibri"/>
      <family val="2"/>
    </font>
    <font>
      <sz val="11"/>
      <color rgb="FFFF0000"/>
      <name val="Calibri"/>
      <family val="2"/>
      <scheme val="minor"/>
    </font>
    <font>
      <sz val="11"/>
      <color theme="0"/>
      <name val="Calibri"/>
      <family val="2"/>
      <scheme val="minor"/>
    </font>
    <font>
      <b/>
      <i/>
      <sz val="11"/>
      <color theme="1"/>
      <name val="Arial"/>
      <family val="2"/>
    </font>
    <font>
      <b/>
      <sz val="14"/>
      <name val="Arial"/>
      <family val="2"/>
    </font>
    <font>
      <sz val="11"/>
      <color theme="0" tint="-4.9989318521683403E-2"/>
      <name val="Calibri"/>
      <family val="2"/>
      <scheme val="minor"/>
    </font>
    <font>
      <b/>
      <sz val="14"/>
      <color theme="1"/>
      <name val="Calibri"/>
      <family val="2"/>
      <scheme val="minor"/>
    </font>
    <font>
      <b/>
      <sz val="11"/>
      <name val="Calibri"/>
      <family val="2"/>
      <scheme val="minor"/>
    </font>
    <font>
      <b/>
      <u/>
      <sz val="11"/>
      <name val="Calibri"/>
      <family val="2"/>
      <scheme val="minor"/>
    </font>
    <font>
      <b/>
      <sz val="10"/>
      <name val="Calibri"/>
      <family val="2"/>
      <scheme val="minor"/>
    </font>
    <font>
      <sz val="11"/>
      <color theme="4" tint="-0.24994659260841701"/>
      <name val="Calibri"/>
      <family val="2"/>
      <scheme val="minor"/>
    </font>
    <font>
      <b/>
      <sz val="11"/>
      <color indexed="8"/>
      <name val="Calibri"/>
      <family val="2"/>
      <scheme val="minor"/>
    </font>
    <font>
      <b/>
      <sz val="10"/>
      <color theme="1"/>
      <name val="Arial"/>
      <family val="2"/>
    </font>
    <font>
      <b/>
      <u/>
      <sz val="10"/>
      <color theme="1"/>
      <name val="Arial"/>
      <family val="2"/>
    </font>
    <font>
      <sz val="10"/>
      <color rgb="FFFF0000"/>
      <name val="Arial"/>
      <family val="2"/>
    </font>
  </fonts>
  <fills count="2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FFFF"/>
        <bgColor indexed="64"/>
      </patternFill>
    </fill>
    <fill>
      <patternFill patternType="darkGray">
        <fgColor theme="1" tint="0.34998626667073579"/>
        <bgColor theme="0"/>
      </patternFill>
    </fill>
    <fill>
      <patternFill patternType="darkGray">
        <fgColor theme="1" tint="0.34998626667073579"/>
        <bgColor rgb="FFCCFFFF"/>
      </patternFill>
    </fill>
    <fill>
      <patternFill patternType="darkGray">
        <fgColor theme="1" tint="0.34998626667073579"/>
        <bgColor rgb="FFCCCCFF"/>
      </patternFill>
    </fill>
    <fill>
      <patternFill patternType="solid">
        <fgColor rgb="FFCCCCFF"/>
        <bgColor rgb="FFCCCCFF"/>
      </patternFill>
    </fill>
    <fill>
      <patternFill patternType="solid">
        <fgColor rgb="FFCCCCFF"/>
        <bgColor theme="1" tint="0.34998626667073579"/>
      </patternFill>
    </fill>
    <fill>
      <patternFill patternType="solid">
        <fgColor rgb="FFCCCCFF"/>
        <bgColor theme="0"/>
      </patternFill>
    </fill>
    <fill>
      <patternFill patternType="darkGray">
        <fgColor theme="0"/>
        <bgColor theme="0"/>
      </patternFill>
    </fill>
    <fill>
      <patternFill patternType="solid">
        <fgColor rgb="FFFFC00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999FF"/>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s>
  <cellStyleXfs count="12">
    <xf numFmtId="0" fontId="0" fillId="0" borderId="0"/>
    <xf numFmtId="43" fontId="1" fillId="0" borderId="0" applyFont="0" applyFill="0" applyBorder="0" applyAlignment="0" applyProtection="0"/>
    <xf numFmtId="0" fontId="4" fillId="0" borderId="0" applyNumberForma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172"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31" fillId="0" borderId="0"/>
    <xf numFmtId="174" fontId="31" fillId="0" borderId="0" applyFont="0" applyFill="0" applyBorder="0" applyAlignment="0" applyProtection="0"/>
    <xf numFmtId="175" fontId="31" fillId="0" borderId="0" applyFont="0" applyFill="0" applyBorder="0" applyAlignment="0" applyProtection="0"/>
  </cellStyleXfs>
  <cellXfs count="778">
    <xf numFmtId="0" fontId="0" fillId="0" borderId="0" xfId="0"/>
    <xf numFmtId="0" fontId="9" fillId="0" borderId="5" xfId="0" applyFont="1" applyBorder="1" applyAlignment="1">
      <alignment wrapText="1"/>
    </xf>
    <xf numFmtId="0" fontId="9" fillId="0" borderId="0" xfId="0" applyFont="1" applyAlignment="1">
      <alignment wrapText="1"/>
    </xf>
    <xf numFmtId="0" fontId="0" fillId="0" borderId="0" xfId="0" applyAlignment="1">
      <alignment wrapText="1"/>
    </xf>
    <xf numFmtId="166" fontId="0" fillId="0" borderId="0" xfId="0" applyNumberFormat="1"/>
    <xf numFmtId="166" fontId="2" fillId="0" borderId="0" xfId="0" applyNumberFormat="1" applyFont="1"/>
    <xf numFmtId="0" fontId="11" fillId="3" borderId="0" xfId="0" applyFont="1" applyFill="1"/>
    <xf numFmtId="0" fontId="11" fillId="4" borderId="0" xfId="0" applyFont="1" applyFill="1"/>
    <xf numFmtId="0" fontId="11" fillId="0" borderId="0" xfId="0" applyFont="1"/>
    <xf numFmtId="0" fontId="12" fillId="3" borderId="0" xfId="0" applyFont="1" applyFill="1"/>
    <xf numFmtId="0" fontId="10" fillId="3" borderId="9" xfId="0" applyFont="1" applyFill="1" applyBorder="1" applyAlignment="1">
      <alignment horizontal="center" vertical="center" wrapText="1"/>
    </xf>
    <xf numFmtId="3" fontId="10" fillId="4" borderId="9"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9" xfId="0" applyFont="1" applyFill="1" applyBorder="1" applyAlignment="1">
      <alignment wrapText="1"/>
    </xf>
    <xf numFmtId="0" fontId="10" fillId="4" borderId="9" xfId="0" applyFont="1" applyFill="1" applyBorder="1" applyAlignment="1">
      <alignment wrapText="1"/>
    </xf>
    <xf numFmtId="0" fontId="10" fillId="3" borderId="0" xfId="0" applyFont="1" applyFill="1" applyAlignment="1">
      <alignment wrapText="1"/>
    </xf>
    <xf numFmtId="0" fontId="15" fillId="3" borderId="9" xfId="0" applyFont="1" applyFill="1" applyBorder="1"/>
    <xf numFmtId="0" fontId="11" fillId="3" borderId="9" xfId="0" applyFont="1" applyFill="1" applyBorder="1"/>
    <xf numFmtId="164" fontId="11" fillId="3" borderId="9" xfId="0" applyNumberFormat="1" applyFont="1" applyFill="1" applyBorder="1" applyAlignment="1">
      <alignment horizontal="center"/>
    </xf>
    <xf numFmtId="3" fontId="11" fillId="4" borderId="9" xfId="0" applyNumberFormat="1" applyFont="1" applyFill="1" applyBorder="1" applyAlignment="1">
      <alignment horizontal="center"/>
    </xf>
    <xf numFmtId="165" fontId="11" fillId="3" borderId="9" xfId="0" applyNumberFormat="1" applyFont="1" applyFill="1" applyBorder="1" applyAlignment="1">
      <alignment horizontal="center"/>
    </xf>
    <xf numFmtId="3" fontId="11" fillId="4" borderId="9" xfId="0" applyNumberFormat="1" applyFont="1" applyFill="1" applyBorder="1"/>
    <xf numFmtId="0" fontId="15" fillId="0" borderId="9" xfId="0" applyFont="1" applyBorder="1"/>
    <xf numFmtId="0" fontId="11" fillId="0" borderId="9" xfId="0" applyFont="1" applyBorder="1"/>
    <xf numFmtId="0" fontId="11" fillId="3" borderId="0" xfId="0" applyFont="1" applyFill="1" applyAlignment="1">
      <alignment horizontal="center"/>
    </xf>
    <xf numFmtId="3" fontId="11" fillId="4" borderId="0" xfId="0" applyNumberFormat="1" applyFont="1" applyFill="1" applyAlignment="1">
      <alignment horizontal="center"/>
    </xf>
    <xf numFmtId="165" fontId="11" fillId="3" borderId="0" xfId="0" applyNumberFormat="1" applyFont="1" applyFill="1" applyAlignment="1">
      <alignment horizontal="center"/>
    </xf>
    <xf numFmtId="3" fontId="11" fillId="4" borderId="0" xfId="0" applyNumberFormat="1" applyFont="1" applyFill="1"/>
    <xf numFmtId="164" fontId="11" fillId="0" borderId="0" xfId="0" applyNumberFormat="1" applyFont="1" applyAlignment="1">
      <alignment horizontal="center"/>
    </xf>
    <xf numFmtId="164" fontId="11" fillId="4" borderId="0" xfId="0" applyNumberFormat="1" applyFont="1" applyFill="1" applyAlignment="1">
      <alignment horizontal="center"/>
    </xf>
    <xf numFmtId="164" fontId="11" fillId="0" borderId="9" xfId="0" applyNumberFormat="1" applyFont="1" applyBorder="1" applyAlignment="1">
      <alignment horizontal="center"/>
    </xf>
    <xf numFmtId="3" fontId="11" fillId="0" borderId="0" xfId="0" applyNumberFormat="1" applyFont="1"/>
    <xf numFmtId="0" fontId="10" fillId="3" borderId="9" xfId="0" applyFont="1" applyFill="1" applyBorder="1"/>
    <xf numFmtId="0" fontId="10" fillId="3" borderId="0" xfId="0" applyFont="1" applyFill="1" applyAlignment="1">
      <alignment horizontal="center"/>
    </xf>
    <xf numFmtId="3" fontId="10" fillId="4" borderId="9" xfId="0" applyNumberFormat="1" applyFont="1" applyFill="1" applyBorder="1" applyAlignment="1">
      <alignment horizontal="center"/>
    </xf>
    <xf numFmtId="165" fontId="10" fillId="3" borderId="9" xfId="0" applyNumberFormat="1" applyFont="1" applyFill="1" applyBorder="1" applyAlignment="1">
      <alignment horizontal="center"/>
    </xf>
    <xf numFmtId="3" fontId="10" fillId="4" borderId="9" xfId="0" applyNumberFormat="1" applyFont="1" applyFill="1" applyBorder="1"/>
    <xf numFmtId="164" fontId="10" fillId="4" borderId="9" xfId="0" applyNumberFormat="1" applyFont="1" applyFill="1" applyBorder="1" applyAlignment="1">
      <alignment horizontal="center"/>
    </xf>
    <xf numFmtId="164" fontId="10" fillId="0" borderId="9" xfId="0" applyNumberFormat="1" applyFont="1" applyBorder="1" applyAlignment="1">
      <alignment horizontal="center"/>
    </xf>
    <xf numFmtId="0" fontId="15" fillId="0" borderId="0" xfId="0" applyFont="1"/>
    <xf numFmtId="0" fontId="10" fillId="0" borderId="0" xfId="0" applyFont="1" applyAlignment="1">
      <alignment horizontal="center"/>
    </xf>
    <xf numFmtId="0" fontId="13" fillId="3" borderId="0" xfId="0" applyFont="1" applyFill="1"/>
    <xf numFmtId="0" fontId="17" fillId="0" borderId="0" xfId="0" applyFont="1"/>
    <xf numFmtId="0" fontId="18" fillId="0" borderId="0" xfId="0" applyFont="1"/>
    <xf numFmtId="0" fontId="15" fillId="2" borderId="1" xfId="0" applyFont="1" applyFill="1" applyBorder="1"/>
    <xf numFmtId="0" fontId="15" fillId="2" borderId="2" xfId="0" applyFont="1" applyFill="1" applyBorder="1"/>
    <xf numFmtId="0" fontId="15" fillId="2" borderId="3" xfId="0" applyFont="1" applyFill="1" applyBorder="1"/>
    <xf numFmtId="0" fontId="19" fillId="2" borderId="4" xfId="0" applyFont="1" applyFill="1" applyBorder="1"/>
    <xf numFmtId="0" fontId="15" fillId="2" borderId="0" xfId="0" applyFont="1" applyFill="1"/>
    <xf numFmtId="0" fontId="20" fillId="2" borderId="0" xfId="0" applyFont="1" applyFill="1"/>
    <xf numFmtId="0" fontId="15" fillId="2" borderId="5" xfId="0" applyFont="1" applyFill="1" applyBorder="1"/>
    <xf numFmtId="0" fontId="15" fillId="2" borderId="4" xfId="0" applyFont="1" applyFill="1" applyBorder="1"/>
    <xf numFmtId="0" fontId="21" fillId="0" borderId="0" xfId="0" applyFont="1"/>
    <xf numFmtId="0" fontId="18" fillId="0" borderId="0" xfId="0" applyFont="1" applyAlignment="1">
      <alignment horizontal="center"/>
    </xf>
    <xf numFmtId="0" fontId="5" fillId="0" borderId="1" xfId="0" applyFont="1" applyBorder="1"/>
    <xf numFmtId="0" fontId="17" fillId="0" borderId="2" xfId="0" applyFont="1" applyBorder="1"/>
    <xf numFmtId="0" fontId="5" fillId="0" borderId="2" xfId="0" applyFont="1" applyBorder="1"/>
    <xf numFmtId="0" fontId="11" fillId="0" borderId="2" xfId="0" applyFont="1" applyBorder="1"/>
    <xf numFmtId="0" fontId="5" fillId="0" borderId="3" xfId="0" applyFont="1" applyBorder="1"/>
    <xf numFmtId="0" fontId="5" fillId="0" borderId="0" xfId="0" applyFont="1"/>
    <xf numFmtId="164" fontId="24" fillId="0" borderId="0" xfId="0" applyNumberFormat="1" applyFont="1"/>
    <xf numFmtId="0" fontId="24" fillId="0" borderId="0" xfId="0" applyFont="1"/>
    <xf numFmtId="0" fontId="5" fillId="0" borderId="4" xfId="0" applyFont="1" applyBorder="1"/>
    <xf numFmtId="0" fontId="19" fillId="0" borderId="0" xfId="0" applyFont="1"/>
    <xf numFmtId="0" fontId="5" fillId="0" borderId="5" xfId="0" applyFont="1" applyBorder="1"/>
    <xf numFmtId="0" fontId="23" fillId="0" borderId="0" xfId="0" applyFont="1"/>
    <xf numFmtId="0" fontId="23" fillId="0" borderId="4" xfId="0" applyFont="1" applyBorder="1"/>
    <xf numFmtId="0" fontId="23" fillId="16" borderId="9" xfId="0" applyFont="1" applyFill="1" applyBorder="1" applyProtection="1">
      <protection locked="0"/>
    </xf>
    <xf numFmtId="0" fontId="23" fillId="0" borderId="9" xfId="0" applyFont="1" applyBorder="1" applyAlignment="1">
      <alignment horizontal="left"/>
    </xf>
    <xf numFmtId="0" fontId="23" fillId="0" borderId="0" xfId="0" applyFont="1" applyAlignment="1">
      <alignment horizontal="left"/>
    </xf>
    <xf numFmtId="0" fontId="23" fillId="0" borderId="0" xfId="0" applyFont="1" applyAlignment="1">
      <alignment horizontal="right"/>
    </xf>
    <xf numFmtId="0" fontId="23" fillId="0" borderId="9" xfId="0" applyFont="1" applyBorder="1"/>
    <xf numFmtId="0" fontId="23" fillId="0" borderId="63" xfId="0" applyFont="1" applyBorder="1" applyAlignment="1">
      <alignment horizontal="center"/>
    </xf>
    <xf numFmtId="0" fontId="23" fillId="17" borderId="9" xfId="0" applyFont="1" applyFill="1" applyBorder="1" applyAlignment="1">
      <alignment horizontal="center"/>
    </xf>
    <xf numFmtId="0" fontId="23" fillId="16" borderId="9" xfId="0" applyFont="1" applyFill="1" applyBorder="1" applyAlignment="1">
      <alignment horizontal="center"/>
    </xf>
    <xf numFmtId="0" fontId="11" fillId="0" borderId="0" xfId="0" applyFont="1" applyAlignment="1">
      <alignment horizontal="center"/>
    </xf>
    <xf numFmtId="0" fontId="23" fillId="18" borderId="9" xfId="0" applyFont="1" applyFill="1" applyBorder="1" applyAlignment="1">
      <alignment horizontal="center"/>
    </xf>
    <xf numFmtId="3" fontId="5" fillId="0" borderId="0" xfId="0" applyNumberFormat="1" applyFont="1" applyAlignment="1">
      <alignment horizontal="center" vertical="center" wrapText="1"/>
    </xf>
    <xf numFmtId="0" fontId="23" fillId="0" borderId="9" xfId="0" applyFont="1" applyBorder="1" applyAlignment="1">
      <alignment vertical="center"/>
    </xf>
    <xf numFmtId="3" fontId="5" fillId="0" borderId="9" xfId="0" applyNumberFormat="1" applyFont="1" applyBorder="1" applyAlignment="1">
      <alignment horizontal="center" vertical="center" wrapText="1"/>
    </xf>
    <xf numFmtId="3" fontId="5" fillId="17" borderId="9" xfId="0" applyNumberFormat="1" applyFont="1" applyFill="1" applyBorder="1" applyAlignment="1">
      <alignment horizontal="center" vertical="center"/>
    </xf>
    <xf numFmtId="3" fontId="5" fillId="16" borderId="9" xfId="0" applyNumberFormat="1" applyFont="1" applyFill="1" applyBorder="1" applyAlignment="1">
      <alignment horizontal="center" vertical="center"/>
    </xf>
    <xf numFmtId="0" fontId="11" fillId="0" borderId="0" xfId="0" applyFont="1" applyAlignment="1">
      <alignment horizontal="center" vertical="center"/>
    </xf>
    <xf numFmtId="3" fontId="5" fillId="18" borderId="9" xfId="0" applyNumberFormat="1" applyFont="1" applyFill="1" applyBorder="1" applyAlignment="1">
      <alignment horizontal="center" vertical="center"/>
    </xf>
    <xf numFmtId="10" fontId="5" fillId="18" borderId="9" xfId="0" applyNumberFormat="1" applyFont="1" applyFill="1" applyBorder="1" applyAlignment="1">
      <alignment horizontal="center" vertical="center"/>
    </xf>
    <xf numFmtId="3" fontId="5" fillId="0" borderId="0" xfId="0" applyNumberFormat="1" applyFont="1"/>
    <xf numFmtId="0" fontId="23" fillId="0" borderId="10" xfId="0" applyFont="1" applyBorder="1" applyAlignment="1">
      <alignment horizontal="left"/>
    </xf>
    <xf numFmtId="3" fontId="5" fillId="0" borderId="66" xfId="0" applyNumberFormat="1" applyFont="1" applyBorder="1" applyAlignment="1">
      <alignment horizontal="center" vertical="center" wrapText="1"/>
    </xf>
    <xf numFmtId="3" fontId="5" fillId="17" borderId="63" xfId="0" applyNumberFormat="1" applyFont="1" applyFill="1" applyBorder="1" applyAlignment="1">
      <alignment horizontal="center"/>
    </xf>
    <xf numFmtId="3" fontId="5" fillId="16" borderId="9" xfId="0" applyNumberFormat="1" applyFont="1" applyFill="1" applyBorder="1" applyAlignment="1">
      <alignment horizontal="center"/>
    </xf>
    <xf numFmtId="3" fontId="5" fillId="18" borderId="63" xfId="0" applyNumberFormat="1" applyFont="1" applyFill="1" applyBorder="1" applyAlignment="1">
      <alignment horizontal="center"/>
    </xf>
    <xf numFmtId="10" fontId="5" fillId="18" borderId="63" xfId="0" applyNumberFormat="1" applyFont="1" applyFill="1" applyBorder="1" applyAlignment="1">
      <alignment horizontal="center"/>
    </xf>
    <xf numFmtId="0" fontId="5" fillId="19" borderId="1" xfId="0" applyFont="1" applyFill="1" applyBorder="1"/>
    <xf numFmtId="0" fontId="5" fillId="19" borderId="3" xfId="0" applyFont="1" applyFill="1" applyBorder="1"/>
    <xf numFmtId="0" fontId="23" fillId="0" borderId="57" xfId="0" applyFont="1" applyBorder="1" applyAlignment="1">
      <alignment horizontal="left"/>
    </xf>
    <xf numFmtId="3" fontId="5" fillId="17" borderId="9" xfId="0" applyNumberFormat="1" applyFont="1" applyFill="1" applyBorder="1" applyAlignment="1">
      <alignment horizontal="center"/>
    </xf>
    <xf numFmtId="3" fontId="5" fillId="16" borderId="66" xfId="0" applyNumberFormat="1" applyFont="1" applyFill="1" applyBorder="1" applyAlignment="1">
      <alignment horizontal="center"/>
    </xf>
    <xf numFmtId="0" fontId="11" fillId="0" borderId="64" xfId="0" applyFont="1" applyBorder="1" applyAlignment="1">
      <alignment horizontal="center"/>
    </xf>
    <xf numFmtId="3" fontId="5" fillId="18" borderId="9" xfId="0" applyNumberFormat="1" applyFont="1" applyFill="1" applyBorder="1" applyAlignment="1">
      <alignment horizontal="center"/>
    </xf>
    <xf numFmtId="10" fontId="5" fillId="18" borderId="65" xfId="0" applyNumberFormat="1" applyFont="1" applyFill="1" applyBorder="1" applyAlignment="1">
      <alignment horizontal="center"/>
    </xf>
    <xf numFmtId="0" fontId="23" fillId="19" borderId="4" xfId="0" applyFont="1" applyFill="1" applyBorder="1"/>
    <xf numFmtId="0" fontId="5" fillId="19" borderId="5" xfId="0" applyFont="1" applyFill="1" applyBorder="1"/>
    <xf numFmtId="0" fontId="23" fillId="0" borderId="4" xfId="0" applyFont="1" applyBorder="1" applyAlignment="1">
      <alignment horizontal="left"/>
    </xf>
    <xf numFmtId="3" fontId="5" fillId="0" borderId="52" xfId="0" applyNumberFormat="1" applyFont="1" applyBorder="1" applyAlignment="1">
      <alignment horizontal="center" vertical="center" wrapText="1"/>
    </xf>
    <xf numFmtId="3" fontId="5" fillId="17" borderId="52" xfId="0" applyNumberFormat="1" applyFont="1" applyFill="1" applyBorder="1" applyAlignment="1">
      <alignment horizontal="center"/>
    </xf>
    <xf numFmtId="3" fontId="5" fillId="16" borderId="52" xfId="0" applyNumberFormat="1" applyFont="1" applyFill="1" applyBorder="1" applyAlignment="1">
      <alignment horizontal="center"/>
    </xf>
    <xf numFmtId="3" fontId="5" fillId="18" borderId="52" xfId="0" applyNumberFormat="1" applyFont="1" applyFill="1" applyBorder="1" applyAlignment="1">
      <alignment horizontal="center"/>
    </xf>
    <xf numFmtId="3" fontId="5" fillId="19" borderId="4" xfId="0" applyNumberFormat="1" applyFont="1" applyFill="1" applyBorder="1" applyAlignment="1">
      <alignment horizontal="center" vertical="center" wrapText="1"/>
    </xf>
    <xf numFmtId="3" fontId="5" fillId="19" borderId="5" xfId="0" applyNumberFormat="1" applyFont="1" applyFill="1" applyBorder="1" applyAlignment="1">
      <alignment horizontal="center" vertical="center" wrapText="1"/>
    </xf>
    <xf numFmtId="0" fontId="23" fillId="0" borderId="63" xfId="0" applyFont="1" applyBorder="1"/>
    <xf numFmtId="164" fontId="5" fillId="17" borderId="9" xfId="0" applyNumberFormat="1" applyFont="1" applyFill="1" applyBorder="1" applyAlignment="1">
      <alignment horizontal="center"/>
    </xf>
    <xf numFmtId="164" fontId="5" fillId="16" borderId="63" xfId="0" applyNumberFormat="1" applyFont="1" applyFill="1" applyBorder="1" applyAlignment="1">
      <alignment horizontal="center"/>
    </xf>
    <xf numFmtId="164" fontId="5" fillId="18" borderId="63" xfId="0" applyNumberFormat="1" applyFont="1" applyFill="1" applyBorder="1" applyAlignment="1">
      <alignment horizontal="center"/>
    </xf>
    <xf numFmtId="10" fontId="5" fillId="19" borderId="4" xfId="0" applyNumberFormat="1" applyFont="1" applyFill="1" applyBorder="1" applyAlignment="1">
      <alignment horizontal="center"/>
    </xf>
    <xf numFmtId="166" fontId="5" fillId="19" borderId="5" xfId="0" applyNumberFormat="1" applyFont="1" applyFill="1" applyBorder="1" applyAlignment="1">
      <alignment horizontal="center"/>
    </xf>
    <xf numFmtId="2" fontId="5" fillId="0" borderId="5" xfId="0" applyNumberFormat="1" applyFont="1" applyBorder="1"/>
    <xf numFmtId="2" fontId="5" fillId="0" borderId="0" xfId="0" applyNumberFormat="1" applyFont="1"/>
    <xf numFmtId="164" fontId="5" fillId="18" borderId="9" xfId="0" applyNumberFormat="1" applyFont="1" applyFill="1" applyBorder="1" applyAlignment="1">
      <alignment horizontal="center"/>
    </xf>
    <xf numFmtId="10" fontId="5" fillId="18" borderId="9" xfId="0" applyNumberFormat="1" applyFont="1" applyFill="1" applyBorder="1" applyAlignment="1">
      <alignment horizontal="center"/>
    </xf>
    <xf numFmtId="166" fontId="5" fillId="0" borderId="9" xfId="0" applyNumberFormat="1" applyFont="1" applyBorder="1" applyAlignment="1">
      <alignment horizontal="center" vertical="center" wrapText="1"/>
    </xf>
    <xf numFmtId="166" fontId="5" fillId="17" borderId="9" xfId="0" applyNumberFormat="1" applyFont="1" applyFill="1" applyBorder="1" applyAlignment="1">
      <alignment horizontal="center"/>
    </xf>
    <xf numFmtId="164" fontId="5" fillId="16" borderId="9" xfId="0" applyNumberFormat="1" applyFont="1" applyFill="1" applyBorder="1" applyAlignment="1">
      <alignment horizontal="center"/>
    </xf>
    <xf numFmtId="170" fontId="5" fillId="19" borderId="4" xfId="0" applyNumberFormat="1" applyFont="1" applyFill="1" applyBorder="1"/>
    <xf numFmtId="166" fontId="5" fillId="19" borderId="5" xfId="0" applyNumberFormat="1" applyFont="1" applyFill="1" applyBorder="1"/>
    <xf numFmtId="166" fontId="23" fillId="0" borderId="9" xfId="0" applyNumberFormat="1" applyFont="1" applyBorder="1" applyAlignment="1">
      <alignment horizontal="center" vertical="center" wrapText="1"/>
    </xf>
    <xf numFmtId="164" fontId="23" fillId="17" borderId="9" xfId="0" applyNumberFormat="1" applyFont="1" applyFill="1" applyBorder="1" applyAlignment="1">
      <alignment horizontal="center"/>
    </xf>
    <xf numFmtId="164" fontId="23" fillId="16" borderId="9" xfId="0" applyNumberFormat="1" applyFont="1" applyFill="1" applyBorder="1" applyAlignment="1">
      <alignment horizontal="center"/>
    </xf>
    <xf numFmtId="164" fontId="23" fillId="18" borderId="9" xfId="0" applyNumberFormat="1" applyFont="1" applyFill="1" applyBorder="1" applyAlignment="1">
      <alignment horizontal="center"/>
    </xf>
    <xf numFmtId="10" fontId="23" fillId="18" borderId="9" xfId="0" applyNumberFormat="1" applyFont="1" applyFill="1" applyBorder="1" applyAlignment="1">
      <alignment horizontal="center"/>
    </xf>
    <xf numFmtId="0" fontId="23" fillId="0" borderId="60" xfId="0" applyFont="1" applyBorder="1" applyAlignment="1">
      <alignment horizontal="left"/>
    </xf>
    <xf numFmtId="170" fontId="5" fillId="0" borderId="55" xfId="0" applyNumberFormat="1" applyFont="1" applyBorder="1" applyAlignment="1">
      <alignment wrapText="1"/>
    </xf>
    <xf numFmtId="0" fontId="23" fillId="0" borderId="55" xfId="0" applyFont="1" applyBorder="1"/>
    <xf numFmtId="0" fontId="5" fillId="0" borderId="4" xfId="0" applyFont="1" applyBorder="1" applyAlignment="1">
      <alignment horizontal="left"/>
    </xf>
    <xf numFmtId="0" fontId="23" fillId="0" borderId="10" xfId="0" applyFont="1" applyBorder="1"/>
    <xf numFmtId="166" fontId="5" fillId="0" borderId="52" xfId="0" applyNumberFormat="1" applyFont="1" applyBorder="1" applyAlignment="1">
      <alignment horizontal="center" vertical="center" wrapText="1"/>
    </xf>
    <xf numFmtId="166" fontId="5" fillId="17" borderId="52" xfId="0" applyNumberFormat="1" applyFont="1" applyFill="1" applyBorder="1" applyAlignment="1">
      <alignment horizontal="center"/>
    </xf>
    <xf numFmtId="164" fontId="5" fillId="16" borderId="52" xfId="0" applyNumberFormat="1" applyFont="1" applyFill="1" applyBorder="1" applyAlignment="1">
      <alignment horizontal="center"/>
    </xf>
    <xf numFmtId="164" fontId="5" fillId="18" borderId="52" xfId="0" applyNumberFormat="1" applyFont="1" applyFill="1" applyBorder="1" applyAlignment="1">
      <alignment horizontal="center"/>
    </xf>
    <xf numFmtId="0" fontId="5" fillId="18" borderId="65" xfId="0" applyFont="1" applyFill="1" applyBorder="1" applyAlignment="1">
      <alignment horizontal="center"/>
    </xf>
    <xf numFmtId="0" fontId="11" fillId="0" borderId="0" xfId="0" applyFont="1" applyAlignment="1">
      <alignment horizontal="center" vertical="center" wrapText="1"/>
    </xf>
    <xf numFmtId="0" fontId="23" fillId="0" borderId="60" xfId="0" applyFont="1" applyBorder="1"/>
    <xf numFmtId="0" fontId="9" fillId="0" borderId="60" xfId="0" applyFont="1" applyBorder="1"/>
    <xf numFmtId="164" fontId="26" fillId="0" borderId="0" xfId="0" applyNumberFormat="1" applyFont="1" applyAlignment="1">
      <alignment horizontal="center"/>
    </xf>
    <xf numFmtId="0" fontId="23" fillId="0" borderId="66" xfId="0" applyFont="1" applyBorder="1"/>
    <xf numFmtId="0" fontId="23" fillId="0" borderId="64" xfId="0" applyFont="1" applyBorder="1"/>
    <xf numFmtId="166" fontId="5" fillId="0" borderId="64" xfId="0" applyNumberFormat="1" applyFont="1" applyBorder="1" applyAlignment="1">
      <alignment horizontal="center" vertical="center" wrapText="1"/>
    </xf>
    <xf numFmtId="164" fontId="5" fillId="18" borderId="64" xfId="0" applyNumberFormat="1" applyFont="1" applyFill="1" applyBorder="1" applyAlignment="1">
      <alignment horizontal="center"/>
    </xf>
    <xf numFmtId="10" fontId="5" fillId="18" borderId="64" xfId="0" applyNumberFormat="1" applyFont="1" applyFill="1" applyBorder="1" applyAlignment="1">
      <alignment horizontal="center"/>
    </xf>
    <xf numFmtId="166" fontId="5" fillId="0" borderId="11" xfId="0" applyNumberFormat="1" applyFont="1" applyBorder="1" applyAlignment="1">
      <alignment horizontal="center" vertical="center" wrapText="1"/>
    </xf>
    <xf numFmtId="166" fontId="5" fillId="17" borderId="11" xfId="0" applyNumberFormat="1" applyFont="1" applyFill="1" applyBorder="1" applyAlignment="1">
      <alignment horizontal="center"/>
    </xf>
    <xf numFmtId="164" fontId="5" fillId="16" borderId="11" xfId="0" applyNumberFormat="1" applyFont="1" applyFill="1" applyBorder="1" applyAlignment="1">
      <alignment horizontal="center"/>
    </xf>
    <xf numFmtId="164" fontId="5" fillId="18" borderId="11" xfId="0" applyNumberFormat="1" applyFont="1" applyFill="1" applyBorder="1" applyAlignment="1">
      <alignment horizontal="center"/>
    </xf>
    <xf numFmtId="10" fontId="5" fillId="18" borderId="12" xfId="0" applyNumberFormat="1" applyFont="1" applyFill="1" applyBorder="1" applyAlignment="1">
      <alignment horizontal="center"/>
    </xf>
    <xf numFmtId="164" fontId="22" fillId="17" borderId="9" xfId="0" applyNumberFormat="1" applyFont="1" applyFill="1" applyBorder="1" applyAlignment="1">
      <alignment horizontal="center" vertical="center"/>
    </xf>
    <xf numFmtId="164" fontId="22" fillId="16" borderId="9" xfId="0" applyNumberFormat="1" applyFont="1" applyFill="1" applyBorder="1" applyAlignment="1">
      <alignment horizontal="center" vertical="center"/>
    </xf>
    <xf numFmtId="164" fontId="11" fillId="0" borderId="0" xfId="0" applyNumberFormat="1" applyFont="1" applyAlignment="1">
      <alignment horizontal="center" vertical="center"/>
    </xf>
    <xf numFmtId="164" fontId="22" fillId="18" borderId="9" xfId="0" applyNumberFormat="1" applyFont="1" applyFill="1" applyBorder="1" applyAlignment="1">
      <alignment horizontal="center" vertical="center"/>
    </xf>
    <xf numFmtId="10" fontId="22" fillId="18" borderId="9" xfId="0" applyNumberFormat="1" applyFont="1" applyFill="1" applyBorder="1" applyAlignment="1">
      <alignment horizontal="center" vertical="center"/>
    </xf>
    <xf numFmtId="164" fontId="11" fillId="0" borderId="0" xfId="0" applyNumberFormat="1" applyFont="1" applyAlignment="1">
      <alignment horizontal="center" vertical="center" wrapText="1"/>
    </xf>
    <xf numFmtId="164" fontId="22" fillId="17" borderId="60" xfId="0" applyNumberFormat="1" applyFont="1" applyFill="1" applyBorder="1" applyAlignment="1">
      <alignment horizontal="center" vertical="center"/>
    </xf>
    <xf numFmtId="164" fontId="22" fillId="16" borderId="60" xfId="0" applyNumberFormat="1" applyFont="1" applyFill="1" applyBorder="1" applyAlignment="1">
      <alignment horizontal="center" vertical="center"/>
    </xf>
    <xf numFmtId="164" fontId="22" fillId="18" borderId="60" xfId="0" applyNumberFormat="1" applyFont="1" applyFill="1" applyBorder="1" applyAlignment="1">
      <alignment horizontal="center" vertical="center"/>
    </xf>
    <xf numFmtId="170" fontId="9" fillId="0" borderId="0" xfId="0" applyNumberFormat="1" applyFont="1" applyAlignment="1">
      <alignment horizontal="center" vertical="center" wrapText="1"/>
    </xf>
    <xf numFmtId="166" fontId="5" fillId="16" borderId="9" xfId="0" applyNumberFormat="1" applyFont="1" applyFill="1" applyBorder="1" applyAlignment="1">
      <alignment horizontal="center"/>
    </xf>
    <xf numFmtId="0" fontId="5" fillId="0" borderId="9" xfId="0" applyFont="1" applyBorder="1" applyProtection="1">
      <protection locked="0"/>
    </xf>
    <xf numFmtId="0" fontId="5" fillId="0" borderId="33" xfId="0" applyFont="1" applyBorder="1" applyProtection="1">
      <protection locked="0"/>
    </xf>
    <xf numFmtId="166" fontId="5" fillId="0" borderId="33" xfId="0" applyNumberFormat="1" applyFont="1" applyBorder="1" applyAlignment="1">
      <alignment horizontal="center" vertical="center" wrapText="1"/>
    </xf>
    <xf numFmtId="164" fontId="5" fillId="3" borderId="33" xfId="0" applyNumberFormat="1" applyFont="1" applyFill="1" applyBorder="1" applyAlignment="1">
      <alignment horizontal="center"/>
    </xf>
    <xf numFmtId="166" fontId="5" fillId="0" borderId="0" xfId="0" applyNumberFormat="1" applyFont="1" applyAlignment="1">
      <alignment horizontal="center"/>
    </xf>
    <xf numFmtId="10" fontId="5" fillId="0" borderId="0" xfId="0" applyNumberFormat="1" applyFont="1" applyAlignment="1">
      <alignment horizontal="center"/>
    </xf>
    <xf numFmtId="0" fontId="25" fillId="0" borderId="9" xfId="0" applyFont="1" applyBorder="1" applyProtection="1">
      <protection locked="0"/>
    </xf>
    <xf numFmtId="166" fontId="23" fillId="0" borderId="9" xfId="0" applyNumberFormat="1" applyFont="1" applyBorder="1"/>
    <xf numFmtId="166" fontId="5" fillId="0" borderId="0" xfId="0" applyNumberFormat="1" applyFont="1"/>
    <xf numFmtId="0" fontId="23" fillId="0" borderId="11" xfId="0" applyFont="1" applyBorder="1"/>
    <xf numFmtId="166" fontId="5" fillId="0" borderId="11" xfId="0" applyNumberFormat="1" applyFont="1" applyBorder="1"/>
    <xf numFmtId="3" fontId="5" fillId="0" borderId="0" xfId="0" applyNumberFormat="1" applyFont="1" applyAlignment="1">
      <alignment horizontal="center"/>
    </xf>
    <xf numFmtId="0" fontId="23" fillId="0" borderId="63" xfId="0" applyFont="1" applyBorder="1" applyAlignment="1">
      <alignment vertical="center"/>
    </xf>
    <xf numFmtId="166" fontId="22" fillId="0" borderId="9" xfId="0" applyNumberFormat="1" applyFont="1" applyBorder="1" applyAlignment="1">
      <alignment vertical="center"/>
    </xf>
    <xf numFmtId="0" fontId="10" fillId="0" borderId="0" xfId="0" applyFont="1" applyAlignment="1">
      <alignment horizontal="center" vertical="center"/>
    </xf>
    <xf numFmtId="0" fontId="5" fillId="0" borderId="6" xfId="0" applyFont="1" applyBorder="1"/>
    <xf numFmtId="0" fontId="23" fillId="0" borderId="7" xfId="0" applyFont="1" applyBorder="1"/>
    <xf numFmtId="0" fontId="5" fillId="0" borderId="7" xfId="0" applyFont="1" applyBorder="1"/>
    <xf numFmtId="0" fontId="11" fillId="0" borderId="7" xfId="0" applyFont="1" applyBorder="1"/>
    <xf numFmtId="0" fontId="5" fillId="0" borderId="8" xfId="0" applyFont="1" applyBorder="1"/>
    <xf numFmtId="0" fontId="5" fillId="5" borderId="9" xfId="0" applyFont="1" applyFill="1" applyBorder="1"/>
    <xf numFmtId="0" fontId="23" fillId="5" borderId="9" xfId="0" applyFont="1" applyFill="1" applyBorder="1"/>
    <xf numFmtId="0" fontId="5" fillId="5" borderId="9" xfId="0" quotePrefix="1" applyFont="1" applyFill="1" applyBorder="1"/>
    <xf numFmtId="1" fontId="15" fillId="5" borderId="9" xfId="0" applyNumberFormat="1" applyFont="1" applyFill="1" applyBorder="1" applyAlignment="1">
      <alignment horizontal="left"/>
    </xf>
    <xf numFmtId="0" fontId="15" fillId="5" borderId="9" xfId="0" applyFont="1" applyFill="1" applyBorder="1" applyAlignment="1">
      <alignment horizontal="left"/>
    </xf>
    <xf numFmtId="4" fontId="15" fillId="5" borderId="9" xfId="0" applyNumberFormat="1" applyFont="1" applyFill="1" applyBorder="1" applyAlignment="1">
      <alignment horizontal="left"/>
    </xf>
    <xf numFmtId="0" fontId="15" fillId="5" borderId="9" xfId="0" applyFont="1" applyFill="1" applyBorder="1"/>
    <xf numFmtId="0" fontId="11" fillId="5" borderId="9" xfId="0" applyFont="1" applyFill="1" applyBorder="1"/>
    <xf numFmtId="0" fontId="15" fillId="21" borderId="9" xfId="0" applyFont="1" applyFill="1" applyBorder="1" applyAlignment="1">
      <alignment horizontal="center" vertical="center" wrapText="1"/>
    </xf>
    <xf numFmtId="0" fontId="10" fillId="0" borderId="9" xfId="0" applyFont="1" applyBorder="1"/>
    <xf numFmtId="0" fontId="10" fillId="23" borderId="9" xfId="0" applyFont="1" applyFill="1" applyBorder="1"/>
    <xf numFmtId="164" fontId="10" fillId="23" borderId="9" xfId="0" applyNumberFormat="1" applyFont="1" applyFill="1" applyBorder="1" applyAlignment="1">
      <alignment horizontal="center"/>
    </xf>
    <xf numFmtId="170" fontId="11" fillId="0" borderId="9" xfId="8" applyNumberFormat="1" applyFont="1" applyBorder="1" applyAlignment="1">
      <alignment horizontal="center"/>
    </xf>
    <xf numFmtId="0" fontId="20"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5" fillId="2" borderId="4" xfId="0" applyFont="1" applyFill="1" applyBorder="1" applyAlignment="1">
      <alignment vertical="center"/>
    </xf>
    <xf numFmtId="0" fontId="13" fillId="3" borderId="52" xfId="0" applyFont="1" applyFill="1" applyBorder="1" applyAlignment="1">
      <alignment wrapText="1"/>
    </xf>
    <xf numFmtId="0" fontId="29" fillId="21" borderId="9" xfId="0" applyFont="1" applyFill="1" applyBorder="1" applyAlignment="1">
      <alignment horizontal="center" vertical="center" wrapText="1"/>
    </xf>
    <xf numFmtId="1" fontId="29" fillId="21" borderId="9" xfId="0" applyNumberFormat="1" applyFont="1" applyFill="1" applyBorder="1" applyAlignment="1">
      <alignment horizontal="center" vertical="center" wrapText="1"/>
    </xf>
    <xf numFmtId="168" fontId="29" fillId="21" borderId="9" xfId="6" applyNumberFormat="1" applyFont="1" applyFill="1" applyBorder="1" applyAlignment="1" applyProtection="1">
      <alignment horizontal="center" vertical="center" wrapText="1"/>
    </xf>
    <xf numFmtId="168" fontId="29" fillId="21" borderId="10" xfId="6" applyNumberFormat="1" applyFont="1" applyFill="1" applyBorder="1" applyAlignment="1" applyProtection="1">
      <alignment horizontal="center" vertical="center" wrapText="1"/>
    </xf>
    <xf numFmtId="168" fontId="29" fillId="22" borderId="9" xfId="0" applyNumberFormat="1" applyFont="1" applyFill="1" applyBorder="1" applyAlignment="1">
      <alignment horizontal="center" vertical="center" wrapText="1"/>
    </xf>
    <xf numFmtId="168" fontId="29" fillId="21" borderId="9" xfId="0" applyNumberFormat="1" applyFont="1" applyFill="1" applyBorder="1" applyAlignment="1">
      <alignment horizontal="center" vertical="center" wrapText="1"/>
    </xf>
    <xf numFmtId="10" fontId="29" fillId="22" borderId="9" xfId="7" applyNumberFormat="1" applyFont="1" applyFill="1" applyBorder="1" applyAlignment="1" applyProtection="1">
      <alignment horizontal="center" vertical="center" wrapText="1"/>
    </xf>
    <xf numFmtId="10" fontId="29" fillId="21" borderId="9" xfId="7" applyNumberFormat="1" applyFont="1" applyFill="1" applyBorder="1" applyAlignment="1" applyProtection="1">
      <alignment horizontal="center" vertical="center" wrapText="1"/>
    </xf>
    <xf numFmtId="168" fontId="29" fillId="0" borderId="9" xfId="0" applyNumberFormat="1" applyFont="1" applyBorder="1" applyAlignment="1">
      <alignment horizontal="center" vertical="center" wrapText="1"/>
    </xf>
    <xf numFmtId="164" fontId="11" fillId="0" borderId="9" xfId="0" applyNumberFormat="1" applyFont="1" applyBorder="1"/>
    <xf numFmtId="164" fontId="10" fillId="0" borderId="9" xfId="0" applyNumberFormat="1" applyFont="1" applyBorder="1"/>
    <xf numFmtId="0" fontId="13" fillId="3" borderId="52" xfId="0" applyFont="1" applyFill="1" applyBorder="1"/>
    <xf numFmtId="10" fontId="22" fillId="18" borderId="60" xfId="0" applyNumberFormat="1" applyFont="1" applyFill="1" applyBorder="1" applyAlignment="1">
      <alignment horizontal="center" vertical="center"/>
    </xf>
    <xf numFmtId="164" fontId="11" fillId="0" borderId="9" xfId="0" applyNumberFormat="1" applyFont="1" applyBorder="1" applyAlignment="1">
      <alignment horizontal="center" vertical="center"/>
    </xf>
    <xf numFmtId="166" fontId="5" fillId="0" borderId="63" xfId="0" applyNumberFormat="1" applyFont="1" applyBorder="1" applyAlignment="1">
      <alignment horizontal="center" vertical="center" wrapText="1"/>
    </xf>
    <xf numFmtId="166" fontId="5" fillId="0" borderId="0" xfId="0" applyNumberFormat="1" applyFont="1" applyAlignment="1">
      <alignment horizontal="center" vertical="center" wrapText="1"/>
    </xf>
    <xf numFmtId="166" fontId="23" fillId="0" borderId="0" xfId="0" applyNumberFormat="1" applyFont="1" applyAlignment="1">
      <alignment horizontal="center"/>
    </xf>
    <xf numFmtId="3" fontId="23" fillId="0" borderId="0" xfId="0" applyNumberFormat="1" applyFont="1" applyAlignment="1">
      <alignment horizontal="center"/>
    </xf>
    <xf numFmtId="10" fontId="23" fillId="0" borderId="0" xfId="0" applyNumberFormat="1" applyFont="1" applyAlignment="1">
      <alignment horizontal="center"/>
    </xf>
    <xf numFmtId="0" fontId="14" fillId="5" borderId="9" xfId="0" applyFont="1" applyFill="1" applyBorder="1" applyAlignment="1">
      <alignment horizontal="left"/>
    </xf>
    <xf numFmtId="4" fontId="10" fillId="23" borderId="9" xfId="0" applyNumberFormat="1" applyFont="1" applyFill="1" applyBorder="1" applyAlignment="1">
      <alignment horizontal="center"/>
    </xf>
    <xf numFmtId="4" fontId="11" fillId="0" borderId="9" xfId="1" applyNumberFormat="1" applyFont="1" applyBorder="1" applyAlignment="1">
      <alignment horizontal="center"/>
    </xf>
    <xf numFmtId="1" fontId="14" fillId="5" borderId="9" xfId="0" applyNumberFormat="1" applyFont="1" applyFill="1" applyBorder="1" applyAlignment="1">
      <alignment horizontal="left"/>
    </xf>
    <xf numFmtId="0" fontId="32" fillId="0" borderId="0" xfId="0" applyFont="1"/>
    <xf numFmtId="0" fontId="5" fillId="0" borderId="63" xfId="0" applyFont="1" applyBorder="1" applyProtection="1">
      <protection locked="0"/>
    </xf>
    <xf numFmtId="164" fontId="5" fillId="17" borderId="63" xfId="0" applyNumberFormat="1" applyFont="1" applyFill="1" applyBorder="1" applyAlignment="1">
      <alignment horizontal="center"/>
    </xf>
    <xf numFmtId="0" fontId="25" fillId="0" borderId="9" xfId="0" applyFont="1" applyBorder="1" applyAlignment="1" applyProtection="1">
      <alignment wrapText="1"/>
      <protection locked="0"/>
    </xf>
    <xf numFmtId="0" fontId="5" fillId="20" borderId="9" xfId="0" applyFont="1" applyFill="1" applyBorder="1" applyAlignment="1">
      <alignment horizontal="center" vertical="center" wrapText="1"/>
    </xf>
    <xf numFmtId="176" fontId="11" fillId="3" borderId="9" xfId="0" applyNumberFormat="1" applyFont="1" applyFill="1" applyBorder="1" applyAlignment="1">
      <alignment horizontal="center"/>
    </xf>
    <xf numFmtId="176" fontId="11" fillId="3" borderId="9" xfId="1" applyNumberFormat="1" applyFont="1" applyFill="1" applyBorder="1" applyAlignment="1">
      <alignment horizontal="center"/>
    </xf>
    <xf numFmtId="176" fontId="11" fillId="3" borderId="0" xfId="0" applyNumberFormat="1" applyFont="1" applyFill="1" applyAlignment="1">
      <alignment horizontal="center"/>
    </xf>
    <xf numFmtId="176" fontId="10" fillId="3" borderId="9" xfId="0" applyNumberFormat="1" applyFont="1" applyFill="1" applyBorder="1" applyAlignment="1">
      <alignment horizontal="center"/>
    </xf>
    <xf numFmtId="0" fontId="29" fillId="21" borderId="60" xfId="0" applyFont="1" applyFill="1" applyBorder="1" applyAlignment="1">
      <alignment horizontal="center" vertical="center" wrapText="1"/>
    </xf>
    <xf numFmtId="0" fontId="29" fillId="3" borderId="0" xfId="0" applyFont="1" applyFill="1"/>
    <xf numFmtId="0" fontId="29" fillId="3" borderId="0" xfId="0" applyFont="1" applyFill="1" applyAlignment="1">
      <alignment horizontal="left"/>
    </xf>
    <xf numFmtId="0" fontId="29" fillId="3" borderId="0" xfId="0" applyFont="1" applyFill="1" applyAlignment="1">
      <alignment horizontal="center"/>
    </xf>
    <xf numFmtId="0" fontId="33" fillId="3" borderId="0" xfId="0" applyFont="1" applyFill="1"/>
    <xf numFmtId="0" fontId="29" fillId="3" borderId="1" xfId="0" applyFont="1" applyFill="1" applyBorder="1"/>
    <xf numFmtId="0" fontId="29" fillId="3" borderId="3" xfId="0" applyFont="1" applyFill="1" applyBorder="1"/>
    <xf numFmtId="0" fontId="36" fillId="3" borderId="0" xfId="0" applyFont="1" applyFill="1"/>
    <xf numFmtId="0" fontId="29" fillId="3" borderId="4" xfId="0" applyFont="1" applyFill="1" applyBorder="1"/>
    <xf numFmtId="0" fontId="29" fillId="3" borderId="5" xfId="0" applyFont="1" applyFill="1" applyBorder="1"/>
    <xf numFmtId="10" fontId="29" fillId="6" borderId="28" xfId="7" applyNumberFormat="1" applyFont="1" applyFill="1" applyBorder="1" applyAlignment="1" applyProtection="1">
      <alignment horizontal="center" vertical="center"/>
    </xf>
    <xf numFmtId="10" fontId="29" fillId="6" borderId="31" xfId="7" applyNumberFormat="1" applyFont="1" applyFill="1" applyBorder="1" applyAlignment="1" applyProtection="1">
      <alignment horizontal="center" vertical="center"/>
    </xf>
    <xf numFmtId="10" fontId="29" fillId="6" borderId="38" xfId="7" applyNumberFormat="1" applyFont="1" applyFill="1" applyBorder="1" applyAlignment="1" applyProtection="1">
      <alignment horizontal="center" vertical="center"/>
    </xf>
    <xf numFmtId="4" fontId="29" fillId="6" borderId="24" xfId="1" applyNumberFormat="1" applyFont="1" applyFill="1" applyBorder="1" applyAlignment="1" applyProtection="1">
      <alignment horizontal="center" vertical="center"/>
    </xf>
    <xf numFmtId="4" fontId="29" fillId="6" borderId="46" xfId="1" applyNumberFormat="1" applyFont="1" applyFill="1" applyBorder="1" applyAlignment="1" applyProtection="1">
      <alignment horizontal="center" vertical="center"/>
    </xf>
    <xf numFmtId="4" fontId="29" fillId="6" borderId="29" xfId="1" applyNumberFormat="1" applyFont="1" applyFill="1" applyBorder="1" applyAlignment="1" applyProtection="1">
      <alignment horizontal="center" vertical="center"/>
    </xf>
    <xf numFmtId="4" fontId="29" fillId="6" borderId="32" xfId="1" applyNumberFormat="1" applyFont="1" applyFill="1" applyBorder="1" applyAlignment="1" applyProtection="1">
      <alignment horizontal="center" vertical="center"/>
    </xf>
    <xf numFmtId="4" fontId="29" fillId="6" borderId="30" xfId="1" applyNumberFormat="1" applyFont="1" applyFill="1" applyBorder="1" applyAlignment="1" applyProtection="1">
      <alignment horizontal="center" vertical="center"/>
    </xf>
    <xf numFmtId="4" fontId="29" fillId="6" borderId="34" xfId="1" applyNumberFormat="1" applyFont="1" applyFill="1" applyBorder="1" applyAlignment="1" applyProtection="1">
      <alignment horizontal="center" vertical="center"/>
    </xf>
    <xf numFmtId="4" fontId="29" fillId="6" borderId="35" xfId="1" applyNumberFormat="1" applyFont="1" applyFill="1" applyBorder="1" applyAlignment="1" applyProtection="1">
      <alignment horizontal="center" vertical="center"/>
    </xf>
    <xf numFmtId="10" fontId="29" fillId="6" borderId="49" xfId="7" applyNumberFormat="1" applyFont="1" applyFill="1" applyBorder="1" applyAlignment="1" applyProtection="1">
      <alignment horizontal="center" vertical="center"/>
    </xf>
    <xf numFmtId="4" fontId="29" fillId="6" borderId="26" xfId="3" applyNumberFormat="1" applyFont="1" applyFill="1" applyBorder="1" applyAlignment="1" applyProtection="1">
      <alignment horizontal="center" vertical="center" wrapText="1"/>
    </xf>
    <xf numFmtId="4" fontId="29" fillId="10" borderId="25" xfId="3" applyNumberFormat="1" applyFont="1" applyFill="1" applyBorder="1" applyAlignment="1" applyProtection="1">
      <alignment horizontal="center" vertical="center" wrapText="1"/>
    </xf>
    <xf numFmtId="4" fontId="29" fillId="10" borderId="12" xfId="3" applyNumberFormat="1" applyFont="1" applyFill="1" applyBorder="1" applyAlignment="1" applyProtection="1">
      <alignment horizontal="center" vertical="center" wrapText="1"/>
    </xf>
    <xf numFmtId="4" fontId="29" fillId="6" borderId="30" xfId="3" applyNumberFormat="1" applyFont="1" applyFill="1" applyBorder="1" applyAlignment="1" applyProtection="1">
      <alignment horizontal="center" vertical="center" wrapText="1"/>
    </xf>
    <xf numFmtId="4" fontId="29" fillId="6" borderId="36" xfId="3" applyNumberFormat="1" applyFont="1" applyFill="1" applyBorder="1" applyAlignment="1" applyProtection="1">
      <alignment horizontal="center" vertical="center" wrapText="1"/>
    </xf>
    <xf numFmtId="4" fontId="29" fillId="6" borderId="35" xfId="3" applyNumberFormat="1" applyFont="1" applyFill="1" applyBorder="1" applyAlignment="1" applyProtection="1">
      <alignment horizontal="center" vertical="center" wrapText="1"/>
    </xf>
    <xf numFmtId="4" fontId="38" fillId="3" borderId="53" xfId="3" applyNumberFormat="1" applyFont="1" applyFill="1" applyBorder="1" applyAlignment="1" applyProtection="1">
      <alignment horizontal="center" vertical="center" wrapText="1"/>
    </xf>
    <xf numFmtId="10" fontId="29" fillId="11" borderId="26" xfId="7" applyNumberFormat="1" applyFont="1" applyFill="1" applyBorder="1" applyAlignment="1" applyProtection="1">
      <alignment horizontal="center" vertical="center" wrapText="1"/>
    </xf>
    <xf numFmtId="4" fontId="29" fillId="11" borderId="27" xfId="3" applyNumberFormat="1" applyFont="1" applyFill="1" applyBorder="1" applyAlignment="1" applyProtection="1">
      <alignment horizontal="center" vertical="center" wrapText="1"/>
    </xf>
    <xf numFmtId="10" fontId="29" fillId="12" borderId="12" xfId="7" applyNumberFormat="1" applyFont="1" applyFill="1" applyBorder="1" applyAlignment="1" applyProtection="1">
      <alignment horizontal="center" vertical="center" wrapText="1"/>
    </xf>
    <xf numFmtId="10" fontId="29" fillId="12" borderId="59" xfId="7" applyNumberFormat="1" applyFont="1" applyFill="1" applyBorder="1" applyAlignment="1" applyProtection="1">
      <alignment horizontal="center" vertical="center" wrapText="1"/>
    </xf>
    <xf numFmtId="10" fontId="29" fillId="12" borderId="36" xfId="7" applyNumberFormat="1" applyFont="1" applyFill="1" applyBorder="1" applyAlignment="1" applyProtection="1">
      <alignment horizontal="center" vertical="center" wrapText="1"/>
    </xf>
    <xf numFmtId="169" fontId="29" fillId="3" borderId="0" xfId="3" applyNumberFormat="1" applyFont="1" applyFill="1" applyBorder="1" applyAlignment="1" applyProtection="1">
      <alignment horizontal="center" vertical="center"/>
    </xf>
    <xf numFmtId="169" fontId="29" fillId="3" borderId="0" xfId="3" applyNumberFormat="1" applyFont="1" applyFill="1" applyBorder="1" applyAlignment="1" applyProtection="1">
      <alignment horizontal="right" vertical="center"/>
    </xf>
    <xf numFmtId="3" fontId="29" fillId="3" borderId="0" xfId="5" applyNumberFormat="1" applyFont="1" applyFill="1" applyBorder="1" applyAlignment="1" applyProtection="1">
      <alignment horizontal="right" vertical="center" wrapText="1"/>
    </xf>
    <xf numFmtId="10" fontId="29" fillId="9" borderId="28" xfId="7" applyNumberFormat="1" applyFont="1" applyFill="1" applyBorder="1" applyAlignment="1" applyProtection="1">
      <alignment horizontal="center" vertical="center"/>
    </xf>
    <xf numFmtId="10" fontId="29" fillId="9" borderId="46" xfId="7" applyNumberFormat="1" applyFont="1" applyFill="1" applyBorder="1" applyAlignment="1" applyProtection="1">
      <alignment horizontal="center" vertical="center"/>
    </xf>
    <xf numFmtId="164" fontId="38" fillId="6" borderId="46" xfId="5" applyNumberFormat="1" applyFont="1" applyFill="1" applyBorder="1" applyAlignment="1" applyProtection="1">
      <alignment horizontal="center" vertical="center" wrapText="1"/>
    </xf>
    <xf numFmtId="10" fontId="29" fillId="6" borderId="43" xfId="7" applyNumberFormat="1" applyFont="1" applyFill="1" applyBorder="1" applyAlignment="1" applyProtection="1">
      <alignment horizontal="center" vertical="center"/>
    </xf>
    <xf numFmtId="164" fontId="38" fillId="6" borderId="62" xfId="5" applyNumberFormat="1" applyFont="1" applyFill="1" applyBorder="1" applyAlignment="1" applyProtection="1">
      <alignment horizontal="center" vertical="center" wrapText="1"/>
    </xf>
    <xf numFmtId="166" fontId="29" fillId="14" borderId="20" xfId="5" applyNumberFormat="1" applyFont="1" applyFill="1" applyBorder="1" applyAlignment="1" applyProtection="1">
      <alignment vertical="center" wrapText="1"/>
    </xf>
    <xf numFmtId="166" fontId="29" fillId="14" borderId="31" xfId="5" applyNumberFormat="1" applyFont="1" applyFill="1" applyBorder="1" applyAlignment="1" applyProtection="1">
      <alignment vertical="center" wrapText="1"/>
    </xf>
    <xf numFmtId="166" fontId="29" fillId="14" borderId="38" xfId="5" applyNumberFormat="1" applyFont="1" applyFill="1" applyBorder="1" applyAlignment="1" applyProtection="1">
      <alignment vertical="center" wrapText="1"/>
    </xf>
    <xf numFmtId="164" fontId="38" fillId="6" borderId="28" xfId="5" applyNumberFormat="1" applyFont="1" applyFill="1" applyBorder="1" applyAlignment="1" applyProtection="1">
      <alignment horizontal="center" vertical="center" wrapText="1"/>
    </xf>
    <xf numFmtId="0" fontId="33" fillId="3" borderId="5" xfId="0" applyFont="1" applyFill="1" applyBorder="1"/>
    <xf numFmtId="164" fontId="38" fillId="6" borderId="31" xfId="5" applyNumberFormat="1" applyFont="1" applyFill="1" applyBorder="1" applyAlignment="1" applyProtection="1">
      <alignment horizontal="center" vertical="center" wrapText="1"/>
    </xf>
    <xf numFmtId="164" fontId="38" fillId="6" borderId="38" xfId="5" applyNumberFormat="1" applyFont="1" applyFill="1" applyBorder="1" applyAlignment="1" applyProtection="1">
      <alignment horizontal="center" vertical="center" wrapText="1"/>
    </xf>
    <xf numFmtId="0" fontId="29" fillId="3" borderId="8" xfId="0" applyFont="1" applyFill="1" applyBorder="1"/>
    <xf numFmtId="10" fontId="29" fillId="6" borderId="24" xfId="7" applyNumberFormat="1" applyFont="1" applyFill="1" applyBorder="1" applyAlignment="1" applyProtection="1">
      <alignment horizontal="center" vertical="center"/>
    </xf>
    <xf numFmtId="10" fontId="29" fillId="6" borderId="25" xfId="7" applyNumberFormat="1" applyFont="1" applyFill="1" applyBorder="1" applyAlignment="1" applyProtection="1">
      <alignment horizontal="center" vertical="center"/>
    </xf>
    <xf numFmtId="168" fontId="29" fillId="3" borderId="0" xfId="5" applyNumberFormat="1" applyFont="1" applyFill="1" applyBorder="1" applyAlignment="1" applyProtection="1">
      <alignment horizontal="center" vertical="center" wrapText="1"/>
    </xf>
    <xf numFmtId="170" fontId="29" fillId="3" borderId="0" xfId="5" applyNumberFormat="1" applyFont="1" applyFill="1" applyBorder="1" applyAlignment="1" applyProtection="1">
      <alignment horizontal="right" vertical="center" wrapText="1"/>
    </xf>
    <xf numFmtId="168" fontId="38" fillId="3" borderId="15" xfId="5" applyNumberFormat="1" applyFont="1" applyFill="1" applyBorder="1" applyAlignment="1" applyProtection="1">
      <alignment horizontal="left" vertical="center"/>
    </xf>
    <xf numFmtId="168" fontId="38" fillId="3" borderId="14" xfId="5" applyNumberFormat="1" applyFont="1" applyFill="1" applyBorder="1" applyAlignment="1" applyProtection="1">
      <alignment horizontal="left" vertical="center"/>
    </xf>
    <xf numFmtId="168" fontId="38" fillId="3" borderId="16" xfId="5" applyNumberFormat="1" applyFont="1" applyFill="1" applyBorder="1" applyAlignment="1" applyProtection="1">
      <alignment horizontal="left" vertical="center"/>
    </xf>
    <xf numFmtId="164" fontId="38" fillId="6" borderId="16" xfId="5" applyNumberFormat="1" applyFont="1" applyFill="1" applyBorder="1" applyAlignment="1" applyProtection="1">
      <alignment horizontal="center" vertical="center"/>
    </xf>
    <xf numFmtId="10" fontId="38" fillId="6" borderId="17" xfId="7" applyNumberFormat="1" applyFont="1" applyFill="1" applyBorder="1" applyAlignment="1" applyProtection="1">
      <alignment horizontal="center" vertical="center"/>
    </xf>
    <xf numFmtId="164" fontId="38" fillId="6" borderId="17" xfId="5" applyNumberFormat="1" applyFont="1" applyFill="1" applyBorder="1" applyAlignment="1" applyProtection="1">
      <alignment horizontal="center" vertical="center"/>
    </xf>
    <xf numFmtId="170" fontId="29" fillId="3" borderId="0" xfId="5" applyNumberFormat="1" applyFont="1" applyFill="1" applyBorder="1" applyAlignment="1" applyProtection="1">
      <alignment horizontal="center" vertical="center" wrapText="1"/>
    </xf>
    <xf numFmtId="4" fontId="29" fillId="3" borderId="0" xfId="5" applyNumberFormat="1" applyFont="1" applyFill="1" applyBorder="1" applyAlignment="1" applyProtection="1">
      <alignment horizontal="right" vertical="center" wrapText="1"/>
    </xf>
    <xf numFmtId="164" fontId="29" fillId="6" borderId="17" xfId="5" applyNumberFormat="1" applyFont="1" applyFill="1" applyBorder="1" applyAlignment="1" applyProtection="1">
      <alignment horizontal="center" vertical="center" wrapText="1"/>
    </xf>
    <xf numFmtId="10" fontId="29" fillId="6" borderId="15" xfId="7" applyNumberFormat="1" applyFont="1" applyFill="1" applyBorder="1" applyAlignment="1" applyProtection="1">
      <alignment horizontal="center" vertical="center"/>
    </xf>
    <xf numFmtId="168" fontId="38" fillId="3" borderId="17" xfId="5" applyNumberFormat="1" applyFont="1" applyFill="1" applyBorder="1" applyAlignment="1" applyProtection="1">
      <alignment horizontal="left" vertical="center"/>
    </xf>
    <xf numFmtId="10" fontId="29" fillId="6" borderId="18" xfId="7" applyNumberFormat="1" applyFont="1" applyFill="1" applyBorder="1" applyAlignment="1" applyProtection="1">
      <alignment horizontal="center" vertical="center" wrapText="1"/>
    </xf>
    <xf numFmtId="10" fontId="29" fillId="6" borderId="19" xfId="7" applyNumberFormat="1" applyFont="1" applyFill="1" applyBorder="1" applyAlignment="1" applyProtection="1">
      <alignment horizontal="center" vertical="center" wrapText="1"/>
    </xf>
    <xf numFmtId="164" fontId="38" fillId="0" borderId="15" xfId="5" applyNumberFormat="1" applyFont="1" applyFill="1" applyBorder="1" applyAlignment="1" applyProtection="1">
      <alignment vertical="center"/>
    </xf>
    <xf numFmtId="164" fontId="38" fillId="0" borderId="16" xfId="5" applyNumberFormat="1" applyFont="1" applyFill="1" applyBorder="1" applyAlignment="1" applyProtection="1">
      <alignment horizontal="center" vertical="center" wrapText="1"/>
    </xf>
    <xf numFmtId="164" fontId="29" fillId="3" borderId="0" xfId="5" applyNumberFormat="1" applyFont="1" applyFill="1" applyBorder="1" applyAlignment="1" applyProtection="1">
      <alignment horizontal="center" vertical="center" wrapText="1"/>
    </xf>
    <xf numFmtId="10" fontId="29" fillId="3" borderId="0" xfId="7" applyNumberFormat="1" applyFont="1" applyFill="1" applyBorder="1" applyAlignment="1" applyProtection="1">
      <alignment horizontal="center" vertical="center"/>
    </xf>
    <xf numFmtId="9" fontId="38" fillId="8" borderId="4" xfId="7" applyFont="1" applyFill="1" applyBorder="1" applyAlignment="1" applyProtection="1">
      <alignment vertical="center"/>
    </xf>
    <xf numFmtId="171" fontId="38" fillId="6" borderId="15" xfId="1" applyNumberFormat="1" applyFont="1" applyFill="1" applyBorder="1" applyAlignment="1" applyProtection="1">
      <alignment horizontal="center" vertical="center"/>
    </xf>
    <xf numFmtId="171" fontId="38" fillId="8" borderId="6" xfId="1" applyNumberFormat="1" applyFont="1" applyFill="1" applyBorder="1" applyAlignment="1" applyProtection="1">
      <alignment vertical="center"/>
    </xf>
    <xf numFmtId="168" fontId="29" fillId="3" borderId="0" xfId="5" applyNumberFormat="1" applyFont="1" applyFill="1" applyBorder="1" applyAlignment="1" applyProtection="1">
      <alignment vertical="center" wrapText="1"/>
    </xf>
    <xf numFmtId="168" fontId="29" fillId="3" borderId="0" xfId="5" applyNumberFormat="1" applyFont="1" applyFill="1" applyBorder="1" applyAlignment="1" applyProtection="1">
      <alignment horizontal="right" vertical="center" wrapText="1"/>
    </xf>
    <xf numFmtId="0" fontId="29" fillId="3" borderId="6" xfId="0" applyFont="1" applyFill="1" applyBorder="1"/>
    <xf numFmtId="168" fontId="29" fillId="3" borderId="7" xfId="5" applyNumberFormat="1" applyFont="1" applyFill="1" applyBorder="1" applyAlignment="1" applyProtection="1">
      <alignment horizontal="center" vertical="center" wrapText="1"/>
    </xf>
    <xf numFmtId="168" fontId="29" fillId="3" borderId="7" xfId="5" applyNumberFormat="1" applyFont="1" applyFill="1" applyBorder="1" applyAlignment="1" applyProtection="1">
      <alignment vertical="center" wrapText="1"/>
    </xf>
    <xf numFmtId="168" fontId="29" fillId="3" borderId="7" xfId="5" applyNumberFormat="1" applyFont="1" applyFill="1" applyBorder="1" applyAlignment="1" applyProtection="1">
      <alignment horizontal="right" vertical="center" wrapText="1"/>
    </xf>
    <xf numFmtId="0" fontId="43" fillId="24" borderId="17" xfId="0" applyFont="1" applyFill="1" applyBorder="1" applyAlignment="1">
      <alignment horizontal="center" vertical="center" wrapText="1"/>
    </xf>
    <xf numFmtId="0" fontId="43" fillId="0" borderId="17" xfId="0" applyFont="1" applyBorder="1" applyAlignment="1">
      <alignment horizontal="center" vertical="center" wrapText="1"/>
    </xf>
    <xf numFmtId="0" fontId="5" fillId="0" borderId="17" xfId="0" applyFont="1" applyBorder="1" applyAlignment="1">
      <alignment vertical="center" wrapText="1"/>
    </xf>
    <xf numFmtId="164" fontId="5" fillId="24" borderId="17" xfId="0" applyNumberFormat="1"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0" fontId="44" fillId="0" borderId="0" xfId="0" applyFont="1" applyAlignment="1">
      <alignment vertical="center"/>
    </xf>
    <xf numFmtId="10" fontId="0" fillId="0" borderId="0" xfId="8" applyNumberFormat="1" applyFont="1"/>
    <xf numFmtId="164" fontId="11" fillId="0" borderId="0" xfId="0" applyNumberFormat="1" applyFont="1"/>
    <xf numFmtId="170" fontId="11" fillId="0" borderId="0" xfId="0" applyNumberFormat="1" applyFont="1"/>
    <xf numFmtId="0" fontId="11" fillId="0" borderId="0" xfId="0" applyFont="1" applyAlignment="1">
      <alignment wrapText="1"/>
    </xf>
    <xf numFmtId="0" fontId="44" fillId="0" borderId="0" xfId="0" applyFont="1"/>
    <xf numFmtId="0" fontId="43" fillId="0" borderId="0" xfId="0" applyFont="1" applyAlignment="1">
      <alignment horizontal="center"/>
    </xf>
    <xf numFmtId="0" fontId="25" fillId="0" borderId="0" xfId="0" applyFont="1" applyAlignment="1">
      <alignment horizontal="center"/>
    </xf>
    <xf numFmtId="10" fontId="29" fillId="10" borderId="26" xfId="7" applyNumberFormat="1" applyFont="1" applyFill="1" applyBorder="1" applyAlignment="1" applyProtection="1">
      <alignment horizontal="center" vertical="center" wrapText="1"/>
    </xf>
    <xf numFmtId="10" fontId="29" fillId="6" borderId="12" xfId="7" applyNumberFormat="1" applyFont="1" applyFill="1" applyBorder="1" applyAlignment="1" applyProtection="1">
      <alignment horizontal="center" vertical="center" wrapText="1"/>
    </xf>
    <xf numFmtId="10" fontId="29" fillId="6" borderId="59" xfId="7" applyNumberFormat="1" applyFont="1" applyFill="1" applyBorder="1" applyAlignment="1" applyProtection="1">
      <alignment horizontal="center" vertical="center" wrapText="1"/>
    </xf>
    <xf numFmtId="10" fontId="29" fillId="13" borderId="36" xfId="7" applyNumberFormat="1" applyFont="1" applyFill="1" applyBorder="1" applyAlignment="1" applyProtection="1">
      <alignment horizontal="center" vertical="center" wrapText="1"/>
    </xf>
    <xf numFmtId="0" fontId="10" fillId="26" borderId="10" xfId="0" applyFont="1" applyFill="1" applyBorder="1" applyAlignment="1">
      <alignment horizontal="center" vertical="center" wrapText="1"/>
    </xf>
    <xf numFmtId="13" fontId="10" fillId="26" borderId="9" xfId="0" quotePrefix="1" applyNumberFormat="1" applyFont="1" applyFill="1" applyBorder="1" applyAlignment="1">
      <alignment horizontal="center" wrapText="1"/>
    </xf>
    <xf numFmtId="3" fontId="10" fillId="0" borderId="9" xfId="0" applyNumberFormat="1" applyFont="1" applyBorder="1" applyAlignment="1">
      <alignment vertical="top"/>
    </xf>
    <xf numFmtId="164" fontId="10" fillId="0" borderId="9" xfId="0" applyNumberFormat="1" applyFont="1" applyBorder="1" applyAlignment="1">
      <alignment horizontal="center" vertical="top"/>
    </xf>
    <xf numFmtId="3" fontId="10" fillId="0" borderId="9" xfId="0" applyNumberFormat="1" applyFont="1" applyBorder="1" applyAlignment="1">
      <alignment horizontal="center" vertical="top"/>
    </xf>
    <xf numFmtId="4" fontId="10" fillId="0" borderId="9" xfId="0" applyNumberFormat="1" applyFont="1" applyBorder="1" applyAlignment="1">
      <alignment horizontal="center" vertical="top"/>
    </xf>
    <xf numFmtId="164" fontId="10" fillId="26" borderId="9" xfId="0" applyNumberFormat="1" applyFont="1" applyFill="1" applyBorder="1" applyAlignment="1">
      <alignment horizontal="center" vertical="top"/>
    </xf>
    <xf numFmtId="164" fontId="11" fillId="26" borderId="9" xfId="0" applyNumberFormat="1" applyFont="1" applyFill="1" applyBorder="1" applyAlignment="1">
      <alignment horizontal="center"/>
    </xf>
    <xf numFmtId="164" fontId="10" fillId="26" borderId="9" xfId="0" applyNumberFormat="1" applyFont="1" applyFill="1" applyBorder="1" applyAlignment="1">
      <alignment horizontal="center"/>
    </xf>
    <xf numFmtId="164" fontId="11" fillId="26" borderId="9" xfId="1" applyNumberFormat="1" applyFont="1" applyFill="1" applyBorder="1" applyAlignment="1">
      <alignment horizontal="center"/>
    </xf>
    <xf numFmtId="164" fontId="11" fillId="26" borderId="0" xfId="0" applyNumberFormat="1" applyFont="1" applyFill="1" applyAlignment="1">
      <alignment horizontal="center"/>
    </xf>
    <xf numFmtId="0" fontId="10" fillId="4" borderId="10" xfId="0" applyFont="1" applyFill="1" applyBorder="1" applyAlignment="1">
      <alignment horizontal="center" vertical="center" wrapText="1"/>
    </xf>
    <xf numFmtId="13" fontId="10" fillId="4" borderId="9" xfId="0" quotePrefix="1" applyNumberFormat="1" applyFont="1" applyFill="1" applyBorder="1" applyAlignment="1">
      <alignment horizontal="center" wrapText="1"/>
    </xf>
    <xf numFmtId="3" fontId="10" fillId="0" borderId="0" xfId="0" applyNumberFormat="1" applyFont="1" applyAlignment="1">
      <alignment vertical="top"/>
    </xf>
    <xf numFmtId="0" fontId="29" fillId="21" borderId="60" xfId="4" applyFont="1" applyFill="1" applyBorder="1" applyAlignment="1">
      <alignment horizontal="center" vertical="center" wrapText="1"/>
    </xf>
    <xf numFmtId="0" fontId="29" fillId="22" borderId="60" xfId="4" applyFont="1" applyFill="1" applyBorder="1" applyAlignment="1">
      <alignment horizontal="center" vertical="center" wrapText="1"/>
    </xf>
    <xf numFmtId="0" fontId="38" fillId="27" borderId="59" xfId="0" applyFont="1" applyFill="1" applyBorder="1" applyAlignment="1">
      <alignment horizontal="left" vertical="center" wrapText="1"/>
    </xf>
    <xf numFmtId="166" fontId="38" fillId="25" borderId="60" xfId="4" applyNumberFormat="1" applyFont="1" applyFill="1" applyBorder="1" applyAlignment="1">
      <alignment horizontal="right" vertical="center" wrapText="1"/>
    </xf>
    <xf numFmtId="1" fontId="29" fillId="6" borderId="9" xfId="0" applyNumberFormat="1" applyFont="1" applyFill="1" applyBorder="1" applyAlignment="1">
      <alignment horizontal="left"/>
    </xf>
    <xf numFmtId="166" fontId="29" fillId="6" borderId="9" xfId="4" applyNumberFormat="1" applyFont="1" applyFill="1" applyBorder="1" applyAlignment="1">
      <alignment horizontal="right" vertical="center"/>
    </xf>
    <xf numFmtId="164" fontId="24" fillId="17" borderId="63" xfId="0" applyNumberFormat="1" applyFont="1" applyFill="1" applyBorder="1" applyAlignment="1">
      <alignment horizontal="center"/>
    </xf>
    <xf numFmtId="164" fontId="45" fillId="16" borderId="63" xfId="0" applyNumberFormat="1" applyFont="1" applyFill="1" applyBorder="1" applyAlignment="1">
      <alignment horizontal="center"/>
    </xf>
    <xf numFmtId="0" fontId="14" fillId="0" borderId="9" xfId="0" applyFont="1" applyBorder="1"/>
    <xf numFmtId="10" fontId="11" fillId="0" borderId="0" xfId="8" applyNumberFormat="1" applyFont="1"/>
    <xf numFmtId="164" fontId="5" fillId="2" borderId="17" xfId="0" applyNumberFormat="1" applyFont="1" applyFill="1" applyBorder="1" applyAlignment="1">
      <alignment horizontal="center" vertical="center" wrapText="1"/>
    </xf>
    <xf numFmtId="0" fontId="11" fillId="3" borderId="0" xfId="0" applyFont="1" applyFill="1" applyAlignment="1">
      <alignment wrapText="1"/>
    </xf>
    <xf numFmtId="0" fontId="10" fillId="17" borderId="10" xfId="0" applyFont="1" applyFill="1" applyBorder="1" applyAlignment="1">
      <alignment horizontal="center" vertical="center" wrapText="1"/>
    </xf>
    <xf numFmtId="13" fontId="10" fillId="17" borderId="9" xfId="0" quotePrefix="1" applyNumberFormat="1" applyFont="1" applyFill="1" applyBorder="1" applyAlignment="1">
      <alignment horizontal="center" wrapText="1"/>
    </xf>
    <xf numFmtId="9" fontId="10" fillId="17" borderId="9" xfId="0" applyNumberFormat="1" applyFont="1" applyFill="1" applyBorder="1" applyAlignment="1">
      <alignment horizontal="center" wrapText="1"/>
    </xf>
    <xf numFmtId="164" fontId="10" fillId="17" borderId="9" xfId="0" applyNumberFormat="1" applyFont="1" applyFill="1" applyBorder="1" applyAlignment="1">
      <alignment horizontal="center" vertical="top"/>
    </xf>
    <xf numFmtId="170" fontId="10" fillId="17" borderId="9" xfId="8" applyNumberFormat="1" applyFont="1" applyFill="1" applyBorder="1" applyAlignment="1">
      <alignment horizontal="center" vertical="top"/>
    </xf>
    <xf numFmtId="170" fontId="10" fillId="17" borderId="9" xfId="8" applyNumberFormat="1" applyFont="1" applyFill="1" applyBorder="1" applyAlignment="1">
      <alignment horizontal="center"/>
    </xf>
    <xf numFmtId="3" fontId="10" fillId="0" borderId="0" xfId="0" applyNumberFormat="1" applyFont="1" applyAlignment="1">
      <alignment vertical="top" wrapText="1"/>
    </xf>
    <xf numFmtId="164" fontId="10" fillId="17" borderId="9" xfId="0" applyNumberFormat="1" applyFont="1" applyFill="1" applyBorder="1" applyAlignment="1">
      <alignment horizontal="center"/>
    </xf>
    <xf numFmtId="6" fontId="11" fillId="17" borderId="9" xfId="0" applyNumberFormat="1" applyFont="1" applyFill="1" applyBorder="1" applyAlignment="1">
      <alignment horizontal="center"/>
    </xf>
    <xf numFmtId="170" fontId="11" fillId="17" borderId="9" xfId="8" applyNumberFormat="1" applyFont="1" applyFill="1" applyBorder="1" applyAlignment="1">
      <alignment horizontal="center"/>
    </xf>
    <xf numFmtId="164" fontId="11" fillId="17" borderId="9" xfId="1" applyNumberFormat="1" applyFont="1" applyFill="1" applyBorder="1" applyAlignment="1">
      <alignment horizontal="center"/>
    </xf>
    <xf numFmtId="0" fontId="11" fillId="4" borderId="63" xfId="0" applyFont="1" applyFill="1" applyBorder="1"/>
    <xf numFmtId="166" fontId="11" fillId="3" borderId="0" xfId="0" applyNumberFormat="1" applyFont="1" applyFill="1" applyAlignment="1">
      <alignment wrapText="1"/>
    </xf>
    <xf numFmtId="0" fontId="11" fillId="4" borderId="9" xfId="0" applyFont="1" applyFill="1" applyBorder="1"/>
    <xf numFmtId="0" fontId="14" fillId="3" borderId="9" xfId="0" applyFont="1" applyFill="1" applyBorder="1"/>
    <xf numFmtId="166" fontId="34" fillId="3" borderId="0" xfId="0" applyNumberFormat="1" applyFont="1" applyFill="1" applyAlignment="1">
      <alignment wrapText="1"/>
    </xf>
    <xf numFmtId="164" fontId="11" fillId="17" borderId="0" xfId="0" applyNumberFormat="1" applyFont="1" applyFill="1" applyAlignment="1">
      <alignment horizontal="center"/>
    </xf>
    <xf numFmtId="6" fontId="11" fillId="17" borderId="0" xfId="0" applyNumberFormat="1" applyFont="1" applyFill="1" applyAlignment="1">
      <alignment horizontal="center"/>
    </xf>
    <xf numFmtId="6" fontId="10" fillId="17" borderId="9" xfId="0" applyNumberFormat="1" applyFont="1" applyFill="1" applyBorder="1" applyAlignment="1">
      <alignment horizontal="center"/>
    </xf>
    <xf numFmtId="0" fontId="43" fillId="2" borderId="22" xfId="0" applyFont="1" applyFill="1" applyBorder="1" applyAlignment="1">
      <alignment horizontal="center" vertical="center" wrapText="1"/>
    </xf>
    <xf numFmtId="173" fontId="25" fillId="2" borderId="17" xfId="0" applyNumberFormat="1" applyFont="1" applyFill="1" applyBorder="1" applyAlignment="1">
      <alignment horizontal="center"/>
    </xf>
    <xf numFmtId="164" fontId="15" fillId="28" borderId="9" xfId="0" applyNumberFormat="1" applyFont="1" applyFill="1" applyBorder="1" applyAlignment="1">
      <alignment horizontal="center"/>
    </xf>
    <xf numFmtId="164" fontId="10" fillId="28" borderId="9" xfId="0" applyNumberFormat="1" applyFont="1" applyFill="1" applyBorder="1" applyAlignment="1">
      <alignment horizontal="center"/>
    </xf>
    <xf numFmtId="164" fontId="11" fillId="28" borderId="9" xfId="0" applyNumberFormat="1" applyFont="1" applyFill="1" applyBorder="1" applyAlignment="1">
      <alignment horizontal="center"/>
    </xf>
    <xf numFmtId="164" fontId="10" fillId="28" borderId="9" xfId="0" applyNumberFormat="1" applyFont="1" applyFill="1" applyBorder="1"/>
    <xf numFmtId="0" fontId="38" fillId="3" borderId="0" xfId="0" applyFont="1" applyFill="1" applyAlignment="1">
      <alignment horizontal="left"/>
    </xf>
    <xf numFmtId="0" fontId="29" fillId="3" borderId="2" xfId="0" applyFont="1" applyFill="1" applyBorder="1" applyAlignment="1">
      <alignment horizontal="left"/>
    </xf>
    <xf numFmtId="0" fontId="29" fillId="3" borderId="2" xfId="0" applyFont="1" applyFill="1" applyBorder="1" applyAlignment="1">
      <alignment horizontal="center"/>
    </xf>
    <xf numFmtId="0" fontId="29" fillId="3" borderId="2" xfId="0" applyFont="1" applyFill="1" applyBorder="1"/>
    <xf numFmtId="0" fontId="37" fillId="3" borderId="0" xfId="0" applyFont="1" applyFill="1" applyAlignment="1">
      <alignment vertical="center"/>
    </xf>
    <xf numFmtId="0" fontId="2" fillId="3" borderId="0" xfId="0" applyFont="1" applyFill="1" applyAlignment="1">
      <alignment vertical="center"/>
    </xf>
    <xf numFmtId="0" fontId="38" fillId="0" borderId="0" xfId="0" applyFont="1" applyAlignment="1">
      <alignment vertical="center"/>
    </xf>
    <xf numFmtId="166" fontId="29" fillId="0" borderId="0" xfId="0" applyNumberFormat="1" applyFont="1" applyAlignment="1">
      <alignment vertical="center" wrapText="1"/>
    </xf>
    <xf numFmtId="0" fontId="38" fillId="0" borderId="0" xfId="0" applyFont="1" applyAlignment="1">
      <alignment vertical="center" wrapText="1"/>
    </xf>
    <xf numFmtId="10" fontId="29" fillId="0" borderId="0" xfId="4" applyNumberFormat="1" applyFont="1" applyAlignment="1">
      <alignment vertical="center"/>
    </xf>
    <xf numFmtId="0" fontId="29" fillId="0" borderId="0" xfId="0" applyFont="1" applyAlignment="1">
      <alignment horizontal="center" vertical="center"/>
    </xf>
    <xf numFmtId="0" fontId="38" fillId="0" borderId="17" xfId="0" applyFont="1" applyBorder="1" applyAlignment="1">
      <alignment horizontal="center" vertical="center" wrapText="1"/>
    </xf>
    <xf numFmtId="0" fontId="38" fillId="3" borderId="15" xfId="4" applyFont="1" applyFill="1" applyBorder="1" applyAlignment="1">
      <alignment horizontal="center" vertical="center" wrapText="1"/>
    </xf>
    <xf numFmtId="0" fontId="38" fillId="3" borderId="16" xfId="4" applyFont="1" applyFill="1" applyBorder="1" applyAlignment="1">
      <alignment horizontal="center" vertical="center" wrapText="1"/>
    </xf>
    <xf numFmtId="166" fontId="29" fillId="7" borderId="17" xfId="4" applyNumberFormat="1" applyFont="1" applyFill="1" applyBorder="1" applyAlignment="1">
      <alignment horizontal="center" vertical="center" wrapText="1"/>
    </xf>
    <xf numFmtId="0" fontId="38" fillId="3" borderId="0" xfId="4" applyFont="1" applyFill="1" applyAlignment="1">
      <alignment horizontal="left" vertical="center"/>
    </xf>
    <xf numFmtId="0" fontId="38" fillId="3" borderId="0" xfId="4" applyFont="1" applyFill="1" applyAlignment="1">
      <alignment horizontal="center" vertical="center"/>
    </xf>
    <xf numFmtId="0" fontId="39" fillId="3" borderId="0" xfId="4" applyFont="1" applyFill="1" applyAlignment="1">
      <alignment horizontal="left"/>
    </xf>
    <xf numFmtId="0" fontId="40" fillId="3" borderId="0" xfId="4" applyFont="1" applyFill="1" applyAlignment="1">
      <alignment horizontal="center"/>
    </xf>
    <xf numFmtId="0" fontId="1" fillId="3" borderId="0" xfId="0" applyFont="1" applyFill="1"/>
    <xf numFmtId="0" fontId="40" fillId="3" borderId="0" xfId="4" applyFont="1" applyFill="1"/>
    <xf numFmtId="3" fontId="2" fillId="3" borderId="0" xfId="0" applyNumberFormat="1" applyFont="1" applyFill="1" applyAlignment="1">
      <alignment vertical="center"/>
    </xf>
    <xf numFmtId="0" fontId="38" fillId="3" borderId="2" xfId="4" applyFont="1" applyFill="1" applyBorder="1" applyAlignment="1">
      <alignment horizontal="center" vertical="center" wrapText="1"/>
    </xf>
    <xf numFmtId="0" fontId="38" fillId="3" borderId="1" xfId="4" applyFont="1" applyFill="1" applyBorder="1" applyAlignment="1">
      <alignment horizontal="center" vertical="center" wrapText="1"/>
    </xf>
    <xf numFmtId="0" fontId="38" fillId="3" borderId="3" xfId="4" applyFont="1" applyFill="1" applyBorder="1" applyAlignment="1">
      <alignment horizontal="center" vertical="center" wrapText="1"/>
    </xf>
    <xf numFmtId="0" fontId="38" fillId="3" borderId="17" xfId="4" applyFont="1" applyFill="1" applyBorder="1" applyAlignment="1">
      <alignment horizontal="center" vertical="center" wrapText="1"/>
    </xf>
    <xf numFmtId="0" fontId="38" fillId="3" borderId="20" xfId="4" applyFont="1" applyFill="1" applyBorder="1" applyAlignment="1">
      <alignment horizontal="center" vertical="center" wrapText="1"/>
    </xf>
    <xf numFmtId="0" fontId="29" fillId="3" borderId="23" xfId="4" applyFont="1" applyFill="1" applyBorder="1" applyAlignment="1">
      <alignment horizontal="left" vertical="center" wrapText="1"/>
    </xf>
    <xf numFmtId="164" fontId="29" fillId="6" borderId="28" xfId="4" applyNumberFormat="1" applyFont="1" applyFill="1" applyBorder="1" applyAlignment="1">
      <alignment horizontal="center" vertical="center" wrapText="1"/>
    </xf>
    <xf numFmtId="0" fontId="29" fillId="3" borderId="11" xfId="4" applyFont="1" applyFill="1" applyBorder="1" applyAlignment="1">
      <alignment horizontal="left" vertical="center" wrapText="1"/>
    </xf>
    <xf numFmtId="164" fontId="29" fillId="6" borderId="31" xfId="4" applyNumberFormat="1" applyFont="1" applyFill="1" applyBorder="1" applyAlignment="1">
      <alignment horizontal="center" vertical="center" wrapText="1"/>
    </xf>
    <xf numFmtId="0" fontId="29" fillId="3" borderId="13" xfId="4" applyFont="1" applyFill="1" applyBorder="1" applyAlignment="1">
      <alignment horizontal="left" vertical="center" wrapText="1"/>
    </xf>
    <xf numFmtId="164" fontId="29" fillId="6" borderId="38" xfId="4" applyNumberFormat="1" applyFont="1" applyFill="1" applyBorder="1" applyAlignment="1">
      <alignment horizontal="center" vertical="center" wrapText="1"/>
    </xf>
    <xf numFmtId="0" fontId="38" fillId="3" borderId="15" xfId="4" applyFont="1" applyFill="1" applyBorder="1" applyAlignment="1">
      <alignment vertical="center" wrapText="1"/>
    </xf>
    <xf numFmtId="0" fontId="38" fillId="3" borderId="39" xfId="4" applyFont="1" applyFill="1" applyBorder="1" applyAlignment="1">
      <alignment horizontal="center" vertical="center" wrapText="1"/>
    </xf>
    <xf numFmtId="0" fontId="38" fillId="3" borderId="40" xfId="4" applyFont="1" applyFill="1" applyBorder="1" applyAlignment="1">
      <alignment horizontal="center" vertical="center" wrapText="1"/>
    </xf>
    <xf numFmtId="0" fontId="38" fillId="3" borderId="41" xfId="4" applyFont="1" applyFill="1" applyBorder="1" applyAlignment="1">
      <alignment horizontal="center" vertical="center" wrapText="1"/>
    </xf>
    <xf numFmtId="0" fontId="38" fillId="3" borderId="42" xfId="4" applyFont="1" applyFill="1" applyBorder="1" applyAlignment="1">
      <alignment horizontal="center" vertical="center" wrapText="1"/>
    </xf>
    <xf numFmtId="0" fontId="38" fillId="3" borderId="21" xfId="4" applyFont="1" applyFill="1" applyBorder="1" applyAlignment="1">
      <alignment horizontal="center" vertical="center" wrapText="1"/>
    </xf>
    <xf numFmtId="0" fontId="38" fillId="3" borderId="18" xfId="4" applyFont="1" applyFill="1" applyBorder="1" applyAlignment="1">
      <alignment horizontal="center" vertical="center" wrapText="1"/>
    </xf>
    <xf numFmtId="0" fontId="38" fillId="3" borderId="19" xfId="4" applyFont="1" applyFill="1" applyBorder="1" applyAlignment="1">
      <alignment horizontal="center" vertical="center" wrapText="1"/>
    </xf>
    <xf numFmtId="167" fontId="29" fillId="3" borderId="43" xfId="4" applyNumberFormat="1" applyFont="1" applyFill="1" applyBorder="1" applyAlignment="1">
      <alignment horizontal="left" vertical="center"/>
    </xf>
    <xf numFmtId="166" fontId="29" fillId="7" borderId="44" xfId="4" applyNumberFormat="1" applyFont="1" applyFill="1" applyBorder="1" applyAlignment="1">
      <alignment horizontal="center" vertical="center"/>
    </xf>
    <xf numFmtId="166" fontId="29" fillId="7" borderId="45" xfId="4" applyNumberFormat="1" applyFont="1" applyFill="1" applyBorder="1" applyAlignment="1">
      <alignment horizontal="center" vertical="center"/>
    </xf>
    <xf numFmtId="10" fontId="29" fillId="7" borderId="44" xfId="7" applyNumberFormat="1" applyFont="1" applyFill="1" applyBorder="1" applyAlignment="1" applyProtection="1">
      <alignment horizontal="center" vertical="center"/>
    </xf>
    <xf numFmtId="10" fontId="29" fillId="7" borderId="45" xfId="7" applyNumberFormat="1" applyFont="1" applyFill="1" applyBorder="1" applyAlignment="1" applyProtection="1">
      <alignment horizontal="center" vertical="center"/>
    </xf>
    <xf numFmtId="0" fontId="29" fillId="3" borderId="4" xfId="4" applyFont="1" applyFill="1" applyBorder="1" applyAlignment="1">
      <alignment horizontal="left" vertical="center" wrapText="1"/>
    </xf>
    <xf numFmtId="167" fontId="29" fillId="3" borderId="48" xfId="4" applyNumberFormat="1" applyFont="1" applyFill="1" applyBorder="1" applyAlignment="1">
      <alignment horizontal="left" vertical="center"/>
    </xf>
    <xf numFmtId="166" fontId="29" fillId="7" borderId="29" xfId="4" applyNumberFormat="1" applyFont="1" applyFill="1" applyBorder="1" applyAlignment="1">
      <alignment horizontal="center" vertical="center"/>
    </xf>
    <xf numFmtId="166" fontId="29" fillId="7" borderId="30" xfId="4" applyNumberFormat="1" applyFont="1" applyFill="1" applyBorder="1" applyAlignment="1">
      <alignment horizontal="center" vertical="center"/>
    </xf>
    <xf numFmtId="10" fontId="29" fillId="7" borderId="29" xfId="7" applyNumberFormat="1" applyFont="1" applyFill="1" applyBorder="1" applyAlignment="1" applyProtection="1">
      <alignment horizontal="center" vertical="center"/>
    </xf>
    <xf numFmtId="10" fontId="29" fillId="7" borderId="30" xfId="7" applyNumberFormat="1" applyFont="1" applyFill="1" applyBorder="1" applyAlignment="1" applyProtection="1">
      <alignment horizontal="center" vertical="center"/>
    </xf>
    <xf numFmtId="0" fontId="29" fillId="3" borderId="48" xfId="4" applyFont="1" applyFill="1" applyBorder="1" applyAlignment="1">
      <alignment horizontal="left" vertical="center" wrapText="1"/>
    </xf>
    <xf numFmtId="0" fontId="29" fillId="3" borderId="6" xfId="4" applyFont="1" applyFill="1" applyBorder="1" applyAlignment="1">
      <alignment horizontal="left" vertical="center" wrapText="1"/>
    </xf>
    <xf numFmtId="166" fontId="29" fillId="7" borderId="34" xfId="4" applyNumberFormat="1" applyFont="1" applyFill="1" applyBorder="1" applyAlignment="1">
      <alignment horizontal="center" vertical="center"/>
    </xf>
    <xf numFmtId="166" fontId="29" fillId="7" borderId="35" xfId="4" applyNumberFormat="1" applyFont="1" applyFill="1" applyBorder="1" applyAlignment="1">
      <alignment horizontal="center" vertical="center"/>
    </xf>
    <xf numFmtId="10" fontId="29" fillId="7" borderId="54" xfId="7" applyNumberFormat="1" applyFont="1" applyFill="1" applyBorder="1" applyAlignment="1" applyProtection="1">
      <alignment horizontal="center" vertical="center"/>
    </xf>
    <xf numFmtId="10" fontId="29" fillId="7" borderId="50" xfId="7" applyNumberFormat="1" applyFont="1" applyFill="1" applyBorder="1" applyAlignment="1" applyProtection="1">
      <alignment horizontal="center" vertical="center"/>
    </xf>
    <xf numFmtId="0" fontId="29" fillId="3" borderId="20" xfId="4" applyFont="1" applyFill="1" applyBorder="1" applyAlignment="1">
      <alignment vertical="center" wrapText="1"/>
    </xf>
    <xf numFmtId="0" fontId="38" fillId="3" borderId="51" xfId="4" applyFont="1" applyFill="1" applyBorder="1" applyAlignment="1">
      <alignment horizontal="center" vertical="center" wrapText="1"/>
    </xf>
    <xf numFmtId="0" fontId="38" fillId="3" borderId="4" xfId="4" applyFont="1" applyFill="1" applyBorder="1" applyAlignment="1">
      <alignment horizontal="center" vertical="center" wrapText="1"/>
    </xf>
    <xf numFmtId="0" fontId="38" fillId="3" borderId="53" xfId="4" applyFont="1" applyFill="1" applyBorder="1" applyAlignment="1">
      <alignment horizontal="center" vertical="center" wrapText="1"/>
    </xf>
    <xf numFmtId="0" fontId="38" fillId="3" borderId="67" xfId="4" applyFont="1" applyFill="1" applyBorder="1" applyAlignment="1">
      <alignment horizontal="center" vertical="center" wrapText="1"/>
    </xf>
    <xf numFmtId="0" fontId="29" fillId="3" borderId="20" xfId="4" applyFont="1" applyFill="1" applyBorder="1" applyAlignment="1">
      <alignment horizontal="left" vertical="center" wrapText="1"/>
    </xf>
    <xf numFmtId="0" fontId="29" fillId="3" borderId="28" xfId="4" applyFont="1" applyFill="1" applyBorder="1" applyAlignment="1">
      <alignment horizontal="left" vertical="center" wrapText="1"/>
    </xf>
    <xf numFmtId="166" fontId="29" fillId="7" borderId="24" xfId="4" applyNumberFormat="1" applyFont="1" applyFill="1" applyBorder="1" applyAlignment="1">
      <alignment horizontal="center" vertical="center"/>
    </xf>
    <xf numFmtId="166" fontId="29" fillId="9" borderId="25" xfId="5" applyNumberFormat="1" applyFont="1" applyFill="1" applyBorder="1" applyAlignment="1" applyProtection="1">
      <alignment horizontal="center" vertical="center"/>
    </xf>
    <xf numFmtId="10" fontId="29" fillId="7" borderId="24" xfId="7" applyNumberFormat="1" applyFont="1" applyFill="1" applyBorder="1" applyAlignment="1" applyProtection="1">
      <alignment horizontal="center" vertical="center"/>
    </xf>
    <xf numFmtId="10" fontId="29" fillId="9" borderId="25" xfId="7" applyNumberFormat="1" applyFont="1" applyFill="1" applyBorder="1" applyAlignment="1" applyProtection="1">
      <alignment horizontal="center" vertical="center"/>
    </xf>
    <xf numFmtId="0" fontId="29" fillId="3" borderId="38" xfId="4" applyFont="1" applyFill="1" applyBorder="1" applyAlignment="1">
      <alignment horizontal="left" vertical="center" wrapText="1"/>
    </xf>
    <xf numFmtId="166" fontId="29" fillId="9" borderId="29" xfId="5" applyNumberFormat="1" applyFont="1" applyFill="1" applyBorder="1" applyAlignment="1" applyProtection="1">
      <alignment horizontal="center" vertical="center"/>
    </xf>
    <xf numFmtId="10" fontId="29" fillId="9" borderId="29" xfId="7" applyNumberFormat="1" applyFont="1" applyFill="1" applyBorder="1" applyAlignment="1" applyProtection="1">
      <alignment horizontal="center" vertical="center"/>
    </xf>
    <xf numFmtId="10" fontId="29" fillId="7" borderId="34" xfId="7" applyNumberFormat="1" applyFont="1" applyFill="1" applyBorder="1" applyAlignment="1" applyProtection="1">
      <alignment horizontal="center" vertical="center"/>
    </xf>
    <xf numFmtId="10" fontId="29" fillId="7" borderId="35" xfId="7" applyNumberFormat="1" applyFont="1" applyFill="1" applyBorder="1" applyAlignment="1" applyProtection="1">
      <alignment horizontal="center" vertical="center"/>
    </xf>
    <xf numFmtId="166" fontId="38" fillId="3" borderId="51" xfId="4" applyNumberFormat="1" applyFont="1" applyFill="1" applyBorder="1" applyAlignment="1">
      <alignment horizontal="center" vertical="center" wrapText="1"/>
    </xf>
    <xf numFmtId="166" fontId="38" fillId="3" borderId="55" xfId="4" applyNumberFormat="1" applyFont="1" applyFill="1" applyBorder="1" applyAlignment="1">
      <alignment horizontal="center" vertical="center" wrapText="1"/>
    </xf>
    <xf numFmtId="167" fontId="29" fillId="0" borderId="28" xfId="4" applyNumberFormat="1" applyFont="1" applyBorder="1" applyAlignment="1">
      <alignment horizontal="left" vertical="center"/>
    </xf>
    <xf numFmtId="166" fontId="29" fillId="7" borderId="25" xfId="7" applyNumberFormat="1" applyFont="1" applyFill="1" applyBorder="1" applyAlignment="1" applyProtection="1">
      <alignment horizontal="center" vertical="center"/>
    </xf>
    <xf numFmtId="10" fontId="29" fillId="9" borderId="45" xfId="7" applyNumberFormat="1" applyFont="1" applyFill="1" applyBorder="1" applyAlignment="1" applyProtection="1">
      <alignment horizontal="center" vertical="center"/>
    </xf>
    <xf numFmtId="0" fontId="29" fillId="3" borderId="31" xfId="4" applyFont="1" applyFill="1" applyBorder="1" applyAlignment="1">
      <alignment horizontal="left" vertical="center" wrapText="1"/>
    </xf>
    <xf numFmtId="0" fontId="29" fillId="3" borderId="0" xfId="4" applyFont="1" applyFill="1" applyAlignment="1">
      <alignment vertical="center" wrapText="1"/>
    </xf>
    <xf numFmtId="0" fontId="29" fillId="3" borderId="0" xfId="0" applyFont="1" applyFill="1" applyAlignment="1">
      <alignment vertical="center"/>
    </xf>
    <xf numFmtId="168" fontId="29" fillId="3" borderId="0" xfId="4" applyNumberFormat="1" applyFont="1" applyFill="1" applyAlignment="1">
      <alignment horizontal="center" vertical="center"/>
    </xf>
    <xf numFmtId="4" fontId="29" fillId="3" borderId="0" xfId="4" applyNumberFormat="1" applyFont="1" applyFill="1" applyAlignment="1">
      <alignment horizontal="right" vertical="center"/>
    </xf>
    <xf numFmtId="0" fontId="38" fillId="3" borderId="0" xfId="4" applyFont="1" applyFill="1" applyAlignment="1">
      <alignment horizontal="left"/>
    </xf>
    <xf numFmtId="0" fontId="38" fillId="3" borderId="0" xfId="4" applyFont="1" applyFill="1" applyAlignment="1">
      <alignment horizontal="center"/>
    </xf>
    <xf numFmtId="0" fontId="38" fillId="3" borderId="0" xfId="4" applyFont="1" applyFill="1"/>
    <xf numFmtId="166" fontId="29" fillId="7" borderId="28" xfId="5" applyNumberFormat="1" applyFont="1" applyFill="1" applyBorder="1" applyAlignment="1" applyProtection="1">
      <alignment horizontal="center" vertical="center"/>
    </xf>
    <xf numFmtId="166" fontId="29" fillId="7" borderId="23" xfId="5" applyNumberFormat="1" applyFont="1" applyFill="1" applyBorder="1" applyAlignment="1" applyProtection="1">
      <alignment horizontal="center" vertical="center"/>
    </xf>
    <xf numFmtId="10" fontId="29" fillId="7" borderId="24" xfId="7" applyNumberFormat="1" applyFont="1" applyFill="1" applyBorder="1" applyAlignment="1" applyProtection="1">
      <alignment vertical="center"/>
    </xf>
    <xf numFmtId="10" fontId="29" fillId="7" borderId="46" xfId="7" applyNumberFormat="1" applyFont="1" applyFill="1" applyBorder="1" applyAlignment="1" applyProtection="1">
      <alignment vertical="center"/>
    </xf>
    <xf numFmtId="166" fontId="29" fillId="7" borderId="38" xfId="5" applyNumberFormat="1" applyFont="1" applyFill="1" applyBorder="1" applyAlignment="1" applyProtection="1">
      <alignment horizontal="center" vertical="center"/>
    </xf>
    <xf numFmtId="166" fontId="29" fillId="7" borderId="13" xfId="5" applyNumberFormat="1" applyFont="1" applyFill="1" applyBorder="1" applyAlignment="1" applyProtection="1">
      <alignment horizontal="center" vertical="center"/>
    </xf>
    <xf numFmtId="166" fontId="29" fillId="7" borderId="62" xfId="5" applyNumberFormat="1" applyFont="1" applyFill="1" applyBorder="1" applyAlignment="1" applyProtection="1">
      <alignment horizontal="center" vertical="center"/>
    </xf>
    <xf numFmtId="10" fontId="29" fillId="7" borderId="34" xfId="7" applyNumberFormat="1" applyFont="1" applyFill="1" applyBorder="1" applyAlignment="1" applyProtection="1">
      <alignment vertical="center"/>
    </xf>
    <xf numFmtId="10" fontId="29" fillId="7" borderId="62" xfId="7" applyNumberFormat="1" applyFont="1" applyFill="1" applyBorder="1" applyAlignment="1" applyProtection="1">
      <alignment vertical="center"/>
    </xf>
    <xf numFmtId="0" fontId="29" fillId="3" borderId="47" xfId="4" applyFont="1" applyFill="1" applyBorder="1" applyAlignment="1">
      <alignment horizontal="left" vertical="center" wrapText="1"/>
    </xf>
    <xf numFmtId="2" fontId="29" fillId="7" borderId="43" xfId="5" applyNumberFormat="1" applyFont="1" applyFill="1" applyBorder="1" applyAlignment="1" applyProtection="1">
      <alignment horizontal="center" vertical="center"/>
    </xf>
    <xf numFmtId="2" fontId="29" fillId="7" borderId="46" xfId="7" applyNumberFormat="1" applyFont="1" applyFill="1" applyBorder="1" applyAlignment="1" applyProtection="1">
      <alignment horizontal="center" vertical="center"/>
    </xf>
    <xf numFmtId="2" fontId="29" fillId="7" borderId="23" xfId="5" applyNumberFormat="1" applyFont="1" applyFill="1" applyBorder="1" applyAlignment="1" applyProtection="1">
      <alignment horizontal="center" vertical="center"/>
    </xf>
    <xf numFmtId="2" fontId="29" fillId="7" borderId="48" xfId="5" applyNumberFormat="1" applyFont="1" applyFill="1" applyBorder="1" applyAlignment="1" applyProtection="1">
      <alignment horizontal="center" vertical="center"/>
    </xf>
    <xf numFmtId="2" fontId="29" fillId="7" borderId="32" xfId="7" applyNumberFormat="1" applyFont="1" applyFill="1" applyBorder="1" applyAlignment="1" applyProtection="1">
      <alignment horizontal="center" vertical="center"/>
    </xf>
    <xf numFmtId="2" fontId="29" fillId="7" borderId="11" xfId="5" applyNumberFormat="1" applyFont="1" applyFill="1" applyBorder="1" applyAlignment="1" applyProtection="1">
      <alignment horizontal="center" vertical="center"/>
    </xf>
    <xf numFmtId="2" fontId="29" fillId="7" borderId="49" xfId="5" applyNumberFormat="1" applyFont="1" applyFill="1" applyBorder="1" applyAlignment="1" applyProtection="1">
      <alignment horizontal="center" vertical="center"/>
    </xf>
    <xf numFmtId="2" fontId="29" fillId="7" borderId="62" xfId="7" applyNumberFormat="1" applyFont="1" applyFill="1" applyBorder="1" applyAlignment="1" applyProtection="1">
      <alignment horizontal="center" vertical="center"/>
    </xf>
    <xf numFmtId="2" fontId="29" fillId="7" borderId="13" xfId="5" applyNumberFormat="1" applyFont="1" applyFill="1" applyBorder="1" applyAlignment="1" applyProtection="1">
      <alignment horizontal="center" vertical="center"/>
    </xf>
    <xf numFmtId="0" fontId="29" fillId="3" borderId="56" xfId="4" applyFont="1" applyFill="1" applyBorder="1" applyAlignment="1">
      <alignment vertical="center" wrapText="1"/>
    </xf>
    <xf numFmtId="173" fontId="29" fillId="7" borderId="25" xfId="7" applyNumberFormat="1" applyFont="1" applyFill="1" applyBorder="1" applyAlignment="1" applyProtection="1">
      <alignment horizontal="center" vertical="center"/>
    </xf>
    <xf numFmtId="0" fontId="29" fillId="3" borderId="9" xfId="4" applyFont="1" applyFill="1" applyBorder="1" applyAlignment="1">
      <alignment vertical="center" wrapText="1"/>
    </xf>
    <xf numFmtId="166" fontId="29" fillId="7" borderId="9" xfId="5" applyNumberFormat="1" applyFont="1" applyFill="1" applyBorder="1" applyAlignment="1" applyProtection="1">
      <alignment horizontal="center" vertical="center"/>
    </xf>
    <xf numFmtId="0" fontId="29" fillId="3" borderId="65" xfId="4" applyFont="1" applyFill="1" applyBorder="1" applyAlignment="1">
      <alignment vertical="center" wrapText="1"/>
    </xf>
    <xf numFmtId="166" fontId="29" fillId="7" borderId="63" xfId="5" applyNumberFormat="1" applyFont="1" applyFill="1" applyBorder="1" applyAlignment="1" applyProtection="1">
      <alignment horizontal="center" vertical="center"/>
    </xf>
    <xf numFmtId="0" fontId="29" fillId="3" borderId="7" xfId="4" applyFont="1" applyFill="1" applyBorder="1" applyAlignment="1">
      <alignment vertical="center"/>
    </xf>
    <xf numFmtId="0" fontId="29" fillId="3" borderId="7" xfId="0" applyFont="1" applyFill="1" applyBorder="1"/>
    <xf numFmtId="0" fontId="32" fillId="3" borderId="0" xfId="4" applyFont="1" applyFill="1" applyAlignment="1">
      <alignment horizontal="left" vertical="center" wrapText="1"/>
    </xf>
    <xf numFmtId="0" fontId="29" fillId="3" borderId="0" xfId="4" applyFont="1" applyFill="1" applyAlignment="1">
      <alignment horizontal="left" vertical="center" wrapText="1"/>
    </xf>
    <xf numFmtId="166" fontId="29" fillId="3" borderId="0" xfId="4" applyNumberFormat="1" applyFont="1" applyFill="1" applyAlignment="1">
      <alignment horizontal="center" vertical="center"/>
    </xf>
    <xf numFmtId="0" fontId="29" fillId="8" borderId="1" xfId="4" applyFont="1" applyFill="1" applyBorder="1" applyAlignment="1">
      <alignment vertical="center"/>
    </xf>
    <xf numFmtId="0" fontId="29" fillId="8" borderId="3" xfId="4" applyFont="1" applyFill="1" applyBorder="1" applyAlignment="1">
      <alignment vertical="center"/>
    </xf>
    <xf numFmtId="0" fontId="29" fillId="8" borderId="4" xfId="4" applyFont="1" applyFill="1" applyBorder="1" applyAlignment="1">
      <alignment vertical="center"/>
    </xf>
    <xf numFmtId="0" fontId="29" fillId="8" borderId="5" xfId="4" applyFont="1" applyFill="1" applyBorder="1" applyAlignment="1">
      <alignment vertical="center"/>
    </xf>
    <xf numFmtId="0" fontId="29" fillId="8" borderId="4" xfId="0" applyFont="1" applyFill="1" applyBorder="1"/>
    <xf numFmtId="0" fontId="29" fillId="8" borderId="5" xfId="0" applyFont="1" applyFill="1" applyBorder="1"/>
    <xf numFmtId="10" fontId="29" fillId="7" borderId="21" xfId="4" applyNumberFormat="1" applyFont="1" applyFill="1" applyBorder="1" applyAlignment="1">
      <alignment horizontal="center" vertical="center" wrapText="1"/>
    </xf>
    <xf numFmtId="0" fontId="29" fillId="8" borderId="4" xfId="4" applyFont="1" applyFill="1" applyBorder="1" applyAlignment="1">
      <alignment vertical="center" wrapText="1"/>
    </xf>
    <xf numFmtId="0" fontId="29" fillId="8" borderId="5" xfId="4" applyFont="1" applyFill="1" applyBorder="1" applyAlignment="1">
      <alignment vertical="center" wrapText="1"/>
    </xf>
    <xf numFmtId="0" fontId="30" fillId="3" borderId="6" xfId="4" applyFont="1" applyFill="1" applyBorder="1" applyAlignment="1">
      <alignment vertical="center"/>
    </xf>
    <xf numFmtId="0" fontId="29" fillId="3" borderId="7" xfId="4" applyFont="1" applyFill="1" applyBorder="1" applyAlignment="1">
      <alignment vertical="center" wrapText="1"/>
    </xf>
    <xf numFmtId="0" fontId="38" fillId="3" borderId="22" xfId="4" applyFont="1" applyFill="1" applyBorder="1" applyAlignment="1">
      <alignment horizontal="center" vertical="center" wrapText="1"/>
    </xf>
    <xf numFmtId="0" fontId="38" fillId="3" borderId="6" xfId="4" applyFont="1" applyFill="1" applyBorder="1" applyAlignment="1">
      <alignment horizontal="center" vertical="center" wrapText="1"/>
    </xf>
    <xf numFmtId="0" fontId="32" fillId="3" borderId="0" xfId="4" applyFont="1" applyFill="1" applyAlignment="1">
      <alignment vertical="center"/>
    </xf>
    <xf numFmtId="0" fontId="29" fillId="3" borderId="0" xfId="4" applyFont="1" applyFill="1" applyAlignment="1">
      <alignment vertical="center"/>
    </xf>
    <xf numFmtId="0" fontId="29" fillId="0" borderId="0" xfId="0" applyFont="1"/>
    <xf numFmtId="0" fontId="29" fillId="8" borderId="1" xfId="0" applyFont="1" applyFill="1" applyBorder="1"/>
    <xf numFmtId="0" fontId="29" fillId="8" borderId="3" xfId="0" applyFont="1" applyFill="1" applyBorder="1"/>
    <xf numFmtId="0" fontId="29" fillId="8" borderId="6" xfId="0" applyFont="1" applyFill="1" applyBorder="1"/>
    <xf numFmtId="0" fontId="29" fillId="8" borderId="8" xfId="0" applyFont="1" applyFill="1" applyBorder="1"/>
    <xf numFmtId="0" fontId="29" fillId="0" borderId="0" xfId="4" applyFont="1" applyAlignment="1">
      <alignment horizontal="left" vertical="center"/>
    </xf>
    <xf numFmtId="166" fontId="29" fillId="0" borderId="0" xfId="5" applyNumberFormat="1" applyFont="1" applyFill="1" applyBorder="1" applyAlignment="1" applyProtection="1">
      <alignment horizontal="center" vertical="center" wrapText="1"/>
    </xf>
    <xf numFmtId="0" fontId="29" fillId="3" borderId="0" xfId="4" applyFont="1" applyFill="1" applyAlignment="1">
      <alignment horizontal="left" vertical="center"/>
    </xf>
    <xf numFmtId="164" fontId="38" fillId="8" borderId="4" xfId="0" applyNumberFormat="1" applyFont="1" applyFill="1" applyBorder="1" applyAlignment="1">
      <alignment vertical="center"/>
    </xf>
    <xf numFmtId="20" fontId="38" fillId="6" borderId="17" xfId="0" applyNumberFormat="1" applyFont="1" applyFill="1" applyBorder="1" applyAlignment="1">
      <alignment horizontal="center" vertical="center"/>
    </xf>
    <xf numFmtId="0" fontId="42" fillId="3" borderId="0" xfId="4" applyFont="1" applyFill="1" applyAlignment="1">
      <alignment horizontal="center" vertical="center" wrapText="1"/>
    </xf>
    <xf numFmtId="0" fontId="29" fillId="3" borderId="0" xfId="4" applyFont="1" applyFill="1" applyAlignment="1">
      <alignment horizontal="center" vertical="center" wrapText="1"/>
    </xf>
    <xf numFmtId="0" fontId="38" fillId="3" borderId="0" xfId="4" applyFont="1" applyFill="1" applyAlignment="1">
      <alignment vertical="center" wrapText="1"/>
    </xf>
    <xf numFmtId="164" fontId="38" fillId="8" borderId="6" xfId="0" applyNumberFormat="1" applyFont="1" applyFill="1" applyBorder="1" applyAlignment="1">
      <alignment vertical="center"/>
    </xf>
    <xf numFmtId="0" fontId="42" fillId="3" borderId="7" xfId="4" applyFont="1" applyFill="1" applyBorder="1" applyAlignment="1">
      <alignment horizontal="center" vertical="center" wrapText="1"/>
    </xf>
    <xf numFmtId="0" fontId="29" fillId="3" borderId="7" xfId="4" applyFont="1" applyFill="1" applyBorder="1" applyAlignment="1">
      <alignment horizontal="center" vertical="center" wrapText="1"/>
    </xf>
    <xf numFmtId="0" fontId="38" fillId="3" borderId="7" xfId="4" applyFont="1" applyFill="1" applyBorder="1" applyAlignment="1">
      <alignment vertical="center" wrapText="1"/>
    </xf>
    <xf numFmtId="0" fontId="28" fillId="2" borderId="4" xfId="2" applyFont="1" applyFill="1" applyBorder="1" applyAlignment="1">
      <alignment vertical="center" wrapText="1"/>
    </xf>
    <xf numFmtId="0" fontId="15" fillId="2" borderId="0" xfId="0" applyFont="1" applyFill="1" applyAlignment="1">
      <alignment vertical="center" wrapText="1"/>
    </xf>
    <xf numFmtId="0" fontId="15" fillId="2" borderId="5" xfId="0" applyFont="1" applyFill="1" applyBorder="1" applyAlignment="1">
      <alignment vertical="center" wrapText="1"/>
    </xf>
    <xf numFmtId="0" fontId="15" fillId="2" borderId="4" xfId="0" applyFont="1" applyFill="1" applyBorder="1" applyAlignment="1">
      <alignment vertical="center" wrapText="1"/>
    </xf>
    <xf numFmtId="0" fontId="11" fillId="0" borderId="0" xfId="0" applyFont="1" applyAlignment="1">
      <alignment vertical="center" wrapText="1"/>
    </xf>
    <xf numFmtId="0" fontId="11" fillId="0" borderId="5" xfId="0" applyFont="1" applyBorder="1" applyAlignment="1">
      <alignment vertical="center" wrapText="1"/>
    </xf>
    <xf numFmtId="0" fontId="15" fillId="2" borderId="6" xfId="0" applyFont="1" applyFill="1" applyBorder="1" applyAlignment="1">
      <alignment wrapText="1"/>
    </xf>
    <xf numFmtId="0" fontId="11" fillId="0" borderId="7" xfId="0" applyFont="1" applyBorder="1" applyAlignment="1">
      <alignment wrapText="1"/>
    </xf>
    <xf numFmtId="0" fontId="11" fillId="0" borderId="8" xfId="0" applyFont="1" applyBorder="1" applyAlignment="1">
      <alignment wrapText="1"/>
    </xf>
    <xf numFmtId="0" fontId="20" fillId="2" borderId="4" xfId="0" applyFont="1" applyFill="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11" fillId="2" borderId="0" xfId="0" applyFont="1" applyFill="1" applyAlignment="1">
      <alignment vertical="center" wrapText="1"/>
    </xf>
    <xf numFmtId="0" fontId="11" fillId="2" borderId="5" xfId="0" applyFont="1" applyFill="1" applyBorder="1" applyAlignment="1">
      <alignment vertical="center" wrapText="1"/>
    </xf>
    <xf numFmtId="0" fontId="15" fillId="2" borderId="4" xfId="0" quotePrefix="1" applyFont="1" applyFill="1" applyBorder="1" applyAlignment="1">
      <alignment vertical="center" wrapText="1"/>
    </xf>
    <xf numFmtId="0" fontId="21" fillId="2" borderId="4" xfId="0" applyFont="1" applyFill="1" applyBorder="1" applyAlignment="1">
      <alignment wrapText="1"/>
    </xf>
    <xf numFmtId="0" fontId="11" fillId="2" borderId="0" xfId="0" applyFont="1" applyFill="1" applyAlignment="1">
      <alignment wrapText="1"/>
    </xf>
    <xf numFmtId="0" fontId="11" fillId="2" borderId="5" xfId="0" applyFont="1" applyFill="1" applyBorder="1" applyAlignment="1">
      <alignment wrapText="1"/>
    </xf>
    <xf numFmtId="0" fontId="15" fillId="2" borderId="4" xfId="0" applyFont="1" applyFill="1" applyBorder="1"/>
    <xf numFmtId="0" fontId="11" fillId="2" borderId="0" xfId="0" applyFont="1" applyFill="1"/>
    <xf numFmtId="0" fontId="11" fillId="2" borderId="5" xfId="0" applyFont="1" applyFill="1" applyBorder="1"/>
    <xf numFmtId="0" fontId="15"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43" fillId="0" borderId="17"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horizontal="left" vertical="center" wrapText="1"/>
    </xf>
    <xf numFmtId="0" fontId="0" fillId="0" borderId="0" xfId="0" applyAlignment="1">
      <alignment wrapText="1"/>
    </xf>
    <xf numFmtId="0" fontId="5" fillId="0" borderId="0" xfId="0" applyFont="1" applyAlignment="1">
      <alignment horizontal="left" vertical="center"/>
    </xf>
    <xf numFmtId="0" fontId="0" fillId="0" borderId="0" xfId="0"/>
    <xf numFmtId="166" fontId="29" fillId="7" borderId="15" xfId="0" applyNumberFormat="1" applyFont="1" applyFill="1" applyBorder="1" applyAlignment="1">
      <alignment horizontal="center" vertical="center" wrapText="1"/>
    </xf>
    <xf numFmtId="166" fontId="29" fillId="7" borderId="16" xfId="0" applyNumberFormat="1" applyFont="1" applyFill="1" applyBorder="1" applyAlignment="1">
      <alignment horizontal="center" vertical="center" wrapText="1"/>
    </xf>
    <xf numFmtId="166" fontId="29" fillId="7" borderId="14" xfId="0" applyNumberFormat="1" applyFont="1" applyFill="1" applyBorder="1" applyAlignment="1">
      <alignment horizontal="center" vertical="center" wrapText="1"/>
    </xf>
    <xf numFmtId="166" fontId="29" fillId="6" borderId="14" xfId="0" applyNumberFormat="1" applyFont="1" applyFill="1" applyBorder="1" applyAlignment="1">
      <alignment horizontal="center" vertical="center" wrapText="1"/>
    </xf>
    <xf numFmtId="166" fontId="29" fillId="6" borderId="16" xfId="0" applyNumberFormat="1" applyFont="1" applyFill="1" applyBorder="1" applyAlignment="1">
      <alignment horizontal="center" vertical="center" wrapText="1"/>
    </xf>
    <xf numFmtId="0" fontId="29" fillId="7" borderId="6" xfId="7" applyNumberFormat="1" applyFont="1" applyFill="1" applyBorder="1" applyAlignment="1" applyProtection="1">
      <alignment horizontal="center" vertical="center"/>
    </xf>
    <xf numFmtId="0" fontId="29" fillId="7" borderId="8" xfId="7" applyNumberFormat="1" applyFont="1" applyFill="1" applyBorder="1" applyAlignment="1" applyProtection="1">
      <alignment horizontal="center" vertical="center"/>
    </xf>
    <xf numFmtId="166" fontId="29" fillId="7" borderId="43" xfId="6" applyNumberFormat="1" applyFont="1" applyFill="1" applyBorder="1" applyAlignment="1" applyProtection="1">
      <alignment horizontal="center" vertical="center"/>
    </xf>
    <xf numFmtId="166" fontId="29" fillId="7" borderId="46" xfId="6" applyNumberFormat="1" applyFont="1" applyFill="1" applyBorder="1" applyAlignment="1" applyProtection="1">
      <alignment horizontal="center" vertical="center"/>
    </xf>
    <xf numFmtId="4" fontId="29" fillId="6" borderId="26" xfId="1" applyNumberFormat="1" applyFont="1" applyFill="1" applyBorder="1" applyAlignment="1" applyProtection="1">
      <alignment horizontal="center" vertical="center"/>
    </xf>
    <xf numFmtId="4" fontId="29" fillId="6" borderId="27" xfId="1" applyNumberFormat="1" applyFont="1" applyFill="1" applyBorder="1" applyAlignment="1" applyProtection="1">
      <alignment horizontal="center" vertical="center"/>
    </xf>
    <xf numFmtId="10" fontId="29" fillId="7" borderId="26" xfId="7" applyNumberFormat="1" applyFont="1" applyFill="1" applyBorder="1" applyAlignment="1" applyProtection="1">
      <alignment horizontal="center" vertical="center"/>
    </xf>
    <xf numFmtId="10" fontId="29" fillId="7" borderId="25" xfId="7" applyNumberFormat="1" applyFont="1" applyFill="1" applyBorder="1" applyAlignment="1" applyProtection="1">
      <alignment horizontal="center" vertical="center"/>
    </xf>
    <xf numFmtId="0" fontId="38" fillId="3" borderId="1" xfId="4" applyFont="1" applyFill="1" applyBorder="1" applyAlignment="1">
      <alignment horizontal="center" vertical="center" wrapText="1"/>
    </xf>
    <xf numFmtId="0" fontId="38" fillId="3" borderId="3" xfId="4" applyFont="1" applyFill="1" applyBorder="1" applyAlignment="1">
      <alignment horizontal="center" vertical="center" wrapText="1"/>
    </xf>
    <xf numFmtId="0" fontId="29" fillId="6" borderId="15" xfId="0" applyFont="1" applyFill="1" applyBorder="1" applyAlignment="1">
      <alignment horizontal="center" vertical="center"/>
    </xf>
    <xf numFmtId="0" fontId="29" fillId="6" borderId="14" xfId="0" applyFont="1" applyFill="1" applyBorder="1" applyAlignment="1">
      <alignment horizontal="center" vertical="center"/>
    </xf>
    <xf numFmtId="0" fontId="29" fillId="6" borderId="16"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3" borderId="15" xfId="4" applyFont="1" applyFill="1" applyBorder="1" applyAlignment="1">
      <alignment horizontal="center" vertical="center" wrapText="1"/>
    </xf>
    <xf numFmtId="0" fontId="38" fillId="3" borderId="16" xfId="4" applyFont="1" applyFill="1" applyBorder="1" applyAlignment="1">
      <alignment horizontal="center" vertical="center" wrapText="1"/>
    </xf>
    <xf numFmtId="0" fontId="29" fillId="3" borderId="29" xfId="4" applyFont="1" applyFill="1" applyBorder="1" applyAlignment="1">
      <alignment horizontal="left" vertical="center" wrapText="1"/>
    </xf>
    <xf numFmtId="0" fontId="29" fillId="3" borderId="60" xfId="4" applyFont="1" applyFill="1" applyBorder="1" applyAlignment="1">
      <alignment horizontal="left" vertical="center" wrapText="1"/>
    </xf>
    <xf numFmtId="0" fontId="29" fillId="3" borderId="64" xfId="4" applyFont="1" applyFill="1" applyBorder="1" applyAlignment="1">
      <alignment horizontal="left" vertical="center" wrapText="1"/>
    </xf>
    <xf numFmtId="0" fontId="29" fillId="3" borderId="63" xfId="4" applyFont="1" applyFill="1" applyBorder="1" applyAlignment="1">
      <alignment horizontal="left" vertical="center" wrapText="1"/>
    </xf>
    <xf numFmtId="0" fontId="29" fillId="3" borderId="42" xfId="4" applyFont="1" applyFill="1" applyBorder="1" applyAlignment="1">
      <alignment horizontal="left" vertical="center" wrapText="1"/>
    </xf>
    <xf numFmtId="166" fontId="29" fillId="7" borderId="48" xfId="6" applyNumberFormat="1" applyFont="1" applyFill="1" applyBorder="1" applyAlignment="1" applyProtection="1">
      <alignment horizontal="center" vertical="center"/>
    </xf>
    <xf numFmtId="166" fontId="29" fillId="7" borderId="32" xfId="6" applyNumberFormat="1" applyFont="1" applyFill="1" applyBorder="1" applyAlignment="1" applyProtection="1">
      <alignment horizontal="center" vertical="center"/>
    </xf>
    <xf numFmtId="4" fontId="29" fillId="6" borderId="12" xfId="1" applyNumberFormat="1" applyFont="1" applyFill="1" applyBorder="1" applyAlignment="1" applyProtection="1">
      <alignment horizontal="center" vertical="center"/>
    </xf>
    <xf numFmtId="4" fontId="29" fillId="6" borderId="10" xfId="1" applyNumberFormat="1" applyFont="1" applyFill="1" applyBorder="1" applyAlignment="1" applyProtection="1">
      <alignment horizontal="center" vertical="center"/>
    </xf>
    <xf numFmtId="0" fontId="29" fillId="3" borderId="20" xfId="4" applyFont="1" applyFill="1" applyBorder="1" applyAlignment="1">
      <alignment horizontal="center" vertical="center" wrapText="1"/>
    </xf>
    <xf numFmtId="0" fontId="29" fillId="3" borderId="21" xfId="4" applyFont="1" applyFill="1" applyBorder="1" applyAlignment="1">
      <alignment horizontal="center" vertical="center" wrapText="1"/>
    </xf>
    <xf numFmtId="0" fontId="29" fillId="3" borderId="22" xfId="4" applyFont="1" applyFill="1" applyBorder="1" applyAlignment="1">
      <alignment horizontal="center" vertical="center" wrapText="1"/>
    </xf>
    <xf numFmtId="0" fontId="38" fillId="3" borderId="15" xfId="4" applyFont="1" applyFill="1" applyBorder="1" applyAlignment="1">
      <alignment horizontal="center" vertical="center"/>
    </xf>
    <xf numFmtId="0" fontId="38" fillId="3" borderId="16" xfId="4" applyFont="1" applyFill="1" applyBorder="1" applyAlignment="1">
      <alignment horizontal="center" vertical="center"/>
    </xf>
    <xf numFmtId="164" fontId="38" fillId="6" borderId="0" xfId="4" applyNumberFormat="1" applyFont="1" applyFill="1" applyAlignment="1">
      <alignment horizontal="center" vertical="center" wrapText="1"/>
    </xf>
    <xf numFmtId="164" fontId="2" fillId="6" borderId="0" xfId="0" applyNumberFormat="1" applyFont="1" applyFill="1" applyAlignment="1">
      <alignment horizontal="center" vertical="center"/>
    </xf>
    <xf numFmtId="164" fontId="2" fillId="6" borderId="7" xfId="0" applyNumberFormat="1" applyFont="1" applyFill="1" applyBorder="1" applyAlignment="1">
      <alignment horizontal="center" vertical="center"/>
    </xf>
    <xf numFmtId="0" fontId="29" fillId="3" borderId="1" xfId="4" applyFont="1" applyFill="1" applyBorder="1" applyAlignment="1">
      <alignment horizontal="left" vertical="center" wrapText="1"/>
    </xf>
    <xf numFmtId="0" fontId="29" fillId="3" borderId="4" xfId="4" applyFont="1" applyFill="1" applyBorder="1" applyAlignment="1">
      <alignment horizontal="left" vertical="center" wrapText="1"/>
    </xf>
    <xf numFmtId="0" fontId="29" fillId="3" borderId="6" xfId="4" applyFont="1" applyFill="1" applyBorder="1" applyAlignment="1">
      <alignment horizontal="left" vertical="center" wrapText="1"/>
    </xf>
    <xf numFmtId="164" fontId="38" fillId="6" borderId="0" xfId="5" applyNumberFormat="1" applyFont="1" applyFill="1" applyBorder="1" applyAlignment="1" applyProtection="1">
      <alignment horizontal="center" vertical="center"/>
    </xf>
    <xf numFmtId="10" fontId="29" fillId="6" borderId="47" xfId="7" applyNumberFormat="1" applyFont="1" applyFill="1" applyBorder="1" applyAlignment="1" applyProtection="1">
      <alignment horizontal="center" vertical="center"/>
    </xf>
    <xf numFmtId="10" fontId="29" fillId="6" borderId="48" xfId="7" applyNumberFormat="1" applyFont="1" applyFill="1" applyBorder="1" applyAlignment="1" applyProtection="1">
      <alignment horizontal="center" vertical="center"/>
    </xf>
    <xf numFmtId="10" fontId="29" fillId="6" borderId="49" xfId="7" applyNumberFormat="1" applyFont="1" applyFill="1" applyBorder="1" applyAlignment="1" applyProtection="1">
      <alignment horizontal="center" vertical="center"/>
    </xf>
    <xf numFmtId="0" fontId="29" fillId="3" borderId="20" xfId="4" applyFont="1" applyFill="1" applyBorder="1" applyAlignment="1">
      <alignment horizontal="left" vertical="center" wrapText="1"/>
    </xf>
    <xf numFmtId="0" fontId="29" fillId="3" borderId="22" xfId="4" applyFont="1" applyFill="1" applyBorder="1" applyAlignment="1">
      <alignment horizontal="left" vertical="center" wrapText="1"/>
    </xf>
    <xf numFmtId="164" fontId="38" fillId="6" borderId="20" xfId="5" applyNumberFormat="1" applyFont="1" applyFill="1" applyBorder="1" applyAlignment="1" applyProtection="1">
      <alignment horizontal="center" vertical="center" wrapText="1"/>
    </xf>
    <xf numFmtId="164" fontId="38" fillId="6" borderId="21" xfId="5" applyNumberFormat="1" applyFont="1" applyFill="1" applyBorder="1" applyAlignment="1" applyProtection="1">
      <alignment horizontal="center" vertical="center" wrapText="1"/>
    </xf>
    <xf numFmtId="164" fontId="38" fillId="6" borderId="22" xfId="5" applyNumberFormat="1" applyFont="1" applyFill="1" applyBorder="1" applyAlignment="1" applyProtection="1">
      <alignment horizontal="center" vertical="center" wrapText="1"/>
    </xf>
    <xf numFmtId="10" fontId="29" fillId="6" borderId="1" xfId="7" applyNumberFormat="1" applyFont="1" applyFill="1" applyBorder="1" applyAlignment="1" applyProtection="1">
      <alignment horizontal="center" vertical="center"/>
    </xf>
    <xf numFmtId="10" fontId="29" fillId="7" borderId="11" xfId="7" applyNumberFormat="1" applyFont="1" applyFill="1" applyBorder="1" applyAlignment="1" applyProtection="1">
      <alignment horizontal="center" vertical="center"/>
    </xf>
    <xf numFmtId="10" fontId="29" fillId="7" borderId="32" xfId="7" applyNumberFormat="1" applyFont="1" applyFill="1" applyBorder="1" applyAlignment="1" applyProtection="1">
      <alignment horizontal="center" vertical="center"/>
    </xf>
    <xf numFmtId="166" fontId="29" fillId="7" borderId="49" xfId="6" applyNumberFormat="1" applyFont="1" applyFill="1" applyBorder="1" applyAlignment="1" applyProtection="1">
      <alignment horizontal="center" vertical="center"/>
    </xf>
    <xf numFmtId="166" fontId="29" fillId="7" borderId="62" xfId="6" applyNumberFormat="1" applyFont="1" applyFill="1" applyBorder="1" applyAlignment="1" applyProtection="1">
      <alignment horizontal="center" vertical="center"/>
    </xf>
    <xf numFmtId="4" fontId="29" fillId="6" borderId="36" xfId="1" applyNumberFormat="1" applyFont="1" applyFill="1" applyBorder="1" applyAlignment="1" applyProtection="1">
      <alignment horizontal="center" vertical="center"/>
    </xf>
    <xf numFmtId="4" fontId="29" fillId="6" borderId="37" xfId="1" applyNumberFormat="1" applyFont="1" applyFill="1" applyBorder="1" applyAlignment="1" applyProtection="1">
      <alignment horizontal="center" vertical="center"/>
    </xf>
    <xf numFmtId="10" fontId="29" fillId="7" borderId="13" xfId="7" applyNumberFormat="1" applyFont="1" applyFill="1" applyBorder="1" applyAlignment="1" applyProtection="1">
      <alignment horizontal="center" vertical="center"/>
    </xf>
    <xf numFmtId="10" fontId="29" fillId="7" borderId="62" xfId="7" applyNumberFormat="1" applyFont="1" applyFill="1" applyBorder="1" applyAlignment="1" applyProtection="1">
      <alignment horizontal="center" vertical="center"/>
    </xf>
    <xf numFmtId="0" fontId="29" fillId="3" borderId="54" xfId="4" applyFont="1" applyFill="1" applyBorder="1" applyAlignment="1">
      <alignment horizontal="left" vertical="center" wrapText="1"/>
    </xf>
    <xf numFmtId="0" fontId="29" fillId="3" borderId="57" xfId="4" applyFont="1" applyFill="1" applyBorder="1" applyAlignment="1">
      <alignment horizontal="left" vertical="center" wrapText="1"/>
    </xf>
    <xf numFmtId="0" fontId="29" fillId="3" borderId="1" xfId="4" applyFont="1" applyFill="1" applyBorder="1" applyAlignment="1">
      <alignment horizontal="center" vertical="center" wrapText="1"/>
    </xf>
    <xf numFmtId="0" fontId="29" fillId="3" borderId="4" xfId="4" applyFont="1" applyFill="1" applyBorder="1" applyAlignment="1">
      <alignment horizontal="center" vertical="center" wrapText="1"/>
    </xf>
    <xf numFmtId="0" fontId="29" fillId="3" borderId="6" xfId="4" applyFont="1" applyFill="1" applyBorder="1" applyAlignment="1">
      <alignment horizontal="center" vertical="center" wrapText="1"/>
    </xf>
    <xf numFmtId="10" fontId="29" fillId="6" borderId="3" xfId="7" applyNumberFormat="1" applyFont="1" applyFill="1" applyBorder="1" applyAlignment="1" applyProtection="1">
      <alignment horizontal="center" vertical="center"/>
    </xf>
    <xf numFmtId="10" fontId="29" fillId="6" borderId="5" xfId="7" applyNumberFormat="1" applyFont="1" applyFill="1" applyBorder="1" applyAlignment="1" applyProtection="1">
      <alignment horizontal="center" vertical="center"/>
    </xf>
    <xf numFmtId="10" fontId="29" fillId="6" borderId="8" xfId="7" applyNumberFormat="1" applyFont="1" applyFill="1" applyBorder="1" applyAlignment="1" applyProtection="1">
      <alignment horizontal="center" vertical="center"/>
    </xf>
    <xf numFmtId="166" fontId="29" fillId="7" borderId="50" xfId="4" applyNumberFormat="1" applyFont="1" applyFill="1" applyBorder="1" applyAlignment="1">
      <alignment horizontal="center" vertical="center"/>
    </xf>
    <xf numFmtId="166" fontId="29" fillId="7" borderId="42" xfId="4" applyNumberFormat="1" applyFont="1" applyFill="1" applyBorder="1" applyAlignment="1">
      <alignment horizontal="center" vertical="center"/>
    </xf>
    <xf numFmtId="166" fontId="29" fillId="7" borderId="40" xfId="4" applyNumberFormat="1" applyFont="1" applyFill="1" applyBorder="1" applyAlignment="1">
      <alignment horizontal="center" vertical="center"/>
    </xf>
    <xf numFmtId="4" fontId="29" fillId="6" borderId="57" xfId="3" applyNumberFormat="1" applyFont="1" applyFill="1" applyBorder="1" applyAlignment="1" applyProtection="1">
      <alignment horizontal="center" vertical="center" wrapText="1"/>
    </xf>
    <xf numFmtId="4" fontId="29" fillId="6" borderId="55" xfId="3" applyNumberFormat="1" applyFont="1" applyFill="1" applyBorder="1" applyAlignment="1" applyProtection="1">
      <alignment horizontal="center" vertical="center" wrapText="1"/>
    </xf>
    <xf numFmtId="4" fontId="29" fillId="6" borderId="61" xfId="3" applyNumberFormat="1" applyFont="1" applyFill="1" applyBorder="1" applyAlignment="1" applyProtection="1">
      <alignment horizontal="center" vertical="center" wrapText="1"/>
    </xf>
    <xf numFmtId="164" fontId="29" fillId="6" borderId="58" xfId="4" applyNumberFormat="1" applyFont="1" applyFill="1" applyBorder="1" applyAlignment="1">
      <alignment horizontal="center" vertical="center" wrapText="1"/>
    </xf>
    <xf numFmtId="164" fontId="29" fillId="6" borderId="21" xfId="4" applyNumberFormat="1" applyFont="1" applyFill="1" applyBorder="1" applyAlignment="1">
      <alignment horizontal="center" vertical="center" wrapText="1"/>
    </xf>
    <xf numFmtId="164" fontId="29" fillId="6" borderId="22" xfId="4" applyNumberFormat="1" applyFont="1" applyFill="1" applyBorder="1" applyAlignment="1">
      <alignment horizontal="center" vertical="center" wrapText="1"/>
    </xf>
    <xf numFmtId="10" fontId="29" fillId="9" borderId="54" xfId="7" applyNumberFormat="1" applyFont="1" applyFill="1" applyBorder="1" applyAlignment="1" applyProtection="1">
      <alignment horizontal="center" vertical="center"/>
    </xf>
    <xf numFmtId="10" fontId="29" fillId="9" borderId="51" xfId="7" applyNumberFormat="1" applyFont="1" applyFill="1" applyBorder="1" applyAlignment="1" applyProtection="1">
      <alignment horizontal="center" vertical="center"/>
    </xf>
    <xf numFmtId="10" fontId="29" fillId="9" borderId="39" xfId="7" applyNumberFormat="1" applyFont="1" applyFill="1" applyBorder="1" applyAlignment="1" applyProtection="1">
      <alignment horizontal="center" vertical="center"/>
    </xf>
    <xf numFmtId="10" fontId="29" fillId="7" borderId="50" xfId="7" applyNumberFormat="1" applyFont="1" applyFill="1" applyBorder="1" applyAlignment="1" applyProtection="1">
      <alignment horizontal="center" vertical="center"/>
    </xf>
    <xf numFmtId="10" fontId="29" fillId="7" borderId="42" xfId="7" applyNumberFormat="1" applyFont="1" applyFill="1" applyBorder="1" applyAlignment="1" applyProtection="1">
      <alignment horizontal="center" vertical="center"/>
    </xf>
    <xf numFmtId="10" fontId="29" fillId="7" borderId="40" xfId="7" applyNumberFormat="1" applyFont="1" applyFill="1" applyBorder="1" applyAlignment="1" applyProtection="1">
      <alignment horizontal="center" vertical="center"/>
    </xf>
    <xf numFmtId="0" fontId="38" fillId="3" borderId="15" xfId="4" applyFont="1" applyFill="1" applyBorder="1" applyAlignment="1">
      <alignment horizontal="left" vertical="center" wrapText="1"/>
    </xf>
    <xf numFmtId="0" fontId="38" fillId="3" borderId="14" xfId="4" applyFont="1" applyFill="1" applyBorder="1" applyAlignment="1">
      <alignment horizontal="left" vertical="center" wrapText="1"/>
    </xf>
    <xf numFmtId="0" fontId="38" fillId="3" borderId="16" xfId="4" applyFont="1" applyFill="1" applyBorder="1" applyAlignment="1">
      <alignment horizontal="left" vertical="center" wrapText="1"/>
    </xf>
    <xf numFmtId="0" fontId="29" fillId="3" borderId="24" xfId="4" applyFont="1" applyFill="1" applyBorder="1" applyAlignment="1">
      <alignment horizontal="left" vertical="center" wrapText="1"/>
    </xf>
    <xf numFmtId="0" fontId="29" fillId="3" borderId="56" xfId="4" applyFont="1" applyFill="1" applyBorder="1" applyAlignment="1">
      <alignment horizontal="left" vertical="center" wrapText="1"/>
    </xf>
    <xf numFmtId="0" fontId="29" fillId="3" borderId="27" xfId="4" applyFont="1" applyFill="1" applyBorder="1" applyAlignment="1">
      <alignment horizontal="left" vertical="center" wrapText="1"/>
    </xf>
    <xf numFmtId="0" fontId="38" fillId="0" borderId="1" xfId="4" applyFont="1" applyBorder="1" applyAlignment="1">
      <alignment horizontal="left" vertical="center"/>
    </xf>
    <xf numFmtId="0" fontId="38" fillId="0" borderId="2" xfId="4" applyFont="1" applyBorder="1" applyAlignment="1">
      <alignment horizontal="left" vertical="center"/>
    </xf>
    <xf numFmtId="0" fontId="38" fillId="0" borderId="3" xfId="4" applyFont="1" applyBorder="1" applyAlignment="1">
      <alignment horizontal="left" vertical="center"/>
    </xf>
    <xf numFmtId="0" fontId="29" fillId="6" borderId="24" xfId="4" applyFont="1" applyFill="1" applyBorder="1" applyAlignment="1">
      <alignment horizontal="left" vertical="center"/>
    </xf>
    <xf numFmtId="0" fontId="29" fillId="6" borderId="56" xfId="4" applyFont="1" applyFill="1" applyBorder="1" applyAlignment="1">
      <alignment horizontal="left" vertical="center"/>
    </xf>
    <xf numFmtId="0" fontId="29" fillId="6" borderId="27" xfId="4" applyFont="1" applyFill="1" applyBorder="1" applyAlignment="1">
      <alignment horizontal="left" vertical="center"/>
    </xf>
    <xf numFmtId="0" fontId="29" fillId="6" borderId="29" xfId="4" applyFont="1" applyFill="1" applyBorder="1" applyAlignment="1">
      <alignment horizontal="left" vertical="center"/>
    </xf>
    <xf numFmtId="0" fontId="29" fillId="6" borderId="9" xfId="4" applyFont="1" applyFill="1" applyBorder="1" applyAlignment="1">
      <alignment horizontal="left" vertical="center"/>
    </xf>
    <xf numFmtId="0" fontId="29" fillId="6" borderId="10" xfId="4" applyFont="1" applyFill="1" applyBorder="1" applyAlignment="1">
      <alignment horizontal="left" vertical="center"/>
    </xf>
    <xf numFmtId="10" fontId="29" fillId="7" borderId="29" xfId="7" applyNumberFormat="1" applyFont="1" applyFill="1" applyBorder="1" applyAlignment="1" applyProtection="1">
      <alignment horizontal="center" vertical="center"/>
    </xf>
    <xf numFmtId="10" fontId="29" fillId="7" borderId="30" xfId="7" applyNumberFormat="1" applyFont="1" applyFill="1" applyBorder="1" applyAlignment="1" applyProtection="1">
      <alignment horizontal="center" vertical="center"/>
    </xf>
    <xf numFmtId="0" fontId="29" fillId="3" borderId="24" xfId="4" applyFont="1" applyFill="1" applyBorder="1" applyAlignment="1">
      <alignment vertical="center" wrapText="1"/>
    </xf>
    <xf numFmtId="0" fontId="29" fillId="3" borderId="25" xfId="4" applyFont="1" applyFill="1" applyBorder="1" applyAlignment="1">
      <alignment vertical="center" wrapText="1"/>
    </xf>
    <xf numFmtId="0" fontId="29" fillId="7" borderId="24" xfId="0" applyFont="1" applyFill="1" applyBorder="1" applyAlignment="1">
      <alignment horizontal="center" vertical="center"/>
    </xf>
    <xf numFmtId="0" fontId="29" fillId="7" borderId="25" xfId="0" applyFont="1" applyFill="1" applyBorder="1" applyAlignment="1">
      <alignment horizontal="center" vertical="center"/>
    </xf>
    <xf numFmtId="0" fontId="29" fillId="3" borderId="29" xfId="4" applyFont="1" applyFill="1" applyBorder="1" applyAlignment="1">
      <alignment vertical="center" wrapText="1"/>
    </xf>
    <xf numFmtId="0" fontId="29" fillId="3" borderId="30" xfId="4" applyFont="1" applyFill="1" applyBorder="1" applyAlignment="1">
      <alignment vertical="center" wrapText="1"/>
    </xf>
    <xf numFmtId="0" fontId="29" fillId="7" borderId="29" xfId="0" applyFont="1" applyFill="1" applyBorder="1" applyAlignment="1">
      <alignment horizontal="center" vertical="center"/>
    </xf>
    <xf numFmtId="0" fontId="29" fillId="7" borderId="30" xfId="0" applyFont="1" applyFill="1" applyBorder="1" applyAlignment="1">
      <alignment horizontal="center" vertical="center"/>
    </xf>
    <xf numFmtId="0" fontId="29" fillId="3" borderId="47" xfId="4" applyFont="1" applyFill="1" applyBorder="1" applyAlignment="1">
      <alignment vertical="center" wrapText="1"/>
    </xf>
    <xf numFmtId="0" fontId="29" fillId="3" borderId="52" xfId="4" applyFont="1" applyFill="1" applyBorder="1" applyAlignment="1">
      <alignment vertical="center" wrapText="1"/>
    </xf>
    <xf numFmtId="0" fontId="29" fillId="3" borderId="0" xfId="4" applyFont="1" applyFill="1" applyAlignment="1">
      <alignment vertical="center" wrapText="1"/>
    </xf>
    <xf numFmtId="0" fontId="29" fillId="3" borderId="48" xfId="4" applyFont="1" applyFill="1" applyBorder="1" applyAlignment="1">
      <alignment horizontal="left" vertical="center" wrapText="1"/>
    </xf>
    <xf numFmtId="0" fontId="29" fillId="3" borderId="11" xfId="4" applyFont="1" applyFill="1" applyBorder="1" applyAlignment="1">
      <alignment horizontal="left" vertical="center" wrapText="1"/>
    </xf>
    <xf numFmtId="0" fontId="29" fillId="3" borderId="12" xfId="4" applyFont="1" applyFill="1" applyBorder="1" applyAlignment="1">
      <alignment horizontal="left" vertical="center" wrapText="1"/>
    </xf>
    <xf numFmtId="0" fontId="29" fillId="3" borderId="9" xfId="4" applyFont="1" applyFill="1" applyBorder="1" applyAlignment="1">
      <alignment horizontal="left" vertical="center" wrapText="1"/>
    </xf>
    <xf numFmtId="0" fontId="29" fillId="3" borderId="30" xfId="4" applyFont="1" applyFill="1" applyBorder="1" applyAlignment="1">
      <alignment horizontal="left" vertical="center" wrapText="1"/>
    </xf>
    <xf numFmtId="10" fontId="29" fillId="9" borderId="6" xfId="7" applyNumberFormat="1" applyFont="1" applyFill="1" applyBorder="1" applyAlignment="1" applyProtection="1">
      <alignment horizontal="center" vertical="center"/>
    </xf>
    <xf numFmtId="10" fontId="29" fillId="9" borderId="8" xfId="7" applyNumberFormat="1" applyFont="1" applyFill="1" applyBorder="1" applyAlignment="1" applyProtection="1">
      <alignment horizontal="center" vertical="center"/>
    </xf>
    <xf numFmtId="10" fontId="29" fillId="7" borderId="24" xfId="7" applyNumberFormat="1" applyFont="1" applyFill="1" applyBorder="1" applyAlignment="1" applyProtection="1">
      <alignment horizontal="center" vertical="center"/>
    </xf>
    <xf numFmtId="10" fontId="29" fillId="7" borderId="49" xfId="7" applyNumberFormat="1" applyFont="1" applyFill="1" applyBorder="1" applyAlignment="1" applyProtection="1">
      <alignment horizontal="center" vertical="center"/>
    </xf>
    <xf numFmtId="0" fontId="29" fillId="3" borderId="49" xfId="4" applyFont="1" applyFill="1" applyBorder="1" applyAlignment="1">
      <alignment vertical="center"/>
    </xf>
    <xf numFmtId="0" fontId="29" fillId="3" borderId="13" xfId="4" applyFont="1" applyFill="1" applyBorder="1" applyAlignment="1">
      <alignment vertical="center"/>
    </xf>
    <xf numFmtId="166" fontId="29" fillId="3" borderId="0" xfId="4" applyNumberFormat="1" applyFont="1" applyFill="1" applyAlignment="1">
      <alignment horizontal="left" vertical="center"/>
    </xf>
    <xf numFmtId="10" fontId="29" fillId="7" borderId="4" xfId="4" applyNumberFormat="1" applyFont="1" applyFill="1" applyBorder="1" applyAlignment="1">
      <alignment horizontal="center" vertical="center"/>
    </xf>
    <xf numFmtId="10" fontId="29" fillId="7" borderId="5" xfId="4" applyNumberFormat="1" applyFont="1" applyFill="1" applyBorder="1" applyAlignment="1">
      <alignment horizontal="center" vertical="center"/>
    </xf>
    <xf numFmtId="0" fontId="30" fillId="0" borderId="15" xfId="4" applyFont="1" applyBorder="1" applyAlignment="1">
      <alignment vertical="center" wrapText="1"/>
    </xf>
    <xf numFmtId="0" fontId="30" fillId="0" borderId="14" xfId="4" applyFont="1" applyBorder="1" applyAlignment="1">
      <alignment vertical="center" wrapText="1"/>
    </xf>
    <xf numFmtId="0" fontId="30" fillId="0" borderId="16" xfId="4" applyFont="1" applyBorder="1" applyAlignment="1">
      <alignment vertical="center" wrapText="1"/>
    </xf>
    <xf numFmtId="0" fontId="29" fillId="6" borderId="49" xfId="4" applyFont="1" applyFill="1" applyBorder="1" applyAlignment="1">
      <alignment horizontal="left" vertical="center"/>
    </xf>
    <xf numFmtId="0" fontId="29" fillId="6" borderId="13" xfId="4" applyFont="1" applyFill="1" applyBorder="1" applyAlignment="1">
      <alignment horizontal="left" vertical="center"/>
    </xf>
    <xf numFmtId="168" fontId="38" fillId="3" borderId="15" xfId="5" applyNumberFormat="1" applyFont="1" applyFill="1" applyBorder="1" applyAlignment="1" applyProtection="1">
      <alignment horizontal="left" vertical="center"/>
    </xf>
    <xf numFmtId="168" fontId="38" fillId="3" borderId="14" xfId="5" applyNumberFormat="1" applyFont="1" applyFill="1" applyBorder="1" applyAlignment="1" applyProtection="1">
      <alignment horizontal="left" vertical="center"/>
    </xf>
    <xf numFmtId="168" fontId="38" fillId="3" borderId="16" xfId="5" applyNumberFormat="1" applyFont="1" applyFill="1" applyBorder="1" applyAlignment="1" applyProtection="1">
      <alignment horizontal="left" vertical="center"/>
    </xf>
    <xf numFmtId="4" fontId="29" fillId="10" borderId="15" xfId="3" applyNumberFormat="1" applyFont="1" applyFill="1" applyBorder="1" applyAlignment="1" applyProtection="1">
      <alignment vertical="center" wrapText="1"/>
    </xf>
    <xf numFmtId="4" fontId="29" fillId="10" borderId="16" xfId="3" applyNumberFormat="1" applyFont="1" applyFill="1" applyBorder="1" applyAlignment="1" applyProtection="1">
      <alignment vertical="center" wrapText="1"/>
    </xf>
    <xf numFmtId="0" fontId="29" fillId="7" borderId="6" xfId="0" applyFont="1" applyFill="1" applyBorder="1" applyAlignment="1">
      <alignment horizontal="center" vertical="center"/>
    </xf>
    <xf numFmtId="0" fontId="29" fillId="7" borderId="7" xfId="0" applyFont="1" applyFill="1" applyBorder="1" applyAlignment="1">
      <alignment horizontal="center" vertical="center"/>
    </xf>
    <xf numFmtId="168" fontId="29" fillId="3" borderId="15" xfId="5" applyNumberFormat="1" applyFont="1" applyFill="1" applyBorder="1" applyAlignment="1" applyProtection="1">
      <alignment horizontal="left" vertical="center"/>
    </xf>
    <xf numFmtId="168" fontId="29" fillId="3" borderId="14" xfId="5" applyNumberFormat="1" applyFont="1" applyFill="1" applyBorder="1" applyAlignment="1" applyProtection="1">
      <alignment horizontal="left" vertical="center"/>
    </xf>
    <xf numFmtId="168" fontId="29" fillId="3" borderId="16" xfId="5" applyNumberFormat="1" applyFont="1" applyFill="1" applyBorder="1" applyAlignment="1" applyProtection="1">
      <alignment horizontal="left" vertical="center"/>
    </xf>
    <xf numFmtId="10" fontId="29" fillId="7" borderId="53" xfId="7" applyNumberFormat="1" applyFont="1" applyFill="1" applyBorder="1" applyAlignment="1" applyProtection="1">
      <alignment horizontal="center" vertical="center"/>
    </xf>
    <xf numFmtId="10" fontId="29" fillId="7" borderId="67" xfId="7" applyNumberFormat="1" applyFont="1" applyFill="1" applyBorder="1" applyAlignment="1" applyProtection="1">
      <alignment horizontal="center" vertical="center"/>
    </xf>
    <xf numFmtId="0" fontId="29" fillId="3" borderId="15" xfId="4" applyFont="1" applyFill="1" applyBorder="1" applyAlignment="1">
      <alignment vertical="center" wrapText="1"/>
    </xf>
    <xf numFmtId="0" fontId="29" fillId="3" borderId="14" xfId="4" applyFont="1" applyFill="1" applyBorder="1" applyAlignment="1">
      <alignment vertical="center" wrapText="1"/>
    </xf>
    <xf numFmtId="10" fontId="29" fillId="7" borderId="15" xfId="7" applyNumberFormat="1" applyFont="1" applyFill="1" applyBorder="1" applyAlignment="1" applyProtection="1">
      <alignment horizontal="center" vertical="center"/>
    </xf>
    <xf numFmtId="10" fontId="29" fillId="7" borderId="16" xfId="7" applyNumberFormat="1" applyFont="1" applyFill="1" applyBorder="1" applyAlignment="1" applyProtection="1">
      <alignment horizontal="center" vertical="center"/>
    </xf>
    <xf numFmtId="164" fontId="38" fillId="6" borderId="15" xfId="4" applyNumberFormat="1" applyFont="1" applyFill="1" applyBorder="1" applyAlignment="1">
      <alignment horizontal="center" vertical="center"/>
    </xf>
    <xf numFmtId="164" fontId="38" fillId="6" borderId="16" xfId="4" applyNumberFormat="1" applyFont="1" applyFill="1" applyBorder="1" applyAlignment="1">
      <alignment horizontal="center" vertical="center"/>
    </xf>
    <xf numFmtId="0" fontId="29" fillId="3" borderId="16" xfId="4" applyFont="1" applyFill="1" applyBorder="1" applyAlignment="1">
      <alignment vertical="center" wrapText="1"/>
    </xf>
    <xf numFmtId="166" fontId="29" fillId="7" borderId="15" xfId="5" applyNumberFormat="1" applyFont="1" applyFill="1" applyBorder="1" applyAlignment="1" applyProtection="1">
      <alignment horizontal="center" vertical="center" wrapText="1"/>
    </xf>
    <xf numFmtId="166" fontId="29" fillId="7" borderId="14" xfId="5" applyNumberFormat="1" applyFont="1" applyFill="1" applyBorder="1" applyAlignment="1" applyProtection="1">
      <alignment horizontal="center" vertical="center" wrapText="1"/>
    </xf>
    <xf numFmtId="0" fontId="29" fillId="3" borderId="15" xfId="0" applyFont="1" applyFill="1" applyBorder="1" applyAlignment="1">
      <alignment horizontal="left" vertical="center"/>
    </xf>
    <xf numFmtId="0" fontId="29" fillId="3" borderId="14" xfId="0" applyFont="1" applyFill="1" applyBorder="1" applyAlignment="1">
      <alignment horizontal="left" vertical="center"/>
    </xf>
    <xf numFmtId="0" fontId="29" fillId="3" borderId="16" xfId="0" applyFont="1" applyFill="1" applyBorder="1" applyAlignment="1">
      <alignment horizontal="left" vertical="center"/>
    </xf>
    <xf numFmtId="164" fontId="38" fillId="6" borderId="15" xfId="0" applyNumberFormat="1" applyFont="1" applyFill="1" applyBorder="1" applyAlignment="1">
      <alignment horizontal="center" vertical="center"/>
    </xf>
    <xf numFmtId="164" fontId="38" fillId="6" borderId="16" xfId="0" applyNumberFormat="1" applyFont="1" applyFill="1" applyBorder="1" applyAlignment="1">
      <alignment horizontal="center" vertical="center"/>
    </xf>
    <xf numFmtId="0" fontId="29" fillId="3" borderId="15" xfId="4" applyFont="1" applyFill="1" applyBorder="1" applyAlignment="1">
      <alignment horizontal="left" vertical="center"/>
    </xf>
    <xf numFmtId="0" fontId="29" fillId="3" borderId="14" xfId="4" applyFont="1" applyFill="1" applyBorder="1" applyAlignment="1">
      <alignment horizontal="left" vertical="center"/>
    </xf>
    <xf numFmtId="0" fontId="29" fillId="3" borderId="16" xfId="4" applyFont="1" applyFill="1" applyBorder="1" applyAlignment="1">
      <alignment horizontal="left" vertical="center"/>
    </xf>
    <xf numFmtId="164" fontId="29" fillId="6" borderId="15" xfId="4" applyNumberFormat="1" applyFont="1" applyFill="1" applyBorder="1" applyAlignment="1">
      <alignment horizontal="center" vertical="center" wrapText="1"/>
    </xf>
    <xf numFmtId="164" fontId="29" fillId="6" borderId="14" xfId="4" applyNumberFormat="1" applyFont="1" applyFill="1" applyBorder="1" applyAlignment="1">
      <alignment horizontal="center" vertical="center" wrapText="1"/>
    </xf>
    <xf numFmtId="0" fontId="41" fillId="3" borderId="14" xfId="4" applyFont="1" applyFill="1" applyBorder="1" applyAlignment="1">
      <alignment vertical="center"/>
    </xf>
    <xf numFmtId="0" fontId="41" fillId="3" borderId="16" xfId="4" applyFont="1" applyFill="1" applyBorder="1" applyAlignment="1">
      <alignment vertical="center"/>
    </xf>
    <xf numFmtId="164" fontId="38" fillId="6" borderId="15" xfId="5" applyNumberFormat="1" applyFont="1" applyFill="1" applyBorder="1" applyAlignment="1" applyProtection="1">
      <alignment horizontal="center" vertical="center" wrapText="1"/>
    </xf>
    <xf numFmtId="164" fontId="38" fillId="6" borderId="16" xfId="5" applyNumberFormat="1" applyFont="1" applyFill="1" applyBorder="1" applyAlignment="1" applyProtection="1">
      <alignment horizontal="center" vertical="center" wrapText="1"/>
    </xf>
    <xf numFmtId="0" fontId="29" fillId="3" borderId="34" xfId="4" applyFont="1" applyFill="1" applyBorder="1" applyAlignment="1">
      <alignment vertical="center" wrapText="1"/>
    </xf>
    <xf numFmtId="0" fontId="29" fillId="3" borderId="35" xfId="4" applyFont="1" applyFill="1" applyBorder="1" applyAlignment="1">
      <alignment vertical="center" wrapText="1"/>
    </xf>
    <xf numFmtId="0" fontId="29" fillId="7" borderId="34" xfId="0" applyFont="1" applyFill="1" applyBorder="1" applyAlignment="1">
      <alignment horizontal="center" vertical="center"/>
    </xf>
    <xf numFmtId="0" fontId="29" fillId="7" borderId="35" xfId="0" applyFont="1" applyFill="1" applyBorder="1" applyAlignment="1">
      <alignment horizontal="center" vertical="center"/>
    </xf>
    <xf numFmtId="0" fontId="38" fillId="3" borderId="15" xfId="4" applyFont="1" applyFill="1" applyBorder="1" applyAlignment="1">
      <alignment horizontal="left" vertical="center"/>
    </xf>
    <xf numFmtId="0" fontId="38" fillId="3" borderId="14" xfId="4" applyFont="1" applyFill="1" applyBorder="1" applyAlignment="1">
      <alignment horizontal="left" vertical="center"/>
    </xf>
    <xf numFmtId="0" fontId="38" fillId="3" borderId="16" xfId="4" applyFont="1" applyFill="1" applyBorder="1" applyAlignment="1">
      <alignment horizontal="left" vertical="center"/>
    </xf>
    <xf numFmtId="10" fontId="38" fillId="6" borderId="15" xfId="7" applyNumberFormat="1" applyFont="1" applyFill="1" applyBorder="1" applyAlignment="1" applyProtection="1">
      <alignment horizontal="center" vertical="center"/>
    </xf>
    <xf numFmtId="10" fontId="38" fillId="6" borderId="14" xfId="7" applyNumberFormat="1" applyFont="1" applyFill="1" applyBorder="1" applyAlignment="1" applyProtection="1">
      <alignment horizontal="center" vertical="center"/>
    </xf>
    <xf numFmtId="164" fontId="38" fillId="6" borderId="14" xfId="0" applyNumberFormat="1" applyFont="1" applyFill="1" applyBorder="1" applyAlignment="1">
      <alignment horizontal="center" vertical="center"/>
    </xf>
    <xf numFmtId="0" fontId="29" fillId="3" borderId="15" xfId="4" applyFont="1" applyFill="1" applyBorder="1" applyAlignment="1">
      <alignment vertical="center"/>
    </xf>
    <xf numFmtId="0" fontId="29" fillId="3" borderId="14" xfId="4" applyFont="1" applyFill="1" applyBorder="1" applyAlignment="1">
      <alignment vertical="center"/>
    </xf>
    <xf numFmtId="0" fontId="29" fillId="3" borderId="16" xfId="4" applyFont="1" applyFill="1" applyBorder="1" applyAlignment="1">
      <alignment vertical="center"/>
    </xf>
    <xf numFmtId="166" fontId="29" fillId="7" borderId="16" xfId="5" applyNumberFormat="1" applyFont="1" applyFill="1" applyBorder="1" applyAlignment="1" applyProtection="1">
      <alignment horizontal="center" vertical="center" wrapText="1"/>
    </xf>
    <xf numFmtId="0" fontId="23" fillId="0" borderId="57" xfId="0" applyFont="1" applyBorder="1" applyAlignment="1">
      <alignment vertical="center" wrapText="1"/>
    </xf>
    <xf numFmtId="0" fontId="11" fillId="0" borderId="59" xfId="0" applyFont="1" applyBorder="1" applyAlignment="1">
      <alignment vertical="center" wrapText="1"/>
    </xf>
    <xf numFmtId="0" fontId="23" fillId="0" borderId="9" xfId="0" applyFont="1" applyBorder="1" applyAlignment="1">
      <alignment vertical="center" wrapText="1"/>
    </xf>
    <xf numFmtId="0" fontId="27" fillId="0" borderId="9" xfId="0" applyFont="1" applyBorder="1" applyAlignment="1">
      <alignment vertical="center" wrapText="1"/>
    </xf>
    <xf numFmtId="0" fontId="5" fillId="0" borderId="4" xfId="0" applyFont="1" applyBorder="1" applyAlignment="1">
      <alignment horizontal="center" vertical="center" wrapText="1"/>
    </xf>
    <xf numFmtId="0" fontId="35" fillId="15" borderId="1" xfId="0" applyFont="1" applyFill="1" applyBorder="1" applyAlignment="1">
      <alignment horizontal="center"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5" fillId="15" borderId="0" xfId="0" applyFont="1" applyFill="1" applyAlignment="1">
      <alignment horizontal="center" vertical="center" wrapText="1"/>
    </xf>
    <xf numFmtId="0" fontId="35" fillId="15" borderId="5" xfId="0" applyFont="1" applyFill="1" applyBorder="1" applyAlignment="1">
      <alignment horizontal="center" vertical="center" wrapText="1"/>
    </xf>
    <xf numFmtId="0" fontId="35" fillId="15" borderId="6" xfId="0" applyFont="1" applyFill="1" applyBorder="1" applyAlignment="1">
      <alignment horizontal="center" vertical="center" wrapText="1"/>
    </xf>
    <xf numFmtId="0" fontId="35" fillId="15" borderId="7" xfId="0" applyFont="1" applyFill="1" applyBorder="1" applyAlignment="1">
      <alignment horizontal="center" vertical="center" wrapText="1"/>
    </xf>
    <xf numFmtId="0" fontId="35" fillId="15" borderId="8"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3" xfId="0" applyFont="1" applyFill="1" applyBorder="1" applyAlignment="1">
      <alignment horizontal="center" vertical="center" wrapText="1"/>
    </xf>
    <xf numFmtId="0" fontId="23" fillId="15" borderId="6" xfId="0"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8" xfId="0" applyFont="1" applyFill="1" applyBorder="1" applyAlignment="1">
      <alignment horizontal="center" vertical="center" wrapText="1"/>
    </xf>
    <xf numFmtId="170" fontId="9" fillId="0" borderId="7" xfId="0" applyNumberFormat="1" applyFont="1" applyBorder="1" applyAlignment="1">
      <alignment wrapText="1"/>
    </xf>
    <xf numFmtId="166" fontId="5" fillId="0" borderId="60" xfId="0" applyNumberFormat="1" applyFont="1" applyBorder="1" applyAlignment="1">
      <alignment horizontal="center" vertical="center" wrapText="1"/>
    </xf>
    <xf numFmtId="166" fontId="5" fillId="0" borderId="64" xfId="0" applyNumberFormat="1" applyFont="1" applyBorder="1" applyAlignment="1">
      <alignment horizontal="center" vertical="center" wrapText="1"/>
    </xf>
    <xf numFmtId="170" fontId="25" fillId="19" borderId="4" xfId="0" applyNumberFormat="1" applyFont="1" applyFill="1" applyBorder="1" applyAlignment="1">
      <alignment horizontal="center" wrapText="1"/>
    </xf>
    <xf numFmtId="166" fontId="25" fillId="19" borderId="5" xfId="0" applyNumberFormat="1" applyFont="1" applyFill="1" applyBorder="1" applyAlignment="1">
      <alignment horizontal="center" vertical="center"/>
    </xf>
    <xf numFmtId="170" fontId="9" fillId="19" borderId="4"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3" fillId="26" borderId="9" xfId="0" applyFont="1" applyFill="1" applyBorder="1" applyAlignment="1">
      <alignment horizontal="center" wrapText="1"/>
    </xf>
    <xf numFmtId="0" fontId="0" fillId="26" borderId="9" xfId="0" applyFill="1" applyBorder="1" applyAlignment="1">
      <alignment horizontal="center" wrapText="1"/>
    </xf>
    <xf numFmtId="0" fontId="13" fillId="17" borderId="9" xfId="0" applyFont="1" applyFill="1" applyBorder="1" applyAlignment="1">
      <alignment horizontal="center" wrapText="1"/>
    </xf>
    <xf numFmtId="0" fontId="0" fillId="17" borderId="9" xfId="0" applyFill="1" applyBorder="1" applyAlignment="1">
      <alignment horizontal="center" wrapText="1"/>
    </xf>
    <xf numFmtId="0" fontId="10" fillId="17" borderId="9"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38" fillId="25" borderId="10" xfId="0" applyFont="1" applyFill="1" applyBorder="1" applyAlignment="1">
      <alignment horizontal="left" vertical="center" wrapText="1"/>
    </xf>
    <xf numFmtId="0" fontId="38" fillId="25" borderId="12" xfId="0" applyFont="1" applyFill="1" applyBorder="1" applyAlignment="1">
      <alignment horizontal="left" vertical="center" wrapText="1"/>
    </xf>
  </cellXfs>
  <cellStyles count="12">
    <cellStyle name="Comma" xfId="1" builtinId="3"/>
    <cellStyle name="Comma 2" xfId="3" xr:uid="{00000000-0005-0000-0000-000001000000}"/>
    <cellStyle name="Comma 3" xfId="10" xr:uid="{20E31640-9C47-4D8A-813D-695C9521BB6C}"/>
    <cellStyle name="Currency 2" xfId="5" xr:uid="{00000000-0005-0000-0000-000003000000}"/>
    <cellStyle name="Currency 3" xfId="6" xr:uid="{589A960B-9523-420D-97F4-DC42C6795B9D}"/>
    <cellStyle name="Currency 4" xfId="11" xr:uid="{1728E260-82E5-4EF6-88FC-985A37C6016F}"/>
    <cellStyle name="Hyperlink" xfId="2" builtinId="8"/>
    <cellStyle name="Normal" xfId="0" builtinId="0"/>
    <cellStyle name="Normal 2" xfId="9" xr:uid="{21DFF49B-D137-41AC-99F9-37B505B95E9E}"/>
    <cellStyle name="Normal 2 2" xfId="4" xr:uid="{00000000-0005-0000-0000-000006000000}"/>
    <cellStyle name="Percent" xfId="8" builtinId="5"/>
    <cellStyle name="Percent 2 2" xfId="7" xr:uid="{8C9A4C97-AAF7-4804-8AD9-709FD337F068}"/>
  </cellStyles>
  <dxfs count="5">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font>
      <fill>
        <patternFill>
          <bgColor theme="5" tint="0.79998168889431442"/>
        </patternFill>
      </fill>
    </dxf>
    <dxf>
      <fill>
        <patternFill patternType="darkDown">
          <fgColor theme="1" tint="0.499984740745262"/>
        </patternFill>
      </fill>
    </dxf>
    <dxf>
      <fill>
        <patternFill patternType="darkDown">
          <fgColor theme="1"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cambridgeshire.gov.uk\data\Elh%20Edu%20Fin%20Shared\Schools\Funding%20Team\2022-23\Budget%20Modelling\December%2021%20APT\202223_P1_APT_873_Cambridgeshire%20-%20Cambr_986%20-%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CCCFinanceTeam/Shared%20Documents/CCC%20Finance%20Team%20&#8211;%20Work/Schools/Funding/2023-24/Published%20Budgets/202324_P1_APT_873_Cambridgeshire%20-%20Cambr_646%20-%20v1.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ccandpcc.sharepoint.com/sites/CCCFinanceTeam/Shared%20Documents/CCC%20Finance%20Team%20&#8211;%20Work/Schools/Funding/2026-27/APT/Submission/202627_P1_APT_873_Cambridgeshire%20-%20Submission%20-%20v1.2.xlsx" TargetMode="External"/><Relationship Id="rId1" Type="http://schemas.openxmlformats.org/officeDocument/2006/relationships/externalLinkPath" Target="/sites/CCCFinanceTeam/Shared%20Documents/CCC%20Finance%20Team%20&#8211;%20Work/Schools/Funding/2026-27/APT/Submission/202627_P1_APT_873_Cambridgeshire%20-%20Submission%20-%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21-22 submitted baselines"/>
      <sheetName val="21-22 HN places"/>
      <sheetName val="Proposed Free Schools"/>
      <sheetName val="IndicativeNFF NNDR PaidBy ESFA"/>
      <sheetName val="FSM6 update"/>
      <sheetName val="Inputs &amp; Adjustments"/>
      <sheetName val="Local Factors"/>
      <sheetName val="LA estimate of NNDR 22-23"/>
      <sheetName val="Adjusted Factors"/>
      <sheetName val="21-22 final baselines"/>
      <sheetName val="Commentary"/>
      <sheetName val="ProformaAggregation"/>
      <sheetName val="Proforma"/>
      <sheetName val="Calculation"/>
      <sheetName val="Unit Values"/>
      <sheetName val="PFI"/>
      <sheetName val="Block transfers"/>
      <sheetName val="De Delegation"/>
      <sheetName val="Education Functions"/>
      <sheetName val="New ISB"/>
      <sheetName val="School level SB"/>
      <sheetName val="Recoupment"/>
      <sheetName val="Post-16 infrastructure changes"/>
      <sheetName val="Valid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A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AH5">
            <v>29667958.333333332</v>
          </cell>
          <cell r="AI5">
            <v>1421757.8767245209</v>
          </cell>
          <cell r="AJ5">
            <v>0</v>
          </cell>
          <cell r="AK5">
            <v>94000</v>
          </cell>
          <cell r="AL5">
            <v>4850479.2080000015</v>
          </cell>
          <cell r="AM5">
            <v>206793</v>
          </cell>
          <cell r="AN5">
            <v>0</v>
          </cell>
          <cell r="AO5">
            <v>0</v>
          </cell>
          <cell r="AP5">
            <v>95585.569999999992</v>
          </cell>
          <cell r="AQ5">
            <v>0</v>
          </cell>
          <cell r="AR5">
            <v>0</v>
          </cell>
          <cell r="AS5">
            <v>0</v>
          </cell>
          <cell r="AT5">
            <v>0</v>
          </cell>
          <cell r="AX5">
            <v>29697369.363801569</v>
          </cell>
          <cell r="BC5">
            <v>4793543.8465491058</v>
          </cell>
          <cell r="BD5">
            <v>1506684.2476894381</v>
          </cell>
          <cell r="BF5">
            <v>231940727.14342153</v>
          </cell>
          <cell r="BG5">
            <v>185403281.6300745</v>
          </cell>
          <cell r="BO5">
            <v>555087.49564323074</v>
          </cell>
        </row>
      </sheetData>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22-23 submitted baselines"/>
      <sheetName val="22-23 HN places"/>
      <sheetName val="Proposed Free Schools"/>
      <sheetName val="IndicativeNFF NNDR PaidBy ESFA"/>
      <sheetName val="FSM6 update"/>
      <sheetName val="Inputs &amp; Adjustments"/>
      <sheetName val="Local Factors"/>
      <sheetName val="Adjusted Factors"/>
      <sheetName val="LA estimate of NNDR 23-24"/>
      <sheetName val="22-23 final baselines"/>
      <sheetName val="Commentary"/>
      <sheetName val="Factor value limits"/>
      <sheetName val="ProformaAggregation"/>
      <sheetName val="Proforma"/>
      <sheetName val="Calculation"/>
      <sheetName val="Unit Values"/>
      <sheetName val="Units"/>
      <sheetName val="IDACI"/>
      <sheetName val="Block transfers"/>
      <sheetName val="De Delegation"/>
      <sheetName val="Education Functions"/>
      <sheetName val="New ISB"/>
      <sheetName val="School level SB"/>
      <sheetName val="Recoupment"/>
      <sheetName val="Split sites data"/>
      <sheetName val="Post-16 infrastructure changes"/>
      <sheetName val="Validation sheet"/>
    </sheetNames>
    <sheetDataSet>
      <sheetData sheetId="0" refreshError="1"/>
      <sheetData sheetId="1">
        <row r="7">
          <cell r="T7" t="str">
            <v>23-24</v>
          </cell>
        </row>
        <row r="9">
          <cell r="T9" t="str">
            <v>22-23</v>
          </cell>
        </row>
      </sheetData>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sheetData sheetId="15" refreshError="1"/>
      <sheetData sheetId="16">
        <row r="9">
          <cell r="D9">
            <v>4405</v>
          </cell>
          <cell r="I9">
            <v>5715</v>
          </cell>
        </row>
      </sheetData>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sheetName val="Cover"/>
      <sheetName val="Schools Block Data"/>
      <sheetName val="25-26 submitted baselines"/>
      <sheetName val="25-26 HN places"/>
      <sheetName val="Proposed Free Schools"/>
      <sheetName val="Indicative NFF NNDR paid by DfE"/>
      <sheetName val="FSM6 update"/>
      <sheetName val="Inputs &amp; Adjustments"/>
      <sheetName val="Split sites data"/>
      <sheetName val="Split sites adjustments"/>
      <sheetName val="Local Factors"/>
      <sheetName val="LA estimate of NNDR 26-27"/>
      <sheetName val="Adjusted Factors"/>
      <sheetName val="25-26 final baselines"/>
      <sheetName val="Commentary"/>
      <sheetName val="Growth and falling rolls"/>
      <sheetName val="Factor value limits"/>
      <sheetName val="ProformaAggregation"/>
      <sheetName val="Proforma"/>
      <sheetName val="Block transfers"/>
      <sheetName val="De Delegation"/>
      <sheetName val="Education Functions"/>
      <sheetName val="New ISB"/>
      <sheetName val="Recoupment"/>
      <sheetName val="School level SB"/>
      <sheetName val="Post-16 infrastructure changes"/>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5">
          <cell r="BB5">
            <v>315069.93140843371</v>
          </cell>
          <cell r="BC5">
            <v>0</v>
          </cell>
        </row>
      </sheetData>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mbslearntogether.co.uk/cambridgeshire-services-to-schools/cambridgeshire-schools-fi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36"/>
  <sheetViews>
    <sheetView topLeftCell="B1" workbookViewId="0">
      <selection activeCell="B21" sqref="B21:O21"/>
    </sheetView>
  </sheetViews>
  <sheetFormatPr defaultColWidth="9.109375" defaultRowHeight="13.8" x14ac:dyDescent="0.25"/>
  <cols>
    <col min="1" max="1" width="2.6640625" style="39" customWidth="1"/>
    <col min="2" max="14" width="9.109375" style="39"/>
    <col min="15" max="15" width="12.88671875" style="39" customWidth="1"/>
    <col min="16" max="16384" width="9.109375" style="39"/>
  </cols>
  <sheetData>
    <row r="1" spans="2:15" ht="30.6" thickBot="1" x14ac:dyDescent="0.55000000000000004">
      <c r="B1" s="42"/>
      <c r="C1" s="43" t="s">
        <v>0</v>
      </c>
    </row>
    <row r="2" spans="2:15" x14ac:dyDescent="0.25">
      <c r="B2" s="44"/>
      <c r="C2" s="45"/>
      <c r="D2" s="45"/>
      <c r="E2" s="45"/>
      <c r="F2" s="45"/>
      <c r="G2" s="45"/>
      <c r="H2" s="45"/>
      <c r="I2" s="45"/>
      <c r="J2" s="45"/>
      <c r="K2" s="45"/>
      <c r="L2" s="45"/>
      <c r="M2" s="45"/>
      <c r="N2" s="45"/>
      <c r="O2" s="46"/>
    </row>
    <row r="3" spans="2:15" ht="17.399999999999999" x14ac:dyDescent="0.3">
      <c r="B3" s="47" t="s">
        <v>464</v>
      </c>
      <c r="C3" s="48"/>
      <c r="D3" s="48"/>
      <c r="E3" s="48"/>
      <c r="F3" s="48"/>
      <c r="G3" s="48"/>
      <c r="H3" s="48"/>
      <c r="I3" s="49" t="s">
        <v>501</v>
      </c>
      <c r="J3" s="48"/>
      <c r="K3" s="49" t="s">
        <v>628</v>
      </c>
      <c r="L3" s="48"/>
      <c r="M3" s="48"/>
      <c r="N3" s="48"/>
      <c r="O3" s="50"/>
    </row>
    <row r="4" spans="2:15" x14ac:dyDescent="0.25">
      <c r="B4" s="51"/>
      <c r="C4" s="48"/>
      <c r="D4" s="48"/>
      <c r="E4" s="48"/>
      <c r="F4" s="48"/>
      <c r="G4" s="48"/>
      <c r="H4" s="48"/>
      <c r="I4" s="48"/>
      <c r="J4" s="48"/>
      <c r="K4" s="48"/>
      <c r="L4" s="48"/>
      <c r="M4" s="48"/>
      <c r="N4" s="48"/>
      <c r="O4" s="50"/>
    </row>
    <row r="5" spans="2:15" ht="27.6" customHeight="1" x14ac:dyDescent="0.25">
      <c r="B5" s="545" t="s">
        <v>465</v>
      </c>
      <c r="C5" s="546"/>
      <c r="D5" s="546"/>
      <c r="E5" s="546"/>
      <c r="F5" s="546"/>
      <c r="G5" s="546"/>
      <c r="H5" s="546"/>
      <c r="I5" s="546"/>
      <c r="J5" s="546"/>
      <c r="K5" s="546"/>
      <c r="L5" s="546"/>
      <c r="M5" s="546"/>
      <c r="N5" s="546"/>
      <c r="O5" s="547"/>
    </row>
    <row r="6" spans="2:15" x14ac:dyDescent="0.25">
      <c r="B6" s="548"/>
      <c r="C6" s="549"/>
      <c r="D6" s="549"/>
      <c r="E6" s="549"/>
      <c r="F6" s="549"/>
      <c r="G6" s="549"/>
      <c r="H6" s="549"/>
      <c r="I6" s="549"/>
      <c r="J6" s="549"/>
      <c r="K6" s="549"/>
      <c r="L6" s="549"/>
      <c r="M6" s="549"/>
      <c r="N6" s="549"/>
      <c r="O6" s="550"/>
    </row>
    <row r="7" spans="2:15" x14ac:dyDescent="0.25">
      <c r="B7" s="197" t="s">
        <v>1</v>
      </c>
      <c r="C7" s="198"/>
      <c r="D7" s="198"/>
      <c r="E7" s="198"/>
      <c r="F7" s="198"/>
      <c r="G7" s="198"/>
      <c r="H7" s="198"/>
      <c r="I7" s="198"/>
      <c r="J7" s="198"/>
      <c r="K7" s="198"/>
      <c r="L7" s="198"/>
      <c r="M7" s="198"/>
      <c r="N7" s="198"/>
      <c r="O7" s="199"/>
    </row>
    <row r="8" spans="2:15" ht="35.25" customHeight="1" x14ac:dyDescent="0.25">
      <c r="B8" s="533" t="s">
        <v>466</v>
      </c>
      <c r="C8" s="534"/>
      <c r="D8" s="534"/>
      <c r="E8" s="534"/>
      <c r="F8" s="534"/>
      <c r="G8" s="534"/>
      <c r="H8" s="534"/>
      <c r="I8" s="534"/>
      <c r="J8" s="534"/>
      <c r="K8" s="534"/>
      <c r="L8" s="534"/>
      <c r="M8" s="534"/>
      <c r="N8" s="534"/>
      <c r="O8" s="535"/>
    </row>
    <row r="9" spans="2:15" x14ac:dyDescent="0.25">
      <c r="B9" s="200"/>
      <c r="C9" s="198"/>
      <c r="D9" s="198"/>
      <c r="E9" s="198"/>
      <c r="F9" s="198"/>
      <c r="G9" s="198"/>
      <c r="H9" s="198"/>
      <c r="I9" s="198"/>
      <c r="J9" s="198"/>
      <c r="K9" s="198"/>
      <c r="L9" s="198"/>
      <c r="M9" s="198"/>
      <c r="N9" s="198"/>
      <c r="O9" s="199"/>
    </row>
    <row r="10" spans="2:15" x14ac:dyDescent="0.25">
      <c r="B10" s="539" t="s">
        <v>2</v>
      </c>
      <c r="C10" s="540"/>
      <c r="D10" s="540"/>
      <c r="E10" s="540"/>
      <c r="F10" s="540"/>
      <c r="G10" s="540"/>
      <c r="H10" s="540"/>
      <c r="I10" s="540"/>
      <c r="J10" s="540"/>
      <c r="K10" s="540"/>
      <c r="L10" s="540"/>
      <c r="M10" s="540"/>
      <c r="N10" s="540"/>
      <c r="O10" s="541"/>
    </row>
    <row r="11" spans="2:15" x14ac:dyDescent="0.25">
      <c r="B11" s="551" t="s">
        <v>3</v>
      </c>
      <c r="C11" s="552"/>
      <c r="D11" s="552"/>
      <c r="E11" s="552"/>
      <c r="F11" s="552"/>
      <c r="G11" s="552"/>
      <c r="H11" s="552"/>
      <c r="I11" s="552"/>
      <c r="J11" s="552"/>
      <c r="K11" s="552"/>
      <c r="L11" s="552"/>
      <c r="M11" s="552"/>
      <c r="N11" s="552"/>
      <c r="O11" s="553"/>
    </row>
    <row r="12" spans="2:15" ht="31.5" customHeight="1" x14ac:dyDescent="0.25">
      <c r="B12" s="533" t="s">
        <v>4</v>
      </c>
      <c r="C12" s="542"/>
      <c r="D12" s="542"/>
      <c r="E12" s="542"/>
      <c r="F12" s="542"/>
      <c r="G12" s="542"/>
      <c r="H12" s="542"/>
      <c r="I12" s="542"/>
      <c r="J12" s="542"/>
      <c r="K12" s="542"/>
      <c r="L12" s="542"/>
      <c r="M12" s="542"/>
      <c r="N12" s="542"/>
      <c r="O12" s="543"/>
    </row>
    <row r="13" spans="2:15" x14ac:dyDescent="0.25">
      <c r="B13" s="533"/>
      <c r="C13" s="534"/>
      <c r="D13" s="534"/>
      <c r="E13" s="534"/>
      <c r="F13" s="534"/>
      <c r="G13" s="534"/>
      <c r="H13" s="534"/>
      <c r="I13" s="534"/>
      <c r="J13" s="534"/>
      <c r="K13" s="534"/>
      <c r="L13" s="534"/>
      <c r="M13" s="534"/>
      <c r="N13" s="534"/>
      <c r="O13" s="535"/>
    </row>
    <row r="14" spans="2:15" x14ac:dyDescent="0.25">
      <c r="B14" s="539" t="s">
        <v>5</v>
      </c>
      <c r="C14" s="540"/>
      <c r="D14" s="540"/>
      <c r="E14" s="540"/>
      <c r="F14" s="540"/>
      <c r="G14" s="540"/>
      <c r="H14" s="540"/>
      <c r="I14" s="540"/>
      <c r="J14" s="540"/>
      <c r="K14" s="540"/>
      <c r="L14" s="540"/>
      <c r="M14" s="540"/>
      <c r="N14" s="540"/>
      <c r="O14" s="541"/>
    </row>
    <row r="15" spans="2:15" ht="32.1" customHeight="1" x14ac:dyDescent="0.25">
      <c r="B15" s="533" t="s">
        <v>467</v>
      </c>
      <c r="C15" s="534"/>
      <c r="D15" s="534"/>
      <c r="E15" s="534"/>
      <c r="F15" s="534"/>
      <c r="G15" s="534"/>
      <c r="H15" s="534"/>
      <c r="I15" s="534"/>
      <c r="J15" s="534"/>
      <c r="K15" s="534"/>
      <c r="L15" s="534"/>
      <c r="M15" s="534"/>
      <c r="N15" s="534"/>
      <c r="O15" s="535"/>
    </row>
    <row r="16" spans="2:15" ht="36.9" customHeight="1" x14ac:dyDescent="0.25">
      <c r="B16" s="533" t="s">
        <v>468</v>
      </c>
      <c r="C16" s="534"/>
      <c r="D16" s="534"/>
      <c r="E16" s="534"/>
      <c r="F16" s="534"/>
      <c r="G16" s="534"/>
      <c r="H16" s="534"/>
      <c r="I16" s="534"/>
      <c r="J16" s="534"/>
      <c r="K16" s="534"/>
      <c r="L16" s="534"/>
      <c r="M16" s="534"/>
      <c r="N16" s="534"/>
      <c r="O16" s="535"/>
    </row>
    <row r="17" spans="2:15" ht="17.399999999999999" customHeight="1" x14ac:dyDescent="0.25">
      <c r="B17" s="533" t="s">
        <v>469</v>
      </c>
      <c r="C17" s="534"/>
      <c r="D17" s="534"/>
      <c r="E17" s="534"/>
      <c r="F17" s="534"/>
      <c r="G17" s="534"/>
      <c r="H17" s="534"/>
      <c r="I17" s="534"/>
      <c r="J17" s="534"/>
      <c r="K17" s="534"/>
      <c r="L17" s="534"/>
      <c r="M17" s="534"/>
      <c r="N17" s="534"/>
      <c r="O17" s="535"/>
    </row>
    <row r="18" spans="2:15" ht="39.9" customHeight="1" x14ac:dyDescent="0.25">
      <c r="B18" s="533" t="s">
        <v>470</v>
      </c>
      <c r="C18" s="534"/>
      <c r="D18" s="534"/>
      <c r="E18" s="534"/>
      <c r="F18" s="534"/>
      <c r="G18" s="534"/>
      <c r="H18" s="534"/>
      <c r="I18" s="534"/>
      <c r="J18" s="534"/>
      <c r="K18" s="534"/>
      <c r="L18" s="534"/>
      <c r="M18" s="534"/>
      <c r="N18" s="534"/>
      <c r="O18" s="535"/>
    </row>
    <row r="19" spans="2:15" ht="33.9" customHeight="1" x14ac:dyDescent="0.25">
      <c r="B19" s="533" t="s">
        <v>6</v>
      </c>
      <c r="C19" s="534"/>
      <c r="D19" s="534"/>
      <c r="E19" s="534"/>
      <c r="F19" s="534"/>
      <c r="G19" s="534"/>
      <c r="H19" s="534"/>
      <c r="I19" s="534"/>
      <c r="J19" s="534"/>
      <c r="K19" s="534"/>
      <c r="L19" s="534"/>
      <c r="M19" s="534"/>
      <c r="N19" s="534"/>
      <c r="O19" s="535"/>
    </row>
    <row r="20" spans="2:15" ht="18" customHeight="1" x14ac:dyDescent="0.25">
      <c r="B20" s="533" t="s">
        <v>630</v>
      </c>
      <c r="C20" s="534"/>
      <c r="D20" s="534"/>
      <c r="E20" s="534"/>
      <c r="F20" s="534"/>
      <c r="G20" s="534"/>
      <c r="H20" s="534"/>
      <c r="I20" s="534"/>
      <c r="J20" s="534"/>
      <c r="K20" s="534"/>
      <c r="L20" s="534"/>
      <c r="M20" s="534"/>
      <c r="N20" s="534"/>
      <c r="O20" s="535"/>
    </row>
    <row r="21" spans="2:15" ht="18.600000000000001" customHeight="1" x14ac:dyDescent="0.25">
      <c r="B21" s="533" t="s">
        <v>471</v>
      </c>
      <c r="C21" s="534"/>
      <c r="D21" s="534"/>
      <c r="E21" s="534"/>
      <c r="F21" s="534"/>
      <c r="G21" s="534"/>
      <c r="H21" s="534"/>
      <c r="I21" s="534"/>
      <c r="J21" s="534"/>
      <c r="K21" s="534"/>
      <c r="L21" s="534"/>
      <c r="M21" s="534"/>
      <c r="N21" s="534"/>
      <c r="O21" s="535"/>
    </row>
    <row r="22" spans="2:15" x14ac:dyDescent="0.25">
      <c r="B22" s="533"/>
      <c r="C22" s="534"/>
      <c r="D22" s="534"/>
      <c r="E22" s="534"/>
      <c r="F22" s="534"/>
      <c r="G22" s="534"/>
      <c r="H22" s="534"/>
      <c r="I22" s="534"/>
      <c r="J22" s="534"/>
      <c r="K22" s="534"/>
      <c r="L22" s="534"/>
      <c r="M22" s="534"/>
      <c r="N22" s="534"/>
      <c r="O22" s="535"/>
    </row>
    <row r="23" spans="2:15" x14ac:dyDescent="0.25">
      <c r="B23" s="539" t="s">
        <v>7</v>
      </c>
      <c r="C23" s="540"/>
      <c r="D23" s="540"/>
      <c r="E23" s="540"/>
      <c r="F23" s="540"/>
      <c r="G23" s="540"/>
      <c r="H23" s="540"/>
      <c r="I23" s="540"/>
      <c r="J23" s="540"/>
      <c r="K23" s="540"/>
      <c r="L23" s="540"/>
      <c r="M23" s="540"/>
      <c r="N23" s="540"/>
      <c r="O23" s="541"/>
    </row>
    <row r="24" spans="2:15" ht="60.75" customHeight="1" x14ac:dyDescent="0.25">
      <c r="B24" s="533" t="s">
        <v>629</v>
      </c>
      <c r="C24" s="534"/>
      <c r="D24" s="534"/>
      <c r="E24" s="534"/>
      <c r="F24" s="534"/>
      <c r="G24" s="534"/>
      <c r="H24" s="534"/>
      <c r="I24" s="534"/>
      <c r="J24" s="534"/>
      <c r="K24" s="534"/>
      <c r="L24" s="534"/>
      <c r="M24" s="534"/>
      <c r="N24" s="534"/>
      <c r="O24" s="535"/>
    </row>
    <row r="25" spans="2:15" x14ac:dyDescent="0.25">
      <c r="B25" s="544" t="s">
        <v>436</v>
      </c>
      <c r="C25" s="534"/>
      <c r="D25" s="534"/>
      <c r="E25" s="534"/>
      <c r="F25" s="534"/>
      <c r="G25" s="534"/>
      <c r="H25" s="534"/>
      <c r="I25" s="534"/>
      <c r="J25" s="534"/>
      <c r="K25" s="534"/>
      <c r="L25" s="534"/>
      <c r="M25" s="534"/>
      <c r="N25" s="534"/>
      <c r="O25" s="535"/>
    </row>
    <row r="26" spans="2:15" x14ac:dyDescent="0.25">
      <c r="B26" s="544" t="s">
        <v>8</v>
      </c>
      <c r="C26" s="534"/>
      <c r="D26" s="534"/>
      <c r="E26" s="534"/>
      <c r="F26" s="534"/>
      <c r="G26" s="534"/>
      <c r="H26" s="534"/>
      <c r="I26" s="534"/>
      <c r="J26" s="534"/>
      <c r="K26" s="534"/>
      <c r="L26" s="534"/>
      <c r="M26" s="534"/>
      <c r="N26" s="534"/>
      <c r="O26" s="535"/>
    </row>
    <row r="27" spans="2:15" x14ac:dyDescent="0.25">
      <c r="B27" s="544" t="s">
        <v>9</v>
      </c>
      <c r="C27" s="534"/>
      <c r="D27" s="534"/>
      <c r="E27" s="534"/>
      <c r="F27" s="534"/>
      <c r="G27" s="534"/>
      <c r="H27" s="534"/>
      <c r="I27" s="534"/>
      <c r="J27" s="534"/>
      <c r="K27" s="534"/>
      <c r="L27" s="534"/>
      <c r="M27" s="534"/>
      <c r="N27" s="534"/>
      <c r="O27" s="535"/>
    </row>
    <row r="28" spans="2:15" x14ac:dyDescent="0.25">
      <c r="B28" s="544" t="s">
        <v>437</v>
      </c>
      <c r="C28" s="534"/>
      <c r="D28" s="534"/>
      <c r="E28" s="534"/>
      <c r="F28" s="534"/>
      <c r="G28" s="534"/>
      <c r="H28" s="534"/>
      <c r="I28" s="534"/>
      <c r="J28" s="534"/>
      <c r="K28" s="534"/>
      <c r="L28" s="534"/>
      <c r="M28" s="534"/>
      <c r="N28" s="534"/>
      <c r="O28" s="535"/>
    </row>
    <row r="29" spans="2:15" x14ac:dyDescent="0.25">
      <c r="B29" s="539"/>
      <c r="C29" s="540"/>
      <c r="D29" s="540"/>
      <c r="E29" s="540"/>
      <c r="F29" s="540"/>
      <c r="G29" s="540"/>
      <c r="H29" s="540"/>
      <c r="I29" s="540"/>
      <c r="J29" s="540"/>
      <c r="K29" s="540"/>
      <c r="L29" s="540"/>
      <c r="M29" s="540"/>
      <c r="N29" s="540"/>
      <c r="O29" s="541"/>
    </row>
    <row r="30" spans="2:15" x14ac:dyDescent="0.25">
      <c r="B30" s="539" t="s">
        <v>10</v>
      </c>
      <c r="C30" s="540"/>
      <c r="D30" s="540"/>
      <c r="E30" s="540"/>
      <c r="F30" s="540"/>
      <c r="G30" s="540"/>
      <c r="H30" s="540"/>
      <c r="I30" s="540"/>
      <c r="J30" s="540"/>
      <c r="K30" s="540"/>
      <c r="L30" s="540"/>
      <c r="M30" s="540"/>
      <c r="N30" s="540"/>
      <c r="O30" s="541"/>
    </row>
    <row r="31" spans="2:15" ht="38.1" customHeight="1" x14ac:dyDescent="0.25">
      <c r="B31" s="533" t="s">
        <v>11</v>
      </c>
      <c r="C31" s="542"/>
      <c r="D31" s="542"/>
      <c r="E31" s="542"/>
      <c r="F31" s="542"/>
      <c r="G31" s="542"/>
      <c r="H31" s="542"/>
      <c r="I31" s="542"/>
      <c r="J31" s="542"/>
      <c r="K31" s="542"/>
      <c r="L31" s="542"/>
      <c r="M31" s="542"/>
      <c r="N31" s="542"/>
      <c r="O31" s="543"/>
    </row>
    <row r="32" spans="2:15" x14ac:dyDescent="0.25">
      <c r="B32" s="530" t="s">
        <v>12</v>
      </c>
      <c r="C32" s="531"/>
      <c r="D32" s="531"/>
      <c r="E32" s="531"/>
      <c r="F32" s="531"/>
      <c r="G32" s="531"/>
      <c r="H32" s="531"/>
      <c r="I32" s="531"/>
      <c r="J32" s="531"/>
      <c r="K32" s="531"/>
      <c r="L32" s="531"/>
      <c r="M32" s="531"/>
      <c r="N32" s="531"/>
      <c r="O32" s="532"/>
    </row>
    <row r="33" spans="2:15" x14ac:dyDescent="0.25">
      <c r="B33" s="533"/>
      <c r="C33" s="534"/>
      <c r="D33" s="534"/>
      <c r="E33" s="534"/>
      <c r="F33" s="534"/>
      <c r="G33" s="534"/>
      <c r="H33" s="534"/>
      <c r="I33" s="534"/>
      <c r="J33" s="534"/>
      <c r="K33" s="534"/>
      <c r="L33" s="534"/>
      <c r="M33" s="534"/>
      <c r="N33" s="534"/>
      <c r="O33" s="535"/>
    </row>
    <row r="34" spans="2:15" ht="14.4" thickBot="1" x14ac:dyDescent="0.3">
      <c r="B34" s="536"/>
      <c r="C34" s="537"/>
      <c r="D34" s="537"/>
      <c r="E34" s="537"/>
      <c r="F34" s="537"/>
      <c r="G34" s="537"/>
      <c r="H34" s="537"/>
      <c r="I34" s="537"/>
      <c r="J34" s="537"/>
      <c r="K34" s="537"/>
      <c r="L34" s="537"/>
      <c r="M34" s="537"/>
      <c r="N34" s="537"/>
      <c r="O34" s="538"/>
    </row>
    <row r="36" spans="2:15" x14ac:dyDescent="0.25">
      <c r="B36" s="52"/>
    </row>
  </sheetData>
  <sheetProtection sheet="1" objects="1" scenarios="1"/>
  <mergeCells count="28">
    <mergeCell ref="B18:O18"/>
    <mergeCell ref="B5:O5"/>
    <mergeCell ref="B6:O6"/>
    <mergeCell ref="B10:O10"/>
    <mergeCell ref="B11:O11"/>
    <mergeCell ref="B12:O12"/>
    <mergeCell ref="B13:O13"/>
    <mergeCell ref="B14:O14"/>
    <mergeCell ref="B15:O15"/>
    <mergeCell ref="B16:O16"/>
    <mergeCell ref="B17:O17"/>
    <mergeCell ref="B8:O8"/>
    <mergeCell ref="B32:O32"/>
    <mergeCell ref="B33:O33"/>
    <mergeCell ref="B34:O34"/>
    <mergeCell ref="B19:O19"/>
    <mergeCell ref="B22:O22"/>
    <mergeCell ref="B23:O23"/>
    <mergeCell ref="B24:O24"/>
    <mergeCell ref="B30:O30"/>
    <mergeCell ref="B31:O31"/>
    <mergeCell ref="B21:O21"/>
    <mergeCell ref="B28:O28"/>
    <mergeCell ref="B25:O25"/>
    <mergeCell ref="B26:O26"/>
    <mergeCell ref="B27:O27"/>
    <mergeCell ref="B29:O29"/>
    <mergeCell ref="B20:O20"/>
  </mergeCells>
  <hyperlinks>
    <hyperlink ref="B32" r:id="rId1" xr:uid="{00000000-0004-0000-0000-000000000000}"/>
  </hyperlinks>
  <pageMargins left="0.7" right="0.7" top="0.75" bottom="0.75" header="0.3" footer="0.3"/>
  <pageSetup paperSize="9" scale="65"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08B5-E800-4B83-A253-416E65522319}">
  <sheetPr codeName="Sheet6">
    <pageSetUpPr fitToPage="1"/>
  </sheetPr>
  <dimension ref="A1:H42"/>
  <sheetViews>
    <sheetView zoomScaleNormal="100" workbookViewId="0">
      <selection activeCell="C13" sqref="C13"/>
    </sheetView>
  </sheetViews>
  <sheetFormatPr defaultColWidth="9.109375" defaultRowHeight="13.2" x14ac:dyDescent="0.25"/>
  <cols>
    <col min="1" max="1" width="20.109375" style="59" customWidth="1"/>
    <col min="2" max="2" width="24.109375" style="59" customWidth="1"/>
    <col min="3" max="3" width="19.5546875" style="59" customWidth="1"/>
    <col min="4" max="6" width="18.5546875" style="59" customWidth="1"/>
    <col min="7" max="7" width="17" style="59" customWidth="1"/>
    <col min="8" max="8" width="2.6640625" style="59" customWidth="1"/>
    <col min="9" max="16384" width="9.109375" style="59"/>
  </cols>
  <sheetData>
    <row r="1" spans="1:8" ht="13.8" thickBot="1" x14ac:dyDescent="0.3">
      <c r="A1" s="323" t="s">
        <v>623</v>
      </c>
      <c r="D1" s="324"/>
      <c r="E1" s="324"/>
      <c r="F1" s="324"/>
      <c r="G1" s="325"/>
    </row>
    <row r="2" spans="1:8" ht="13.8" thickBot="1" x14ac:dyDescent="0.3">
      <c r="G2" s="376">
        <v>0.99248637201403589</v>
      </c>
    </row>
    <row r="3" spans="1:8" ht="58.5" customHeight="1" thickBot="1" x14ac:dyDescent="0.3">
      <c r="A3" s="554" t="s">
        <v>13</v>
      </c>
      <c r="B3" s="554"/>
      <c r="C3" s="313" t="s">
        <v>479</v>
      </c>
      <c r="D3" s="314" t="s">
        <v>480</v>
      </c>
      <c r="E3" s="314" t="s">
        <v>481</v>
      </c>
      <c r="F3" s="314" t="s">
        <v>482</v>
      </c>
      <c r="G3" s="375" t="s">
        <v>430</v>
      </c>
    </row>
    <row r="4" spans="1:8" ht="13.8" thickBot="1" x14ac:dyDescent="0.3">
      <c r="A4" s="555" t="s">
        <v>14</v>
      </c>
      <c r="B4" s="315" t="s">
        <v>15</v>
      </c>
      <c r="C4" s="316">
        <v>3845.4417872479917</v>
      </c>
      <c r="D4" s="317">
        <v>4118.3763199999994</v>
      </c>
      <c r="E4" s="317">
        <v>4015.42</v>
      </c>
      <c r="F4" s="317">
        <v>4221.34</v>
      </c>
      <c r="G4" s="354">
        <v>4087.4323724253154</v>
      </c>
    </row>
    <row r="5" spans="1:8" ht="15" customHeight="1" thickBot="1" x14ac:dyDescent="0.3">
      <c r="A5" s="555"/>
      <c r="B5" s="315" t="s">
        <v>16</v>
      </c>
      <c r="C5" s="316">
        <v>5419.8038233209263</v>
      </c>
      <c r="D5" s="317">
        <v>5762.0786799999996</v>
      </c>
      <c r="E5" s="317">
        <v>5618.03</v>
      </c>
      <c r="F5" s="317">
        <v>5906.13</v>
      </c>
      <c r="G5" s="354">
        <v>5718.7845643726241</v>
      </c>
    </row>
    <row r="6" spans="1:8" ht="15" customHeight="1" thickBot="1" x14ac:dyDescent="0.3">
      <c r="A6" s="555"/>
      <c r="B6" s="315" t="s">
        <v>17</v>
      </c>
      <c r="C6" s="316">
        <v>6110.5238503941846</v>
      </c>
      <c r="D6" s="317">
        <v>6495.7657999999992</v>
      </c>
      <c r="E6" s="317">
        <v>6333.37</v>
      </c>
      <c r="F6" s="317">
        <v>6658.16</v>
      </c>
      <c r="G6" s="354">
        <v>6446.9590322948507</v>
      </c>
    </row>
    <row r="7" spans="1:8" ht="13.8" thickBot="1" x14ac:dyDescent="0.3">
      <c r="A7" s="555" t="s">
        <v>18</v>
      </c>
      <c r="B7" s="315" t="s">
        <v>19</v>
      </c>
      <c r="C7" s="316">
        <v>494.79949705149369</v>
      </c>
      <c r="D7" s="317">
        <v>511.75689999999997</v>
      </c>
      <c r="E7" s="317">
        <v>498.96</v>
      </c>
      <c r="F7" s="317">
        <v>524.54999999999995</v>
      </c>
      <c r="G7" s="354">
        <v>507.91174903414975</v>
      </c>
    </row>
    <row r="8" spans="1:8" ht="13.8" thickBot="1" x14ac:dyDescent="0.3">
      <c r="A8" s="555"/>
      <c r="B8" s="315" t="s">
        <v>20</v>
      </c>
      <c r="C8" s="316">
        <v>494.79949705149369</v>
      </c>
      <c r="D8" s="317">
        <v>511.75689999999997</v>
      </c>
      <c r="E8" s="317">
        <v>498.96</v>
      </c>
      <c r="F8" s="317">
        <v>524.54999999999995</v>
      </c>
      <c r="G8" s="354">
        <v>507.91174903414975</v>
      </c>
    </row>
    <row r="9" spans="1:8" ht="13.8" thickBot="1" x14ac:dyDescent="0.3">
      <c r="A9" s="555"/>
      <c r="B9" s="315" t="s">
        <v>21</v>
      </c>
      <c r="C9" s="316">
        <v>1059.5706401506734</v>
      </c>
      <c r="D9" s="317">
        <v>1226.1897999999999</v>
      </c>
      <c r="E9" s="317">
        <v>1195.54</v>
      </c>
      <c r="F9" s="317">
        <v>1256.8399999999999</v>
      </c>
      <c r="G9" s="354">
        <v>1216.9766660026162</v>
      </c>
    </row>
    <row r="10" spans="1:8" ht="13.8" thickBot="1" x14ac:dyDescent="0.3">
      <c r="A10" s="555"/>
      <c r="B10" s="315" t="s">
        <v>22</v>
      </c>
      <c r="C10" s="316">
        <v>1554.3701372021671</v>
      </c>
      <c r="D10" s="317">
        <v>1748.0804999999998</v>
      </c>
      <c r="E10" s="317">
        <v>1704.38</v>
      </c>
      <c r="F10" s="317">
        <v>1791.78</v>
      </c>
      <c r="G10" s="354">
        <v>1734.9460734334816</v>
      </c>
      <c r="H10" s="85"/>
    </row>
    <row r="11" spans="1:8" ht="13.8" thickBot="1" x14ac:dyDescent="0.3">
      <c r="A11" s="555"/>
      <c r="B11" s="315" t="s">
        <v>23</v>
      </c>
      <c r="C11" s="316">
        <v>234.90481173151719</v>
      </c>
      <c r="D11" s="317">
        <v>243.21119999999999</v>
      </c>
      <c r="E11" s="317">
        <v>237.13</v>
      </c>
      <c r="F11" s="317">
        <v>249.29</v>
      </c>
      <c r="G11" s="354">
        <v>241.38380152118009</v>
      </c>
    </row>
    <row r="12" spans="1:8" ht="13.8" thickBot="1" x14ac:dyDescent="0.3">
      <c r="A12" s="555"/>
      <c r="B12" s="315" t="s">
        <v>24</v>
      </c>
      <c r="C12" s="316">
        <v>284.88455890843579</v>
      </c>
      <c r="D12" s="317">
        <v>293.8802</v>
      </c>
      <c r="E12" s="317">
        <v>286.52999999999997</v>
      </c>
      <c r="F12" s="317">
        <v>301.23</v>
      </c>
      <c r="G12" s="354">
        <v>291.67209350475929</v>
      </c>
    </row>
    <row r="13" spans="1:8" ht="13.8" thickBot="1" x14ac:dyDescent="0.3">
      <c r="A13" s="555"/>
      <c r="B13" s="315" t="s">
        <v>25</v>
      </c>
      <c r="C13" s="316">
        <v>444.81974987457511</v>
      </c>
      <c r="D13" s="317">
        <v>461.08789999999999</v>
      </c>
      <c r="E13" s="317">
        <v>449.56</v>
      </c>
      <c r="F13" s="317">
        <v>472.62</v>
      </c>
      <c r="G13" s="354">
        <v>457.62345705057055</v>
      </c>
    </row>
    <row r="14" spans="1:8" ht="13.8" thickBot="1" x14ac:dyDescent="0.3">
      <c r="A14" s="555"/>
      <c r="B14" s="315" t="s">
        <v>26</v>
      </c>
      <c r="C14" s="316">
        <v>489.80152233380181</v>
      </c>
      <c r="D14" s="317">
        <v>506.69</v>
      </c>
      <c r="E14" s="317">
        <v>494.02</v>
      </c>
      <c r="F14" s="317">
        <v>519.36</v>
      </c>
      <c r="G14" s="354">
        <v>502.88291983579182</v>
      </c>
    </row>
    <row r="15" spans="1:8" ht="13.8" thickBot="1" x14ac:dyDescent="0.3">
      <c r="A15" s="555"/>
      <c r="B15" s="315" t="s">
        <v>27</v>
      </c>
      <c r="C15" s="316">
        <v>519.78937063995295</v>
      </c>
      <c r="D15" s="317">
        <v>537.09140000000002</v>
      </c>
      <c r="E15" s="317">
        <v>523.66</v>
      </c>
      <c r="F15" s="317">
        <v>550.52</v>
      </c>
      <c r="G15" s="354">
        <v>533.05589502593932</v>
      </c>
    </row>
    <row r="16" spans="1:8" ht="13.8" thickBot="1" x14ac:dyDescent="0.3">
      <c r="A16" s="555"/>
      <c r="B16" s="315" t="s">
        <v>28</v>
      </c>
      <c r="C16" s="316">
        <v>684.7225363237842</v>
      </c>
      <c r="D16" s="317">
        <v>709.36599999999999</v>
      </c>
      <c r="E16" s="317">
        <v>691.63</v>
      </c>
      <c r="F16" s="317">
        <v>727.1</v>
      </c>
      <c r="G16" s="354">
        <v>704.03608777010857</v>
      </c>
    </row>
    <row r="17" spans="1:7" ht="13.8" thickBot="1" x14ac:dyDescent="0.3">
      <c r="A17" s="555"/>
      <c r="B17" s="315" t="s">
        <v>29</v>
      </c>
      <c r="C17" s="316">
        <v>339.86228080304613</v>
      </c>
      <c r="D17" s="317">
        <v>349.61609999999996</v>
      </c>
      <c r="E17" s="317">
        <v>340.88</v>
      </c>
      <c r="F17" s="317">
        <v>358.36</v>
      </c>
      <c r="G17" s="354">
        <v>346.98921468669636</v>
      </c>
    </row>
    <row r="18" spans="1:7" ht="13.8" thickBot="1" x14ac:dyDescent="0.3">
      <c r="A18" s="555"/>
      <c r="B18" s="315" t="s">
        <v>30</v>
      </c>
      <c r="C18" s="316">
        <v>449.81772459226698</v>
      </c>
      <c r="D18" s="317">
        <v>466.15479999999997</v>
      </c>
      <c r="E18" s="317">
        <v>454.5</v>
      </c>
      <c r="F18" s="317">
        <v>477.81</v>
      </c>
      <c r="G18" s="354">
        <v>462.65228624892848</v>
      </c>
    </row>
    <row r="19" spans="1:7" ht="13.8" thickBot="1" x14ac:dyDescent="0.3">
      <c r="A19" s="555"/>
      <c r="B19" s="315" t="s">
        <v>31</v>
      </c>
      <c r="C19" s="316">
        <v>634.74278914686568</v>
      </c>
      <c r="D19" s="317">
        <v>658.697</v>
      </c>
      <c r="E19" s="317">
        <v>642.23</v>
      </c>
      <c r="F19" s="317">
        <v>675.16</v>
      </c>
      <c r="G19" s="354">
        <v>653.74779578652942</v>
      </c>
    </row>
    <row r="20" spans="1:7" ht="13.8" thickBot="1" x14ac:dyDescent="0.3">
      <c r="A20" s="555"/>
      <c r="B20" s="315" t="s">
        <v>32</v>
      </c>
      <c r="C20" s="316">
        <v>694.71848575916783</v>
      </c>
      <c r="D20" s="317">
        <v>719.49979999999994</v>
      </c>
      <c r="E20" s="317">
        <v>701.51</v>
      </c>
      <c r="F20" s="317">
        <v>737.49</v>
      </c>
      <c r="G20" s="354">
        <v>714.0937461668243</v>
      </c>
    </row>
    <row r="21" spans="1:7" ht="15" customHeight="1" thickBot="1" x14ac:dyDescent="0.3">
      <c r="A21" s="555"/>
      <c r="B21" s="315" t="s">
        <v>33</v>
      </c>
      <c r="C21" s="316">
        <v>744.69823293608647</v>
      </c>
      <c r="D21" s="317">
        <v>770.16879999999992</v>
      </c>
      <c r="E21" s="317">
        <v>750.91</v>
      </c>
      <c r="F21" s="317">
        <v>789.42</v>
      </c>
      <c r="G21" s="354">
        <v>764.38203815040356</v>
      </c>
    </row>
    <row r="22" spans="1:7" ht="15" customHeight="1" thickBot="1" x14ac:dyDescent="0.3">
      <c r="A22" s="555"/>
      <c r="B22" s="315" t="s">
        <v>34</v>
      </c>
      <c r="C22" s="316">
        <v>949.61519636145249</v>
      </c>
      <c r="D22" s="317">
        <v>982.97859999999991</v>
      </c>
      <c r="E22" s="317">
        <v>958.4</v>
      </c>
      <c r="F22" s="317">
        <v>1007.55</v>
      </c>
      <c r="G22" s="354">
        <v>975.5928644814361</v>
      </c>
    </row>
    <row r="23" spans="1:7" ht="15" customHeight="1" thickBot="1" x14ac:dyDescent="0.3">
      <c r="A23" s="555" t="s">
        <v>35</v>
      </c>
      <c r="B23" s="315" t="s">
        <v>36</v>
      </c>
      <c r="C23" s="316">
        <v>594.75899140533079</v>
      </c>
      <c r="D23" s="317">
        <v>618.16179999999997</v>
      </c>
      <c r="E23" s="317">
        <v>602.71</v>
      </c>
      <c r="F23" s="317">
        <v>633.62</v>
      </c>
      <c r="G23" s="354">
        <v>613.51716219966602</v>
      </c>
    </row>
    <row r="24" spans="1:7" ht="13.8" thickBot="1" x14ac:dyDescent="0.3">
      <c r="A24" s="555"/>
      <c r="B24" s="315" t="s">
        <v>37</v>
      </c>
      <c r="C24" s="316">
        <v>1594.3539349437019</v>
      </c>
      <c r="D24" s="317">
        <v>1651.8093999999999</v>
      </c>
      <c r="E24" s="317">
        <v>1610.51</v>
      </c>
      <c r="F24" s="317">
        <v>1693.1</v>
      </c>
      <c r="G24" s="354">
        <v>1639.3983186646813</v>
      </c>
    </row>
    <row r="25" spans="1:7" ht="13.8" thickBot="1" x14ac:dyDescent="0.3">
      <c r="A25" s="555" t="s">
        <v>38</v>
      </c>
      <c r="B25" s="315" t="s">
        <v>36</v>
      </c>
      <c r="C25" s="316">
        <v>1174.524058657586</v>
      </c>
      <c r="D25" s="317">
        <v>1216.056</v>
      </c>
      <c r="E25" s="317">
        <v>1185.6500000000001</v>
      </c>
      <c r="F25" s="317">
        <v>1246.46</v>
      </c>
      <c r="G25" s="354">
        <v>1206.9190076059006</v>
      </c>
    </row>
    <row r="26" spans="1:7" ht="13.8" thickBot="1" x14ac:dyDescent="0.3">
      <c r="A26" s="555"/>
      <c r="B26" s="315" t="s">
        <v>37</v>
      </c>
      <c r="C26" s="316">
        <v>1784.2769742159924</v>
      </c>
      <c r="D26" s="317">
        <v>1849.4185</v>
      </c>
      <c r="E26" s="317">
        <v>1803.18</v>
      </c>
      <c r="F26" s="317">
        <v>1895.65</v>
      </c>
      <c r="G26" s="354">
        <v>1835.5226574006401</v>
      </c>
    </row>
    <row r="27" spans="1:7" ht="13.8" thickBot="1" x14ac:dyDescent="0.3">
      <c r="A27" s="555" t="s">
        <v>39</v>
      </c>
      <c r="B27" s="315" t="s">
        <v>36</v>
      </c>
      <c r="C27" s="316">
        <v>964.60912051452806</v>
      </c>
      <c r="D27" s="317">
        <v>998.1792999999999</v>
      </c>
      <c r="E27" s="317">
        <v>973.22</v>
      </c>
      <c r="F27" s="317">
        <v>1023.13</v>
      </c>
      <c r="G27" s="354">
        <v>990.67935207650987</v>
      </c>
    </row>
    <row r="28" spans="1:7" ht="13.8" thickBot="1" x14ac:dyDescent="0.3">
      <c r="A28" s="555"/>
      <c r="B28" s="315" t="s">
        <v>37</v>
      </c>
      <c r="C28" s="316">
        <v>1384.438996800644</v>
      </c>
      <c r="D28" s="317">
        <v>1433.9326999999998</v>
      </c>
      <c r="E28" s="317">
        <v>1398.08</v>
      </c>
      <c r="F28" s="317">
        <v>1469.78</v>
      </c>
      <c r="G28" s="354">
        <v>1423.1586631352907</v>
      </c>
    </row>
    <row r="29" spans="1:7" ht="13.8" thickBot="1" x14ac:dyDescent="0.3">
      <c r="A29" s="555" t="s">
        <v>40</v>
      </c>
      <c r="B29" s="315" t="s">
        <v>36</v>
      </c>
      <c r="C29" s="316">
        <v>145041.22630741764</v>
      </c>
      <c r="D29" s="317">
        <v>154743.12599999999</v>
      </c>
      <c r="E29" s="317">
        <v>150874.54999999999</v>
      </c>
      <c r="F29" s="317">
        <v>158611.70000000001</v>
      </c>
      <c r="G29" s="354">
        <v>153580.44371785081</v>
      </c>
    </row>
    <row r="30" spans="1:7" ht="13.8" thickBot="1" x14ac:dyDescent="0.3">
      <c r="A30" s="555"/>
      <c r="B30" s="315" t="s">
        <v>37</v>
      </c>
      <c r="C30" s="316">
        <v>145041.22630741764</v>
      </c>
      <c r="D30" s="317">
        <v>154743.12599999999</v>
      </c>
      <c r="E30" s="317">
        <v>150874.54999999999</v>
      </c>
      <c r="F30" s="317">
        <v>158611.70000000001</v>
      </c>
      <c r="G30" s="354">
        <v>153580.44371785081</v>
      </c>
    </row>
    <row r="31" spans="1:7" ht="13.8" thickBot="1" x14ac:dyDescent="0.3">
      <c r="A31" s="555" t="s">
        <v>41</v>
      </c>
      <c r="B31" s="315" t="s">
        <v>36</v>
      </c>
      <c r="C31" s="316">
        <v>57376.749759102502</v>
      </c>
      <c r="D31" s="317">
        <v>59384.067999999999</v>
      </c>
      <c r="E31" s="317">
        <v>57899.47</v>
      </c>
      <c r="F31" s="317">
        <v>60868.67</v>
      </c>
      <c r="G31" s="354">
        <v>58937.878204754801</v>
      </c>
    </row>
    <row r="32" spans="1:7" ht="13.8" thickBot="1" x14ac:dyDescent="0.3">
      <c r="A32" s="555"/>
      <c r="B32" s="315" t="s">
        <v>37</v>
      </c>
      <c r="C32" s="316">
        <v>83366.218291100158</v>
      </c>
      <c r="D32" s="317">
        <v>86339.975999999995</v>
      </c>
      <c r="E32" s="317">
        <v>84181.48</v>
      </c>
      <c r="F32" s="317">
        <v>88498.48</v>
      </c>
      <c r="G32" s="354">
        <v>85691.249540018922</v>
      </c>
    </row>
    <row r="33" spans="1:8" ht="13.8" thickBot="1" x14ac:dyDescent="0.3">
      <c r="A33" s="555"/>
      <c r="B33" s="315" t="s">
        <v>431</v>
      </c>
      <c r="C33" s="316">
        <v>83366.218291100158</v>
      </c>
      <c r="D33" s="317">
        <v>86339.975999999995</v>
      </c>
      <c r="E33" s="317">
        <v>84181.48</v>
      </c>
      <c r="F33" s="317">
        <v>88498.48</v>
      </c>
      <c r="G33" s="354">
        <v>85691.249540018922</v>
      </c>
    </row>
    <row r="34" spans="1:8" ht="13.8" thickBot="1" x14ac:dyDescent="0.3">
      <c r="A34" s="555"/>
      <c r="B34" s="315" t="s">
        <v>432</v>
      </c>
      <c r="C34" s="316">
        <v>83366.218291100158</v>
      </c>
      <c r="D34" s="317">
        <v>86339.975999999995</v>
      </c>
      <c r="E34" s="317">
        <v>84181.48</v>
      </c>
      <c r="F34" s="317">
        <v>88498.48</v>
      </c>
      <c r="G34" s="354">
        <v>85691.249540018922</v>
      </c>
    </row>
    <row r="35" spans="1:8" ht="13.8" thickBot="1" x14ac:dyDescent="0.3">
      <c r="A35" s="555" t="s">
        <v>42</v>
      </c>
      <c r="B35" s="315" t="s">
        <v>43</v>
      </c>
      <c r="C35" s="316">
        <v>53978.12695107203</v>
      </c>
      <c r="D35" s="317">
        <v>55837.237999999998</v>
      </c>
      <c r="E35" s="317">
        <v>54441.31</v>
      </c>
      <c r="F35" s="317">
        <v>57233.17</v>
      </c>
      <c r="G35" s="354">
        <v>55417.69776590426</v>
      </c>
    </row>
    <row r="36" spans="1:8" ht="13.8" thickBot="1" x14ac:dyDescent="0.3">
      <c r="A36" s="555"/>
      <c r="B36" s="315" t="s">
        <v>44</v>
      </c>
      <c r="C36" s="316">
        <v>26989.063475536015</v>
      </c>
      <c r="D36" s="317">
        <v>27969.287999999997</v>
      </c>
      <c r="E36" s="317">
        <v>27270.06</v>
      </c>
      <c r="F36" s="317">
        <v>28668.52</v>
      </c>
      <c r="G36" s="354">
        <v>27759.137174935706</v>
      </c>
    </row>
    <row r="37" spans="1:8" ht="26.1" customHeight="1" thickBot="1" x14ac:dyDescent="0.3"/>
    <row r="38" spans="1:8" ht="27" thickBot="1" x14ac:dyDescent="0.3">
      <c r="B38" s="315" t="s">
        <v>45</v>
      </c>
      <c r="C38" s="316">
        <v>4955</v>
      </c>
      <c r="D38" s="317"/>
      <c r="E38" s="317"/>
      <c r="F38" s="317"/>
      <c r="G38" s="354">
        <v>5115</v>
      </c>
    </row>
    <row r="39" spans="1:8" ht="40.200000000000003" thickBot="1" x14ac:dyDescent="0.3">
      <c r="B39" s="315" t="s">
        <v>46</v>
      </c>
      <c r="C39" s="316">
        <v>6465</v>
      </c>
      <c r="D39" s="317"/>
      <c r="E39" s="317"/>
      <c r="F39" s="317"/>
      <c r="G39" s="354">
        <v>6640</v>
      </c>
    </row>
    <row r="40" spans="1:8" ht="15" customHeight="1" x14ac:dyDescent="0.25">
      <c r="A40" s="318" t="s">
        <v>433</v>
      </c>
    </row>
    <row r="41" spans="1:8" ht="14.4" x14ac:dyDescent="0.3">
      <c r="A41" s="558" t="s">
        <v>434</v>
      </c>
      <c r="B41" s="559"/>
      <c r="C41" s="559"/>
      <c r="D41" s="559"/>
      <c r="E41" s="559"/>
      <c r="F41" s="559"/>
      <c r="G41" s="559"/>
      <c r="H41" s="559"/>
    </row>
    <row r="42" spans="1:8" ht="25.5" customHeight="1" x14ac:dyDescent="0.3">
      <c r="A42" s="556" t="s">
        <v>435</v>
      </c>
      <c r="B42" s="557"/>
      <c r="C42" s="557"/>
      <c r="D42" s="557"/>
      <c r="E42" s="557"/>
      <c r="F42" s="557"/>
      <c r="G42" s="557"/>
      <c r="H42" s="557"/>
    </row>
  </sheetData>
  <sheetProtection sheet="1" objects="1" scenarios="1"/>
  <mergeCells count="11">
    <mergeCell ref="A27:A28"/>
    <mergeCell ref="A29:A30"/>
    <mergeCell ref="A31:A34"/>
    <mergeCell ref="A35:A36"/>
    <mergeCell ref="A42:H42"/>
    <mergeCell ref="A41:H41"/>
    <mergeCell ref="A3:B3"/>
    <mergeCell ref="A4:A6"/>
    <mergeCell ref="A7:A22"/>
    <mergeCell ref="A23:A24"/>
    <mergeCell ref="A25:A26"/>
  </mergeCells>
  <pageMargins left="0.7" right="0.7" top="0.75" bottom="0.75" header="0.3" footer="0.3"/>
  <pageSetup paperSize="9" scale="73"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F3E3-9543-4688-ADAE-3FEA290098B6}">
  <sheetPr codeName="Sheet13"/>
  <dimension ref="A1:P92"/>
  <sheetViews>
    <sheetView zoomScaleNormal="100" workbookViewId="0">
      <selection activeCell="C3" sqref="C3"/>
    </sheetView>
  </sheetViews>
  <sheetFormatPr defaultRowHeight="14.4" x14ac:dyDescent="0.3"/>
  <cols>
    <col min="2" max="2" width="2.88671875" customWidth="1"/>
    <col min="3" max="3" width="20.88671875" customWidth="1"/>
    <col min="4" max="4" width="29.33203125" customWidth="1"/>
    <col min="5" max="5" width="14.109375" customWidth="1"/>
    <col min="6" max="6" width="22.109375" customWidth="1"/>
    <col min="7" max="7" width="14.44140625" customWidth="1"/>
    <col min="8" max="8" width="14.5546875" customWidth="1"/>
    <col min="9" max="9" width="16.44140625" customWidth="1"/>
    <col min="10" max="10" width="19.33203125" customWidth="1"/>
    <col min="11" max="11" width="16.109375" customWidth="1"/>
    <col min="12" max="12" width="13.6640625" customWidth="1"/>
    <col min="13" max="13" width="13" customWidth="1"/>
    <col min="14" max="14" width="2" customWidth="1"/>
  </cols>
  <sheetData>
    <row r="1" spans="1:15" ht="38.25" customHeight="1" thickBot="1" x14ac:dyDescent="0.35">
      <c r="A1" s="235"/>
      <c r="B1" s="235"/>
      <c r="C1" s="381" t="s">
        <v>624</v>
      </c>
      <c r="D1" s="237"/>
      <c r="E1" s="235"/>
      <c r="F1" s="235"/>
      <c r="G1" s="235"/>
      <c r="H1" s="235"/>
      <c r="I1" s="235"/>
      <c r="J1" s="235"/>
      <c r="K1" s="235"/>
      <c r="L1" s="235"/>
      <c r="M1" s="235"/>
      <c r="N1" s="235"/>
      <c r="O1" s="238"/>
    </row>
    <row r="2" spans="1:15" x14ac:dyDescent="0.3">
      <c r="A2" s="235"/>
      <c r="B2" s="239"/>
      <c r="C2" s="382"/>
      <c r="D2" s="383"/>
      <c r="E2" s="384"/>
      <c r="F2" s="384"/>
      <c r="G2" s="384"/>
      <c r="H2" s="384"/>
      <c r="I2" s="384"/>
      <c r="J2" s="384"/>
      <c r="K2" s="384"/>
      <c r="L2" s="384"/>
      <c r="M2" s="384"/>
      <c r="N2" s="240"/>
      <c r="O2" s="241">
        <v>5</v>
      </c>
    </row>
    <row r="3" spans="1:15" ht="18" x14ac:dyDescent="0.3">
      <c r="A3" s="235"/>
      <c r="B3" s="242"/>
      <c r="C3" s="385"/>
      <c r="D3" s="237"/>
      <c r="E3" s="235"/>
      <c r="F3" s="235"/>
      <c r="G3" s="235"/>
      <c r="H3" s="235"/>
      <c r="I3" s="235"/>
      <c r="J3" s="235"/>
      <c r="K3" s="235"/>
      <c r="L3" s="235"/>
      <c r="M3" s="235"/>
      <c r="N3" s="243"/>
      <c r="O3" s="241"/>
    </row>
    <row r="4" spans="1:15" ht="15" thickBot="1" x14ac:dyDescent="0.35">
      <c r="A4" s="235"/>
      <c r="B4" s="242"/>
      <c r="C4" s="386"/>
      <c r="D4" s="237"/>
      <c r="E4" s="235"/>
      <c r="F4" s="235"/>
      <c r="G4" s="235"/>
      <c r="H4" s="235"/>
      <c r="I4" s="235"/>
      <c r="J4" s="235"/>
      <c r="K4" s="235"/>
      <c r="L4" s="235"/>
      <c r="M4" s="235"/>
      <c r="N4" s="243"/>
      <c r="O4" s="241"/>
    </row>
    <row r="5" spans="1:15" ht="15" thickBot="1" x14ac:dyDescent="0.35">
      <c r="A5" s="235"/>
      <c r="B5" s="242"/>
      <c r="C5" s="236" t="s">
        <v>502</v>
      </c>
      <c r="D5" s="575" t="s">
        <v>610</v>
      </c>
      <c r="E5" s="576"/>
      <c r="F5" s="577"/>
      <c r="G5" s="235"/>
      <c r="H5" s="237"/>
      <c r="I5" s="235"/>
      <c r="J5" s="387"/>
      <c r="K5" s="387"/>
      <c r="L5" s="388"/>
      <c r="M5" s="388"/>
      <c r="N5" s="243"/>
      <c r="O5" s="241"/>
    </row>
    <row r="6" spans="1:15" ht="15" thickBot="1" x14ac:dyDescent="0.35">
      <c r="A6" s="235"/>
      <c r="B6" s="242"/>
      <c r="C6" s="236" t="s">
        <v>503</v>
      </c>
      <c r="D6" s="575">
        <v>873</v>
      </c>
      <c r="E6" s="576"/>
      <c r="F6" s="577"/>
      <c r="G6" s="235"/>
      <c r="H6" s="235"/>
      <c r="I6" s="235"/>
      <c r="J6" s="389"/>
      <c r="K6" s="389"/>
      <c r="L6" s="390"/>
      <c r="M6" s="390"/>
      <c r="N6" s="243"/>
      <c r="O6" s="241"/>
    </row>
    <row r="7" spans="1:15" ht="15" thickBot="1" x14ac:dyDescent="0.35">
      <c r="A7" s="235"/>
      <c r="B7" s="242"/>
      <c r="C7" s="236"/>
      <c r="D7" s="391"/>
      <c r="E7" s="391"/>
      <c r="F7" s="391"/>
      <c r="G7" s="235"/>
      <c r="H7" s="235"/>
      <c r="I7" s="235"/>
      <c r="J7" s="389"/>
      <c r="K7" s="389"/>
      <c r="L7" s="390"/>
      <c r="M7" s="390"/>
      <c r="N7" s="243"/>
      <c r="O7" s="241"/>
    </row>
    <row r="8" spans="1:15" ht="48.75" customHeight="1" thickBot="1" x14ac:dyDescent="0.35">
      <c r="A8" s="235"/>
      <c r="B8" s="242"/>
      <c r="C8" s="236"/>
      <c r="D8" s="392" t="s">
        <v>504</v>
      </c>
      <c r="E8" s="578" t="s">
        <v>505</v>
      </c>
      <c r="F8" s="579"/>
      <c r="G8" s="578" t="s">
        <v>506</v>
      </c>
      <c r="H8" s="579"/>
      <c r="I8" s="578" t="s">
        <v>507</v>
      </c>
      <c r="J8" s="579"/>
      <c r="K8" s="235"/>
      <c r="L8" s="580" t="s">
        <v>508</v>
      </c>
      <c r="M8" s="581"/>
      <c r="N8" s="243"/>
      <c r="O8" s="241"/>
    </row>
    <row r="9" spans="1:15" ht="15" thickBot="1" x14ac:dyDescent="0.35">
      <c r="A9" s="235"/>
      <c r="B9" s="242"/>
      <c r="C9" s="236"/>
      <c r="D9" s="395">
        <v>5115</v>
      </c>
      <c r="E9" s="560">
        <v>6388</v>
      </c>
      <c r="F9" s="561"/>
      <c r="G9" s="562">
        <v>7018</v>
      </c>
      <c r="H9" s="561"/>
      <c r="I9" s="563">
        <v>6640</v>
      </c>
      <c r="J9" s="564"/>
      <c r="K9" s="235"/>
      <c r="L9" s="565"/>
      <c r="M9" s="566"/>
      <c r="N9" s="243"/>
      <c r="O9" s="241"/>
    </row>
    <row r="10" spans="1:15" x14ac:dyDescent="0.3">
      <c r="A10" s="235"/>
      <c r="B10" s="242"/>
      <c r="C10" s="396"/>
      <c r="D10" s="397"/>
      <c r="E10" s="235"/>
      <c r="F10" s="397"/>
      <c r="G10" s="397"/>
      <c r="H10" s="235"/>
      <c r="I10" s="397"/>
      <c r="J10" s="397"/>
      <c r="K10" s="397"/>
      <c r="L10" s="235"/>
      <c r="M10" s="235"/>
      <c r="N10" s="243"/>
      <c r="O10" s="241"/>
    </row>
    <row r="11" spans="1:15" ht="15" thickBot="1" x14ac:dyDescent="0.35">
      <c r="A11" s="235"/>
      <c r="B11" s="242"/>
      <c r="C11" s="398" t="s">
        <v>509</v>
      </c>
      <c r="D11" s="399"/>
      <c r="E11" s="400"/>
      <c r="F11" s="401"/>
      <c r="G11" s="401"/>
      <c r="H11" s="401"/>
      <c r="I11" s="401"/>
      <c r="J11" s="401"/>
      <c r="K11" s="401"/>
      <c r="L11" s="402"/>
      <c r="M11" s="235"/>
      <c r="N11" s="243"/>
      <c r="O11" s="241"/>
    </row>
    <row r="12" spans="1:15" ht="43.8" thickBot="1" x14ac:dyDescent="0.35">
      <c r="A12" s="235"/>
      <c r="B12" s="242"/>
      <c r="C12" s="591" t="s">
        <v>510</v>
      </c>
      <c r="D12" s="403" t="s">
        <v>511</v>
      </c>
      <c r="E12" s="573" t="s">
        <v>512</v>
      </c>
      <c r="F12" s="574"/>
      <c r="G12" s="594" t="s">
        <v>513</v>
      </c>
      <c r="H12" s="595"/>
      <c r="I12" s="394" t="s">
        <v>514</v>
      </c>
      <c r="J12" s="406" t="s">
        <v>515</v>
      </c>
      <c r="K12" s="407" t="s">
        <v>516</v>
      </c>
      <c r="L12" s="573" t="s">
        <v>517</v>
      </c>
      <c r="M12" s="574"/>
      <c r="N12" s="243"/>
      <c r="O12" s="241"/>
    </row>
    <row r="13" spans="1:15" x14ac:dyDescent="0.3">
      <c r="A13" s="235"/>
      <c r="B13" s="242"/>
      <c r="C13" s="592"/>
      <c r="D13" s="408" t="s">
        <v>518</v>
      </c>
      <c r="E13" s="567">
        <v>4087.4323724253154</v>
      </c>
      <c r="F13" s="568"/>
      <c r="G13" s="569">
        <v>49288.666666666672</v>
      </c>
      <c r="H13" s="570"/>
      <c r="I13" s="409">
        <v>201464091.72701392</v>
      </c>
      <c r="J13" s="596">
        <v>410259404.772201</v>
      </c>
      <c r="K13" s="244">
        <v>0.373</v>
      </c>
      <c r="L13" s="571">
        <v>0.04</v>
      </c>
      <c r="M13" s="572"/>
      <c r="N13" s="243"/>
      <c r="O13" s="241" t="b">
        <v>1</v>
      </c>
    </row>
    <row r="14" spans="1:15" x14ac:dyDescent="0.3">
      <c r="A14" s="235"/>
      <c r="B14" s="242"/>
      <c r="C14" s="592"/>
      <c r="D14" s="410" t="s">
        <v>519</v>
      </c>
      <c r="E14" s="587">
        <v>5718.7845643726241</v>
      </c>
      <c r="F14" s="588"/>
      <c r="G14" s="589">
        <v>21161.833333333332</v>
      </c>
      <c r="H14" s="590"/>
      <c r="I14" s="411">
        <v>121019965.82049273</v>
      </c>
      <c r="J14" s="597"/>
      <c r="K14" s="245">
        <v>0.22409999999999999</v>
      </c>
      <c r="L14" s="612">
        <v>0.04</v>
      </c>
      <c r="M14" s="613"/>
      <c r="N14" s="243"/>
      <c r="O14" s="241" t="b">
        <v>1</v>
      </c>
    </row>
    <row r="15" spans="1:15" ht="15" thickBot="1" x14ac:dyDescent="0.35">
      <c r="A15" s="235"/>
      <c r="B15" s="242"/>
      <c r="C15" s="593"/>
      <c r="D15" s="412" t="s">
        <v>520</v>
      </c>
      <c r="E15" s="614">
        <v>6446.9590322948507</v>
      </c>
      <c r="F15" s="615"/>
      <c r="G15" s="616">
        <v>13615</v>
      </c>
      <c r="H15" s="617"/>
      <c r="I15" s="413">
        <v>87775347.224694386</v>
      </c>
      <c r="J15" s="598"/>
      <c r="K15" s="246">
        <v>0.16250000000000001</v>
      </c>
      <c r="L15" s="618">
        <v>0.04</v>
      </c>
      <c r="M15" s="619"/>
      <c r="N15" s="243"/>
      <c r="O15" s="241" t="b">
        <v>1</v>
      </c>
    </row>
    <row r="16" spans="1:15" ht="43.8" thickBot="1" x14ac:dyDescent="0.35">
      <c r="A16" s="235"/>
      <c r="B16" s="242"/>
      <c r="C16" s="414"/>
      <c r="D16" s="393" t="s">
        <v>511</v>
      </c>
      <c r="E16" s="415" t="s">
        <v>521</v>
      </c>
      <c r="F16" s="416" t="s">
        <v>522</v>
      </c>
      <c r="G16" s="417" t="s">
        <v>523</v>
      </c>
      <c r="H16" s="418" t="s">
        <v>524</v>
      </c>
      <c r="I16" s="419" t="s">
        <v>514</v>
      </c>
      <c r="J16" s="393" t="s">
        <v>515</v>
      </c>
      <c r="K16" s="393" t="s">
        <v>516</v>
      </c>
      <c r="L16" s="420" t="s">
        <v>525</v>
      </c>
      <c r="M16" s="421" t="s">
        <v>526</v>
      </c>
      <c r="N16" s="243"/>
      <c r="O16" s="241" t="b">
        <v>1</v>
      </c>
    </row>
    <row r="17" spans="1:15" x14ac:dyDescent="0.3">
      <c r="A17" s="235"/>
      <c r="B17" s="242"/>
      <c r="C17" s="599" t="s">
        <v>527</v>
      </c>
      <c r="D17" s="422" t="s">
        <v>47</v>
      </c>
      <c r="E17" s="423">
        <v>507.91174903414975</v>
      </c>
      <c r="F17" s="424">
        <v>507.91174903414975</v>
      </c>
      <c r="G17" s="247">
        <v>10274.631725999376</v>
      </c>
      <c r="H17" s="248">
        <v>8434.7097917731062</v>
      </c>
      <c r="I17" s="409">
        <v>9502694.3735690564</v>
      </c>
      <c r="J17" s="602">
        <v>44082015.759656802</v>
      </c>
      <c r="K17" s="603">
        <v>8.1600000000000006E-2</v>
      </c>
      <c r="L17" s="425">
        <v>0.1</v>
      </c>
      <c r="M17" s="426">
        <v>0.1</v>
      </c>
      <c r="N17" s="243"/>
      <c r="O17" s="241" t="b">
        <v>0</v>
      </c>
    </row>
    <row r="18" spans="1:15" x14ac:dyDescent="0.3">
      <c r="A18" s="235"/>
      <c r="B18" s="242"/>
      <c r="C18" s="600"/>
      <c r="D18" s="428" t="s">
        <v>48</v>
      </c>
      <c r="E18" s="429">
        <v>1256.8399999999999</v>
      </c>
      <c r="F18" s="430">
        <v>1791.78</v>
      </c>
      <c r="G18" s="249">
        <v>10448.592642946611</v>
      </c>
      <c r="H18" s="250">
        <v>8661.5662898143328</v>
      </c>
      <c r="I18" s="411">
        <v>28651830.424124543</v>
      </c>
      <c r="J18" s="597"/>
      <c r="K18" s="604"/>
      <c r="L18" s="431">
        <v>0.1</v>
      </c>
      <c r="M18" s="432">
        <v>0.1</v>
      </c>
      <c r="N18" s="243"/>
      <c r="O18" s="241" t="b">
        <v>0</v>
      </c>
    </row>
    <row r="19" spans="1:15" x14ac:dyDescent="0.3">
      <c r="A19" s="235"/>
      <c r="B19" s="242"/>
      <c r="C19" s="600"/>
      <c r="D19" s="433" t="s">
        <v>528</v>
      </c>
      <c r="E19" s="429">
        <v>237.13</v>
      </c>
      <c r="F19" s="430">
        <v>346.98921468669636</v>
      </c>
      <c r="G19" s="249">
        <v>3764.5492964000405</v>
      </c>
      <c r="H19" s="251">
        <v>2466.4154545952674</v>
      </c>
      <c r="I19" s="411">
        <v>1748507.1363364845</v>
      </c>
      <c r="J19" s="597"/>
      <c r="K19" s="604"/>
      <c r="L19" s="431">
        <v>0.75</v>
      </c>
      <c r="M19" s="432">
        <v>0.75</v>
      </c>
      <c r="N19" s="243"/>
      <c r="O19" s="241" t="b">
        <v>1</v>
      </c>
    </row>
    <row r="20" spans="1:15" x14ac:dyDescent="0.3">
      <c r="A20" s="235"/>
      <c r="B20" s="242"/>
      <c r="C20" s="600"/>
      <c r="D20" s="433" t="s">
        <v>529</v>
      </c>
      <c r="E20" s="429">
        <v>286.52999999999997</v>
      </c>
      <c r="F20" s="430">
        <v>462.65228624892848</v>
      </c>
      <c r="G20" s="249">
        <v>4028.9458615353346</v>
      </c>
      <c r="H20" s="251">
        <v>2618.0187173584591</v>
      </c>
      <c r="I20" s="411">
        <v>2365646.2027340978</v>
      </c>
      <c r="J20" s="597"/>
      <c r="K20" s="604"/>
      <c r="L20" s="431">
        <v>0.75</v>
      </c>
      <c r="M20" s="432">
        <v>0.75</v>
      </c>
      <c r="N20" s="243"/>
      <c r="O20" s="241" t="b">
        <v>1</v>
      </c>
    </row>
    <row r="21" spans="1:15" x14ac:dyDescent="0.3">
      <c r="A21" s="235"/>
      <c r="B21" s="242"/>
      <c r="C21" s="600"/>
      <c r="D21" s="433" t="s">
        <v>530</v>
      </c>
      <c r="E21" s="429">
        <v>449.56</v>
      </c>
      <c r="F21" s="430">
        <v>653.74779578652942</v>
      </c>
      <c r="G21" s="249">
        <v>958.04382579524713</v>
      </c>
      <c r="H21" s="251">
        <v>616.15167620672935</v>
      </c>
      <c r="I21" s="411">
        <v>833505.98251483601</v>
      </c>
      <c r="J21" s="597"/>
      <c r="K21" s="604"/>
      <c r="L21" s="431">
        <v>0.75</v>
      </c>
      <c r="M21" s="432">
        <v>0.75</v>
      </c>
      <c r="N21" s="243"/>
      <c r="O21" s="241" t="b">
        <v>1</v>
      </c>
    </row>
    <row r="22" spans="1:15" x14ac:dyDescent="0.3">
      <c r="A22" s="235"/>
      <c r="B22" s="242"/>
      <c r="C22" s="600"/>
      <c r="D22" s="433" t="s">
        <v>531</v>
      </c>
      <c r="E22" s="429">
        <v>494.02</v>
      </c>
      <c r="F22" s="430">
        <v>714.0937461668243</v>
      </c>
      <c r="G22" s="249">
        <v>561.33531547143832</v>
      </c>
      <c r="H22" s="251">
        <v>421.04511196788297</v>
      </c>
      <c r="I22" s="411">
        <v>577976.55385957554</v>
      </c>
      <c r="J22" s="597"/>
      <c r="K22" s="604"/>
      <c r="L22" s="431">
        <v>0.75</v>
      </c>
      <c r="M22" s="432">
        <v>0.75</v>
      </c>
      <c r="N22" s="243"/>
      <c r="O22" s="241" t="b">
        <v>1</v>
      </c>
    </row>
    <row r="23" spans="1:15" x14ac:dyDescent="0.3">
      <c r="A23" s="235"/>
      <c r="B23" s="242"/>
      <c r="C23" s="600"/>
      <c r="D23" s="433" t="s">
        <v>532</v>
      </c>
      <c r="E23" s="429">
        <v>523.66</v>
      </c>
      <c r="F23" s="430">
        <v>764.38203815040356</v>
      </c>
      <c r="G23" s="249">
        <v>268.43917681303799</v>
      </c>
      <c r="H23" s="251">
        <v>146.40561968909932</v>
      </c>
      <c r="I23" s="411">
        <v>252480.68530454207</v>
      </c>
      <c r="J23" s="597"/>
      <c r="K23" s="604"/>
      <c r="L23" s="431">
        <v>0.75</v>
      </c>
      <c r="M23" s="432">
        <v>0.75</v>
      </c>
      <c r="N23" s="243"/>
      <c r="O23" s="241" t="b">
        <v>1</v>
      </c>
    </row>
    <row r="24" spans="1:15" ht="15" thickBot="1" x14ac:dyDescent="0.35">
      <c r="A24" s="235"/>
      <c r="B24" s="242"/>
      <c r="C24" s="601"/>
      <c r="D24" s="433" t="s">
        <v>533</v>
      </c>
      <c r="E24" s="435">
        <v>691.63</v>
      </c>
      <c r="F24" s="436">
        <v>975.5928644814361</v>
      </c>
      <c r="G24" s="252">
        <v>98.103729945003479</v>
      </c>
      <c r="H24" s="253">
        <v>83.562438225846194</v>
      </c>
      <c r="I24" s="413">
        <v>149374.4012136691</v>
      </c>
      <c r="J24" s="598"/>
      <c r="K24" s="605"/>
      <c r="L24" s="437">
        <v>0.75</v>
      </c>
      <c r="M24" s="438">
        <v>0.75</v>
      </c>
      <c r="N24" s="243"/>
      <c r="O24" s="241" t="b">
        <v>1</v>
      </c>
    </row>
    <row r="25" spans="1:15" ht="43.8" thickBot="1" x14ac:dyDescent="0.35">
      <c r="A25" s="235"/>
      <c r="B25" s="242"/>
      <c r="C25" s="439"/>
      <c r="D25" s="404" t="s">
        <v>511</v>
      </c>
      <c r="E25" s="440" t="s">
        <v>521</v>
      </c>
      <c r="F25" s="418" t="s">
        <v>522</v>
      </c>
      <c r="G25" s="440" t="s">
        <v>523</v>
      </c>
      <c r="H25" s="418" t="s">
        <v>524</v>
      </c>
      <c r="I25" s="419" t="s">
        <v>514</v>
      </c>
      <c r="J25" s="407" t="s">
        <v>515</v>
      </c>
      <c r="K25" s="441" t="s">
        <v>516</v>
      </c>
      <c r="L25" s="442" t="s">
        <v>525</v>
      </c>
      <c r="M25" s="443" t="s">
        <v>526</v>
      </c>
      <c r="N25" s="243"/>
      <c r="O25" s="241" t="b">
        <v>1</v>
      </c>
    </row>
    <row r="26" spans="1:15" x14ac:dyDescent="0.3">
      <c r="A26" s="235"/>
      <c r="B26" s="242"/>
      <c r="C26" s="606" t="s">
        <v>534</v>
      </c>
      <c r="D26" s="445" t="s">
        <v>535</v>
      </c>
      <c r="E26" s="446">
        <v>613.51716219966602</v>
      </c>
      <c r="F26" s="447"/>
      <c r="G26" s="255">
        <v>5603.226491762066</v>
      </c>
      <c r="H26" s="256"/>
      <c r="I26" s="409">
        <v>3437675.6163878529</v>
      </c>
      <c r="J26" s="608">
        <v>6166052.7184397951</v>
      </c>
      <c r="K26" s="611">
        <v>9.7999999999999997E-3</v>
      </c>
      <c r="L26" s="448">
        <v>0</v>
      </c>
      <c r="M26" s="449"/>
      <c r="N26" s="243"/>
      <c r="O26" s="241"/>
    </row>
    <row r="27" spans="1:15" ht="21.75" customHeight="1" thickBot="1" x14ac:dyDescent="0.35">
      <c r="A27" s="235"/>
      <c r="B27" s="242"/>
      <c r="C27" s="607"/>
      <c r="D27" s="450" t="s">
        <v>536</v>
      </c>
      <c r="E27" s="451"/>
      <c r="F27" s="430">
        <v>1639.3983186646813</v>
      </c>
      <c r="G27" s="257"/>
      <c r="H27" s="258">
        <v>1126.9043036170085</v>
      </c>
      <c r="I27" s="411">
        <v>1847445.0206457172</v>
      </c>
      <c r="J27" s="609"/>
      <c r="K27" s="603"/>
      <c r="L27" s="452"/>
      <c r="M27" s="432">
        <v>0</v>
      </c>
      <c r="N27" s="243"/>
      <c r="O27" s="241" t="b">
        <v>1</v>
      </c>
    </row>
    <row r="28" spans="1:15" ht="24" customHeight="1" thickBot="1" x14ac:dyDescent="0.35">
      <c r="A28" s="235"/>
      <c r="B28" s="242"/>
      <c r="C28" s="434" t="s">
        <v>537</v>
      </c>
      <c r="D28" s="434" t="s">
        <v>538</v>
      </c>
      <c r="E28" s="435">
        <v>990.67935207650987</v>
      </c>
      <c r="F28" s="436">
        <v>1423.1586631352907</v>
      </c>
      <c r="G28" s="259">
        <v>753.1885545582511</v>
      </c>
      <c r="H28" s="260">
        <v>94.69339974231832</v>
      </c>
      <c r="I28" s="413">
        <v>880932.08140622452</v>
      </c>
      <c r="J28" s="610"/>
      <c r="K28" s="254">
        <v>1.6000000000000001E-3</v>
      </c>
      <c r="L28" s="453">
        <v>0</v>
      </c>
      <c r="M28" s="454">
        <v>0</v>
      </c>
      <c r="N28" s="243"/>
      <c r="O28" s="241" t="b">
        <v>1</v>
      </c>
    </row>
    <row r="29" spans="1:15" ht="72.599999999999994" thickBot="1" x14ac:dyDescent="0.35">
      <c r="A29" s="235"/>
      <c r="B29" s="242"/>
      <c r="C29" s="444"/>
      <c r="D29" s="407" t="s">
        <v>511</v>
      </c>
      <c r="E29" s="455" t="s">
        <v>539</v>
      </c>
      <c r="F29" s="456" t="s">
        <v>540</v>
      </c>
      <c r="G29" s="261" t="s">
        <v>541</v>
      </c>
      <c r="H29" s="418" t="s">
        <v>542</v>
      </c>
      <c r="I29" s="407" t="s">
        <v>514</v>
      </c>
      <c r="J29" s="407" t="s">
        <v>515</v>
      </c>
      <c r="K29" s="404" t="s">
        <v>516</v>
      </c>
      <c r="L29" s="420" t="s">
        <v>525</v>
      </c>
      <c r="M29" s="421" t="s">
        <v>526</v>
      </c>
      <c r="N29" s="243"/>
      <c r="O29" s="241" t="b">
        <v>1</v>
      </c>
    </row>
    <row r="30" spans="1:15" x14ac:dyDescent="0.3">
      <c r="A30" s="235"/>
      <c r="B30" s="242"/>
      <c r="C30" s="622" t="s">
        <v>543</v>
      </c>
      <c r="D30" s="457" t="s">
        <v>544</v>
      </c>
      <c r="E30" s="326"/>
      <c r="F30" s="458">
        <v>1206.9190076059006</v>
      </c>
      <c r="G30" s="262">
        <v>0.32534364762588258</v>
      </c>
      <c r="H30" s="263">
        <v>16035.754599949587</v>
      </c>
      <c r="I30" s="409">
        <v>19353857.027982909</v>
      </c>
      <c r="J30" s="608">
        <v>33761954.885484695</v>
      </c>
      <c r="K30" s="625">
        <v>6.25E-2</v>
      </c>
      <c r="L30" s="425">
        <v>1</v>
      </c>
      <c r="M30" s="459"/>
      <c r="N30" s="243"/>
      <c r="O30" s="241"/>
    </row>
    <row r="31" spans="1:15" ht="15" customHeight="1" x14ac:dyDescent="0.3">
      <c r="A31" s="235"/>
      <c r="B31" s="242"/>
      <c r="C31" s="623"/>
      <c r="D31" s="460" t="s">
        <v>545</v>
      </c>
      <c r="E31" s="327">
        <v>0.60336053999999995</v>
      </c>
      <c r="F31" s="628">
        <v>1835.5226574006401</v>
      </c>
      <c r="G31" s="264" t="s">
        <v>49</v>
      </c>
      <c r="H31" s="631">
        <v>7849.5886713301006</v>
      </c>
      <c r="I31" s="634">
        <v>14408097.857501786</v>
      </c>
      <c r="J31" s="609"/>
      <c r="K31" s="626"/>
      <c r="L31" s="637"/>
      <c r="M31" s="640">
        <v>1</v>
      </c>
      <c r="N31" s="243"/>
      <c r="O31" s="241" t="b">
        <v>1</v>
      </c>
    </row>
    <row r="32" spans="1:15" ht="27" customHeight="1" x14ac:dyDescent="0.3">
      <c r="A32" s="235"/>
      <c r="B32" s="242"/>
      <c r="C32" s="623"/>
      <c r="D32" s="460" t="s">
        <v>546</v>
      </c>
      <c r="E32" s="327">
        <v>0.57713327999999997</v>
      </c>
      <c r="F32" s="629"/>
      <c r="G32" s="264" t="s">
        <v>49</v>
      </c>
      <c r="H32" s="632"/>
      <c r="I32" s="635"/>
      <c r="J32" s="609"/>
      <c r="K32" s="626"/>
      <c r="L32" s="638"/>
      <c r="M32" s="641"/>
      <c r="N32" s="243"/>
      <c r="O32" s="241" t="b">
        <v>1</v>
      </c>
    </row>
    <row r="33" spans="1:15" ht="28.8" x14ac:dyDescent="0.3">
      <c r="A33" s="235"/>
      <c r="B33" s="242"/>
      <c r="C33" s="623"/>
      <c r="D33" s="460" t="s">
        <v>547</v>
      </c>
      <c r="E33" s="327">
        <v>0.55766382000000003</v>
      </c>
      <c r="F33" s="629"/>
      <c r="G33" s="265" t="s">
        <v>49</v>
      </c>
      <c r="H33" s="632"/>
      <c r="I33" s="635"/>
      <c r="J33" s="609"/>
      <c r="K33" s="626"/>
      <c r="L33" s="638"/>
      <c r="M33" s="641"/>
      <c r="N33" s="243"/>
      <c r="O33" s="241"/>
    </row>
    <row r="34" spans="1:15" ht="28.8" x14ac:dyDescent="0.3">
      <c r="A34" s="235"/>
      <c r="B34" s="242"/>
      <c r="C34" s="623"/>
      <c r="D34" s="460" t="s">
        <v>548</v>
      </c>
      <c r="E34" s="328">
        <v>0.54469374000000004</v>
      </c>
      <c r="F34" s="629"/>
      <c r="G34" s="265" t="s">
        <v>49</v>
      </c>
      <c r="H34" s="632"/>
      <c r="I34" s="635"/>
      <c r="J34" s="609"/>
      <c r="K34" s="626"/>
      <c r="L34" s="638"/>
      <c r="M34" s="641"/>
      <c r="N34" s="243"/>
      <c r="O34" s="241"/>
    </row>
    <row r="35" spans="1:15" ht="29.4" thickBot="1" x14ac:dyDescent="0.35">
      <c r="A35" s="235"/>
      <c r="B35" s="242"/>
      <c r="C35" s="624"/>
      <c r="D35" s="450" t="s">
        <v>549</v>
      </c>
      <c r="E35" s="329">
        <v>0.54469374000000004</v>
      </c>
      <c r="F35" s="630"/>
      <c r="G35" s="266" t="s">
        <v>49</v>
      </c>
      <c r="H35" s="633"/>
      <c r="I35" s="636"/>
      <c r="J35" s="610"/>
      <c r="K35" s="627"/>
      <c r="L35" s="639"/>
      <c r="M35" s="642"/>
      <c r="N35" s="243"/>
      <c r="O35" s="241"/>
    </row>
    <row r="36" spans="1:15" x14ac:dyDescent="0.3">
      <c r="A36" s="235"/>
      <c r="B36" s="242"/>
      <c r="C36" s="461"/>
      <c r="D36" s="462"/>
      <c r="E36" s="463"/>
      <c r="F36" s="464"/>
      <c r="G36" s="267"/>
      <c r="H36" s="268"/>
      <c r="I36" s="269"/>
      <c r="J36" s="462"/>
      <c r="K36" s="462"/>
      <c r="L36" s="235"/>
      <c r="M36" s="235"/>
      <c r="N36" s="243"/>
      <c r="O36" s="241"/>
    </row>
    <row r="37" spans="1:15" x14ac:dyDescent="0.3">
      <c r="A37" s="235"/>
      <c r="B37" s="242"/>
      <c r="C37" s="465" t="s">
        <v>550</v>
      </c>
      <c r="D37" s="466"/>
      <c r="E37" s="467"/>
      <c r="F37" s="467"/>
      <c r="G37" s="467"/>
      <c r="H37" s="467"/>
      <c r="I37" s="467"/>
      <c r="J37" s="467"/>
      <c r="K37" s="235"/>
      <c r="L37" s="235"/>
      <c r="M37" s="235"/>
      <c r="N37" s="243"/>
      <c r="O37" s="241"/>
    </row>
    <row r="38" spans="1:15" ht="15" thickBot="1" x14ac:dyDescent="0.35">
      <c r="A38" s="235"/>
      <c r="B38" s="242"/>
      <c r="C38" s="465"/>
      <c r="D38" s="466"/>
      <c r="E38" s="467"/>
      <c r="F38" s="467"/>
      <c r="G38" s="467"/>
      <c r="H38" s="467"/>
      <c r="I38" s="467"/>
      <c r="J38" s="467"/>
      <c r="K38" s="235"/>
      <c r="L38" s="235"/>
      <c r="M38" s="235"/>
      <c r="N38" s="243"/>
      <c r="O38" s="241"/>
    </row>
    <row r="39" spans="1:15" ht="43.8" thickBot="1" x14ac:dyDescent="0.35">
      <c r="A39" s="235"/>
      <c r="B39" s="242"/>
      <c r="C39" s="643" t="s">
        <v>551</v>
      </c>
      <c r="D39" s="644"/>
      <c r="E39" s="645"/>
      <c r="F39" s="393" t="s">
        <v>552</v>
      </c>
      <c r="G39" s="393" t="s">
        <v>553</v>
      </c>
      <c r="H39" s="404" t="s">
        <v>554</v>
      </c>
      <c r="I39" s="407" t="s">
        <v>555</v>
      </c>
      <c r="J39" s="405" t="s">
        <v>556</v>
      </c>
      <c r="K39" s="407" t="s">
        <v>516</v>
      </c>
      <c r="L39" s="573" t="s">
        <v>517</v>
      </c>
      <c r="M39" s="574"/>
      <c r="N39" s="243"/>
      <c r="O39" s="241"/>
    </row>
    <row r="40" spans="1:15" x14ac:dyDescent="0.3">
      <c r="A40" s="235"/>
      <c r="B40" s="242"/>
      <c r="C40" s="646" t="s">
        <v>557</v>
      </c>
      <c r="D40" s="647"/>
      <c r="E40" s="648"/>
      <c r="F40" s="468">
        <v>153580.44371785081</v>
      </c>
      <c r="G40" s="469">
        <v>153580.44371785081</v>
      </c>
      <c r="H40" s="270"/>
      <c r="I40" s="271"/>
      <c r="J40" s="272">
        <v>37627209</v>
      </c>
      <c r="K40" s="273">
        <v>6.9699999999999998E-2</v>
      </c>
      <c r="L40" s="470">
        <v>0</v>
      </c>
      <c r="M40" s="471">
        <v>0</v>
      </c>
      <c r="N40" s="243"/>
      <c r="O40" s="241"/>
    </row>
    <row r="41" spans="1:15" ht="15" thickBot="1" x14ac:dyDescent="0.35">
      <c r="A41" s="235"/>
      <c r="B41" s="242"/>
      <c r="C41" s="620" t="s">
        <v>558</v>
      </c>
      <c r="D41" s="583"/>
      <c r="E41" s="621"/>
      <c r="F41" s="472">
        <v>58937.878204754801</v>
      </c>
      <c r="G41" s="473">
        <v>85691.249540018922</v>
      </c>
      <c r="H41" s="472">
        <v>85691.249540018922</v>
      </c>
      <c r="I41" s="474">
        <v>85691.249540018922</v>
      </c>
      <c r="J41" s="274">
        <v>1479269</v>
      </c>
      <c r="K41" s="254">
        <v>2.7000000000000001E-3</v>
      </c>
      <c r="L41" s="475">
        <v>0</v>
      </c>
      <c r="M41" s="476">
        <v>0</v>
      </c>
      <c r="N41" s="243"/>
      <c r="O41" s="241" t="b">
        <v>0</v>
      </c>
    </row>
    <row r="42" spans="1:15" ht="15" thickBot="1" x14ac:dyDescent="0.35">
      <c r="A42" s="235"/>
      <c r="B42" s="242"/>
      <c r="C42" s="582" t="s">
        <v>559</v>
      </c>
      <c r="D42" s="583"/>
      <c r="E42" s="583"/>
      <c r="F42" s="584"/>
      <c r="G42" s="584"/>
      <c r="H42" s="584"/>
      <c r="I42" s="584"/>
      <c r="J42" s="585"/>
      <c r="K42" s="584"/>
      <c r="L42" s="584"/>
      <c r="M42" s="586"/>
      <c r="N42" s="243"/>
      <c r="O42" s="241" t="b">
        <v>1</v>
      </c>
    </row>
    <row r="43" spans="1:15" ht="57.6" x14ac:dyDescent="0.3">
      <c r="A43" s="235"/>
      <c r="B43" s="242"/>
      <c r="C43" s="477" t="s">
        <v>560</v>
      </c>
      <c r="D43" s="478">
        <v>2</v>
      </c>
      <c r="E43" s="660" t="s">
        <v>561</v>
      </c>
      <c r="F43" s="661"/>
      <c r="G43" s="479">
        <v>21.4</v>
      </c>
      <c r="H43" s="660" t="s">
        <v>562</v>
      </c>
      <c r="I43" s="661"/>
      <c r="J43" s="480" t="s">
        <v>563</v>
      </c>
      <c r="K43" s="275" t="s">
        <v>564</v>
      </c>
      <c r="L43" s="662" t="s">
        <v>565</v>
      </c>
      <c r="M43" s="663"/>
      <c r="N43" s="243"/>
      <c r="O43" s="241" t="b">
        <v>1</v>
      </c>
    </row>
    <row r="44" spans="1:15" ht="44.25" customHeight="1" x14ac:dyDescent="0.3">
      <c r="A44" s="235"/>
      <c r="B44" s="242"/>
      <c r="C44" s="427" t="s">
        <v>566</v>
      </c>
      <c r="D44" s="481">
        <v>3</v>
      </c>
      <c r="E44" s="664" t="s">
        <v>567</v>
      </c>
      <c r="F44" s="665"/>
      <c r="G44" s="482">
        <v>120</v>
      </c>
      <c r="H44" s="664" t="s">
        <v>568</v>
      </c>
      <c r="I44" s="665"/>
      <c r="J44" s="483" t="s">
        <v>563</v>
      </c>
      <c r="K44" s="276" t="s">
        <v>569</v>
      </c>
      <c r="L44" s="666" t="s">
        <v>565</v>
      </c>
      <c r="M44" s="667"/>
      <c r="N44" s="243"/>
      <c r="O44" s="241"/>
    </row>
    <row r="45" spans="1:15" ht="60" customHeight="1" x14ac:dyDescent="0.3">
      <c r="A45" s="235"/>
      <c r="B45" s="242"/>
      <c r="C45" s="433" t="s">
        <v>570</v>
      </c>
      <c r="D45" s="481">
        <v>2</v>
      </c>
      <c r="E45" s="664" t="s">
        <v>571</v>
      </c>
      <c r="F45" s="665"/>
      <c r="G45" s="482">
        <v>69.2</v>
      </c>
      <c r="H45" s="664" t="s">
        <v>572</v>
      </c>
      <c r="I45" s="665"/>
      <c r="J45" s="483" t="s">
        <v>563</v>
      </c>
      <c r="K45" s="276" t="s">
        <v>573</v>
      </c>
      <c r="L45" s="666" t="s">
        <v>565</v>
      </c>
      <c r="M45" s="667"/>
      <c r="N45" s="243"/>
      <c r="O45" s="241"/>
    </row>
    <row r="46" spans="1:15" ht="60" customHeight="1" thickBot="1" x14ac:dyDescent="0.35">
      <c r="A46" s="235"/>
      <c r="B46" s="242"/>
      <c r="C46" s="433" t="s">
        <v>574</v>
      </c>
      <c r="D46" s="484">
        <v>2</v>
      </c>
      <c r="E46" s="725" t="s">
        <v>575</v>
      </c>
      <c r="F46" s="726"/>
      <c r="G46" s="485">
        <v>62.5</v>
      </c>
      <c r="H46" s="725" t="s">
        <v>576</v>
      </c>
      <c r="I46" s="726"/>
      <c r="J46" s="486" t="s">
        <v>563</v>
      </c>
      <c r="K46" s="277" t="s">
        <v>577</v>
      </c>
      <c r="L46" s="727" t="s">
        <v>565</v>
      </c>
      <c r="M46" s="728"/>
      <c r="N46" s="243"/>
      <c r="O46" s="241"/>
    </row>
    <row r="47" spans="1:15" ht="60" customHeight="1" thickBot="1" x14ac:dyDescent="0.35">
      <c r="A47" s="235"/>
      <c r="B47" s="242"/>
      <c r="C47" s="668" t="s">
        <v>578</v>
      </c>
      <c r="D47" s="669"/>
      <c r="E47" s="669"/>
      <c r="F47" s="669"/>
      <c r="G47" s="670"/>
      <c r="H47" s="487" t="s">
        <v>579</v>
      </c>
      <c r="I47" s="488">
        <v>1</v>
      </c>
      <c r="J47" s="278">
        <v>0</v>
      </c>
      <c r="K47" s="244">
        <v>0</v>
      </c>
      <c r="L47" s="676"/>
      <c r="M47" s="677"/>
      <c r="N47" s="243"/>
      <c r="O47" s="241"/>
    </row>
    <row r="48" spans="1:15" ht="60.75" customHeight="1" x14ac:dyDescent="0.3">
      <c r="A48" s="235"/>
      <c r="B48" s="242"/>
      <c r="C48" s="671" t="s">
        <v>580</v>
      </c>
      <c r="D48" s="672"/>
      <c r="E48" s="673"/>
      <c r="F48" s="489" t="s">
        <v>581</v>
      </c>
      <c r="G48" s="490">
        <v>55417.69776590426</v>
      </c>
      <c r="H48" s="491" t="s">
        <v>582</v>
      </c>
      <c r="I48" s="492">
        <v>27759.137174935706</v>
      </c>
      <c r="J48" s="280">
        <v>138595</v>
      </c>
      <c r="K48" s="245">
        <v>2.9999999999999997E-4</v>
      </c>
      <c r="L48" s="678">
        <v>0</v>
      </c>
      <c r="M48" s="572"/>
      <c r="N48" s="243"/>
      <c r="O48" s="241"/>
    </row>
    <row r="49" spans="1:15" x14ac:dyDescent="0.3">
      <c r="A49" s="235"/>
      <c r="B49" s="242"/>
      <c r="C49" s="582" t="s">
        <v>583</v>
      </c>
      <c r="D49" s="674"/>
      <c r="E49" s="674"/>
      <c r="F49" s="674"/>
      <c r="G49" s="674"/>
      <c r="H49" s="674"/>
      <c r="I49" s="675"/>
      <c r="J49" s="280">
        <v>5876490</v>
      </c>
      <c r="K49" s="245">
        <v>1.09E-2</v>
      </c>
      <c r="L49" s="658">
        <v>0</v>
      </c>
      <c r="M49" s="659"/>
      <c r="N49" s="279"/>
      <c r="O49" s="241" t="b">
        <v>1</v>
      </c>
    </row>
    <row r="50" spans="1:15" ht="15" thickBot="1" x14ac:dyDescent="0.35">
      <c r="A50" s="235"/>
      <c r="B50" s="242"/>
      <c r="C50" s="582" t="s">
        <v>584</v>
      </c>
      <c r="D50" s="674"/>
      <c r="E50" s="674"/>
      <c r="F50" s="674"/>
      <c r="G50" s="674"/>
      <c r="H50" s="674"/>
      <c r="I50" s="675"/>
      <c r="J50" s="281">
        <v>263817</v>
      </c>
      <c r="K50" s="246">
        <v>5.0000000000000001E-4</v>
      </c>
      <c r="L50" s="679">
        <v>0</v>
      </c>
      <c r="M50" s="619"/>
      <c r="N50" s="243"/>
      <c r="O50" s="241" t="b">
        <v>1</v>
      </c>
    </row>
    <row r="51" spans="1:15" ht="15" thickBot="1" x14ac:dyDescent="0.35">
      <c r="A51" s="235"/>
      <c r="B51" s="242"/>
      <c r="C51" s="680" t="s">
        <v>585</v>
      </c>
      <c r="D51" s="681"/>
      <c r="E51" s="681"/>
      <c r="F51" s="681"/>
      <c r="G51" s="681"/>
      <c r="H51" s="681"/>
      <c r="I51" s="681"/>
      <c r="J51" s="493"/>
      <c r="K51" s="493"/>
      <c r="L51" s="494"/>
      <c r="M51" s="282"/>
      <c r="N51" s="243"/>
      <c r="O51" s="241" t="b">
        <v>1</v>
      </c>
    </row>
    <row r="52" spans="1:15" ht="43.2" x14ac:dyDescent="0.3">
      <c r="A52" s="235"/>
      <c r="B52" s="242"/>
      <c r="C52" s="649" t="s">
        <v>635</v>
      </c>
      <c r="D52" s="650"/>
      <c r="E52" s="650"/>
      <c r="F52" s="650"/>
      <c r="G52" s="650"/>
      <c r="H52" s="650"/>
      <c r="I52" s="651"/>
      <c r="J52" s="405" t="s">
        <v>556</v>
      </c>
      <c r="K52" s="407" t="s">
        <v>516</v>
      </c>
      <c r="L52" s="573" t="s">
        <v>517</v>
      </c>
      <c r="M52" s="574"/>
      <c r="N52" s="243"/>
      <c r="O52" s="241" t="b">
        <v>1</v>
      </c>
    </row>
    <row r="53" spans="1:15" hidden="1" x14ac:dyDescent="0.3">
      <c r="A53" s="235"/>
      <c r="B53" s="242"/>
      <c r="C53" s="652" t="s">
        <v>611</v>
      </c>
      <c r="D53" s="653"/>
      <c r="E53" s="653"/>
      <c r="F53" s="653"/>
      <c r="G53" s="653"/>
      <c r="H53" s="653"/>
      <c r="I53" s="654"/>
      <c r="J53" s="278">
        <v>0</v>
      </c>
      <c r="K53" s="244">
        <v>0</v>
      </c>
      <c r="L53" s="283">
        <v>0</v>
      </c>
      <c r="M53" s="284">
        <v>0</v>
      </c>
      <c r="N53" s="243"/>
      <c r="O53" s="241"/>
    </row>
    <row r="54" spans="1:15" hidden="1" x14ac:dyDescent="0.3">
      <c r="A54" s="235"/>
      <c r="B54" s="242"/>
      <c r="C54" s="655" t="s">
        <v>612</v>
      </c>
      <c r="D54" s="656"/>
      <c r="E54" s="656"/>
      <c r="F54" s="656"/>
      <c r="G54" s="656"/>
      <c r="H54" s="656"/>
      <c r="I54" s="657"/>
      <c r="J54" s="280">
        <v>0</v>
      </c>
      <c r="K54" s="245">
        <v>0</v>
      </c>
      <c r="L54" s="658">
        <v>0</v>
      </c>
      <c r="M54" s="659"/>
      <c r="N54" s="243"/>
      <c r="O54" s="241"/>
    </row>
    <row r="55" spans="1:15" x14ac:dyDescent="0.3">
      <c r="A55" s="235"/>
      <c r="B55" s="242"/>
      <c r="C55" s="655" t="s">
        <v>613</v>
      </c>
      <c r="D55" s="656"/>
      <c r="E55" s="656"/>
      <c r="F55" s="656"/>
      <c r="G55" s="656"/>
      <c r="H55" s="656"/>
      <c r="I55" s="657"/>
      <c r="J55" s="280">
        <v>101947</v>
      </c>
      <c r="K55" s="245">
        <v>2.0000000000000001E-4</v>
      </c>
      <c r="L55" s="658">
        <v>0</v>
      </c>
      <c r="M55" s="659"/>
      <c r="N55" s="243"/>
      <c r="O55" s="241" t="b">
        <v>1</v>
      </c>
    </row>
    <row r="56" spans="1:15" hidden="1" x14ac:dyDescent="0.3">
      <c r="A56" s="235"/>
      <c r="B56" s="242"/>
      <c r="C56" s="655" t="s">
        <v>614</v>
      </c>
      <c r="D56" s="656"/>
      <c r="E56" s="656"/>
      <c r="F56" s="656"/>
      <c r="G56" s="656"/>
      <c r="H56" s="656"/>
      <c r="I56" s="657"/>
      <c r="J56" s="280">
        <v>0</v>
      </c>
      <c r="K56" s="245">
        <v>0</v>
      </c>
      <c r="L56" s="658">
        <v>0</v>
      </c>
      <c r="M56" s="659"/>
      <c r="N56" s="243"/>
      <c r="O56" s="241" t="b">
        <v>1</v>
      </c>
    </row>
    <row r="57" spans="1:15" hidden="1" x14ac:dyDescent="0.3">
      <c r="A57" s="235"/>
      <c r="B57" s="242"/>
      <c r="C57" s="655" t="s">
        <v>615</v>
      </c>
      <c r="D57" s="656"/>
      <c r="E57" s="656"/>
      <c r="F57" s="656"/>
      <c r="G57" s="656"/>
      <c r="H57" s="656"/>
      <c r="I57" s="657"/>
      <c r="J57" s="280">
        <v>0</v>
      </c>
      <c r="K57" s="245">
        <v>0</v>
      </c>
      <c r="L57" s="658">
        <v>0</v>
      </c>
      <c r="M57" s="659"/>
      <c r="N57" s="243"/>
      <c r="O57" s="241" t="b">
        <v>1</v>
      </c>
    </row>
    <row r="58" spans="1:15" ht="15" hidden="1" customHeight="1" x14ac:dyDescent="0.3">
      <c r="A58" s="235"/>
      <c r="B58" s="242"/>
      <c r="C58" s="655" t="s">
        <v>616</v>
      </c>
      <c r="D58" s="656"/>
      <c r="E58" s="656"/>
      <c r="F58" s="656"/>
      <c r="G58" s="656"/>
      <c r="H58" s="656"/>
      <c r="I58" s="657"/>
      <c r="J58" s="280">
        <v>0</v>
      </c>
      <c r="K58" s="245">
        <v>0</v>
      </c>
      <c r="L58" s="658">
        <v>0</v>
      </c>
      <c r="M58" s="659"/>
      <c r="N58" s="243"/>
      <c r="O58" s="241" t="b">
        <v>1</v>
      </c>
    </row>
    <row r="59" spans="1:15" ht="15" hidden="1" customHeight="1" thickBot="1" x14ac:dyDescent="0.35">
      <c r="A59" s="235"/>
      <c r="B59" s="242"/>
      <c r="C59" s="688" t="s">
        <v>617</v>
      </c>
      <c r="D59" s="689"/>
      <c r="E59" s="689"/>
      <c r="F59" s="689"/>
      <c r="G59" s="689"/>
      <c r="H59" s="689"/>
      <c r="I59" s="689"/>
      <c r="J59" s="281">
        <v>0</v>
      </c>
      <c r="K59" s="246">
        <v>0</v>
      </c>
      <c r="L59" s="679">
        <v>0</v>
      </c>
      <c r="M59" s="619"/>
      <c r="N59" s="243"/>
      <c r="O59" s="241" t="b">
        <v>1</v>
      </c>
    </row>
    <row r="60" spans="1:15" ht="15" customHeight="1" thickBot="1" x14ac:dyDescent="0.35">
      <c r="A60" s="235"/>
      <c r="B60" s="242"/>
      <c r="C60" s="495"/>
      <c r="D60" s="496"/>
      <c r="E60" s="497"/>
      <c r="F60" s="497"/>
      <c r="G60" s="497"/>
      <c r="H60" s="497"/>
      <c r="I60" s="497"/>
      <c r="J60" s="285"/>
      <c r="K60" s="286"/>
      <c r="L60" s="235"/>
      <c r="M60" s="235"/>
      <c r="N60" s="243"/>
      <c r="O60" s="241" t="b">
        <v>1</v>
      </c>
    </row>
    <row r="61" spans="1:15" ht="15.75" customHeight="1" thickBot="1" x14ac:dyDescent="0.35">
      <c r="A61" s="235"/>
      <c r="B61" s="242"/>
      <c r="C61" s="690" t="s">
        <v>586</v>
      </c>
      <c r="D61" s="691"/>
      <c r="E61" s="691"/>
      <c r="F61" s="691"/>
      <c r="G61" s="691"/>
      <c r="H61" s="691"/>
      <c r="I61" s="692"/>
      <c r="J61" s="290">
        <v>539756755</v>
      </c>
      <c r="K61" s="291">
        <v>0.99939999999999996</v>
      </c>
      <c r="L61" s="693"/>
      <c r="M61" s="694"/>
      <c r="N61" s="243"/>
      <c r="O61" s="241" t="b">
        <v>1</v>
      </c>
    </row>
    <row r="62" spans="1:15" ht="15" thickBot="1" x14ac:dyDescent="0.35">
      <c r="A62" s="235"/>
      <c r="B62" s="242"/>
      <c r="C62" s="495"/>
      <c r="D62" s="496"/>
      <c r="E62" s="497"/>
      <c r="F62" s="497"/>
      <c r="G62" s="497"/>
      <c r="H62" s="497"/>
      <c r="I62" s="497"/>
      <c r="J62" s="285"/>
      <c r="K62" s="286"/>
      <c r="L62" s="235"/>
      <c r="M62" s="235"/>
      <c r="N62" s="243"/>
      <c r="O62" s="241"/>
    </row>
    <row r="63" spans="1:15" ht="15" thickBot="1" x14ac:dyDescent="0.35">
      <c r="A63" s="235"/>
      <c r="B63" s="242"/>
      <c r="C63" s="697" t="s">
        <v>587</v>
      </c>
      <c r="D63" s="698"/>
      <c r="E63" s="698"/>
      <c r="F63" s="698"/>
      <c r="G63" s="698"/>
      <c r="H63" s="698"/>
      <c r="I63" s="699"/>
      <c r="J63" s="278">
        <v>315069.93140843371</v>
      </c>
      <c r="K63" s="244">
        <v>5.9344024562590165E-4</v>
      </c>
      <c r="L63" s="700">
        <v>0</v>
      </c>
      <c r="M63" s="701"/>
      <c r="N63" s="243"/>
      <c r="O63" s="241" t="b">
        <v>0</v>
      </c>
    </row>
    <row r="64" spans="1:15" ht="15" thickBot="1" x14ac:dyDescent="0.35">
      <c r="A64" s="235"/>
      <c r="B64" s="242"/>
      <c r="C64" s="690" t="s">
        <v>588</v>
      </c>
      <c r="D64" s="691"/>
      <c r="E64" s="691"/>
      <c r="F64" s="691"/>
      <c r="G64" s="691"/>
      <c r="H64" s="691"/>
      <c r="I64" s="692"/>
      <c r="J64" s="292">
        <v>540071825</v>
      </c>
      <c r="K64" s="291">
        <v>1</v>
      </c>
      <c r="L64" s="693"/>
      <c r="M64" s="694"/>
      <c r="N64" s="243"/>
      <c r="O64" s="241"/>
    </row>
    <row r="65" spans="1:16" ht="15" thickBot="1" x14ac:dyDescent="0.35">
      <c r="A65" s="235"/>
      <c r="B65" s="242"/>
      <c r="C65" s="495"/>
      <c r="D65" s="496"/>
      <c r="E65" s="497"/>
      <c r="F65" s="497"/>
      <c r="G65" s="497"/>
      <c r="H65" s="497"/>
      <c r="I65" s="285"/>
      <c r="J65" s="293"/>
      <c r="K65" s="235"/>
      <c r="L65" s="235"/>
      <c r="M65" s="235"/>
      <c r="N65" s="243"/>
      <c r="O65" s="241" t="b">
        <v>1</v>
      </c>
    </row>
    <row r="66" spans="1:16" ht="15" thickBot="1" x14ac:dyDescent="0.35">
      <c r="A66" s="235"/>
      <c r="B66" s="242"/>
      <c r="C66" s="702" t="s">
        <v>589</v>
      </c>
      <c r="D66" s="703"/>
      <c r="E66" s="703"/>
      <c r="F66" s="703"/>
      <c r="G66" s="703"/>
      <c r="H66" s="704">
        <v>0</v>
      </c>
      <c r="I66" s="705"/>
      <c r="J66" s="706">
        <v>94111.187249271636</v>
      </c>
      <c r="K66" s="707"/>
      <c r="L66" s="498"/>
      <c r="M66" s="499"/>
      <c r="N66" s="243"/>
      <c r="O66" s="241"/>
    </row>
    <row r="67" spans="1:16" ht="15" hidden="1" thickBot="1" x14ac:dyDescent="0.35">
      <c r="A67" s="235"/>
      <c r="B67" s="242"/>
      <c r="C67" s="702" t="s">
        <v>590</v>
      </c>
      <c r="D67" s="703"/>
      <c r="E67" s="703"/>
      <c r="F67" s="703"/>
      <c r="G67" s="703"/>
      <c r="H67" s="703"/>
      <c r="I67" s="708"/>
      <c r="J67" s="709"/>
      <c r="K67" s="710"/>
      <c r="L67" s="500"/>
      <c r="M67" s="501"/>
      <c r="N67" s="243"/>
      <c r="O67" s="241"/>
    </row>
    <row r="68" spans="1:16" ht="15.75" hidden="1" customHeight="1" thickBot="1" x14ac:dyDescent="0.35">
      <c r="A68" s="235"/>
      <c r="B68" s="242"/>
      <c r="C68" s="711" t="s">
        <v>591</v>
      </c>
      <c r="D68" s="712"/>
      <c r="E68" s="712"/>
      <c r="F68" s="712"/>
      <c r="G68" s="712"/>
      <c r="H68" s="712"/>
      <c r="I68" s="713"/>
      <c r="J68" s="695" t="s">
        <v>592</v>
      </c>
      <c r="K68" s="696"/>
      <c r="L68" s="502"/>
      <c r="M68" s="503"/>
      <c r="N68" s="243"/>
      <c r="O68" s="241" t="b">
        <v>1</v>
      </c>
    </row>
    <row r="69" spans="1:16" ht="15.75" hidden="1" customHeight="1" thickBot="1" x14ac:dyDescent="0.35">
      <c r="A69" s="235"/>
      <c r="B69" s="242"/>
      <c r="C69" s="427" t="s">
        <v>593</v>
      </c>
      <c r="D69" s="504"/>
      <c r="E69" s="682" t="s">
        <v>594</v>
      </c>
      <c r="F69" s="682"/>
      <c r="G69" s="683"/>
      <c r="H69" s="684"/>
      <c r="I69" s="285"/>
      <c r="J69" s="294"/>
      <c r="K69" s="235"/>
      <c r="L69" s="502"/>
      <c r="M69" s="503"/>
      <c r="N69" s="243"/>
      <c r="O69" s="241"/>
    </row>
    <row r="70" spans="1:16" ht="15" hidden="1" thickBot="1" x14ac:dyDescent="0.35">
      <c r="A70" s="235"/>
      <c r="B70" s="242"/>
      <c r="C70" s="685"/>
      <c r="D70" s="686"/>
      <c r="E70" s="686"/>
      <c r="F70" s="686"/>
      <c r="G70" s="686"/>
      <c r="H70" s="686"/>
      <c r="I70" s="686"/>
      <c r="J70" s="686"/>
      <c r="K70" s="687"/>
      <c r="L70" s="502"/>
      <c r="M70" s="503"/>
      <c r="N70" s="243"/>
      <c r="O70" s="241"/>
    </row>
    <row r="71" spans="1:16" ht="15" hidden="1" thickBot="1" x14ac:dyDescent="0.35">
      <c r="A71" s="235"/>
      <c r="B71" s="242"/>
      <c r="C71" s="716" t="s">
        <v>595</v>
      </c>
      <c r="D71" s="717"/>
      <c r="E71" s="717"/>
      <c r="F71" s="717"/>
      <c r="G71" s="717"/>
      <c r="H71" s="717"/>
      <c r="I71" s="718"/>
      <c r="J71" s="719">
        <v>0</v>
      </c>
      <c r="K71" s="720"/>
      <c r="L71" s="505"/>
      <c r="M71" s="506"/>
      <c r="N71" s="243"/>
      <c r="O71" s="241"/>
    </row>
    <row r="72" spans="1:16" ht="29.4" thickBot="1" x14ac:dyDescent="0.35">
      <c r="A72" s="235"/>
      <c r="B72" s="242"/>
      <c r="C72" s="507"/>
      <c r="D72" s="508"/>
      <c r="E72" s="508"/>
      <c r="F72" s="508"/>
      <c r="G72" s="508"/>
      <c r="H72" s="508"/>
      <c r="I72" s="508"/>
      <c r="J72" s="509" t="s">
        <v>556</v>
      </c>
      <c r="K72" s="510" t="s">
        <v>596</v>
      </c>
      <c r="L72" s="573" t="s">
        <v>517</v>
      </c>
      <c r="M72" s="574"/>
      <c r="N72" s="243"/>
      <c r="O72" s="241"/>
    </row>
    <row r="73" spans="1:16" ht="15" thickBot="1" x14ac:dyDescent="0.35">
      <c r="A73" s="235"/>
      <c r="B73" s="242"/>
      <c r="C73" s="702" t="s">
        <v>597</v>
      </c>
      <c r="D73" s="703"/>
      <c r="E73" s="721" t="s">
        <v>49</v>
      </c>
      <c r="F73" s="721"/>
      <c r="G73" s="721"/>
      <c r="H73" s="721"/>
      <c r="I73" s="722"/>
      <c r="J73" s="295">
        <v>94111</v>
      </c>
      <c r="K73" s="296">
        <v>2.0000000000000001E-4</v>
      </c>
      <c r="L73" s="678">
        <v>0</v>
      </c>
      <c r="M73" s="572"/>
      <c r="N73" s="243"/>
      <c r="O73" s="241" t="b">
        <v>1</v>
      </c>
    </row>
    <row r="74" spans="1:16" ht="15" thickBot="1" x14ac:dyDescent="0.35">
      <c r="A74" s="235"/>
      <c r="B74" s="242"/>
      <c r="C74" s="690" t="s">
        <v>598</v>
      </c>
      <c r="D74" s="691"/>
      <c r="E74" s="691"/>
      <c r="F74" s="691"/>
      <c r="G74" s="691"/>
      <c r="H74" s="691"/>
      <c r="I74" s="692"/>
      <c r="J74" s="723">
        <v>540165936</v>
      </c>
      <c r="K74" s="724"/>
      <c r="L74" s="714">
        <v>58433402</v>
      </c>
      <c r="M74" s="715"/>
      <c r="N74" s="243"/>
      <c r="O74" s="241"/>
    </row>
    <row r="75" spans="1:16" ht="27.75" customHeight="1" thickBot="1" x14ac:dyDescent="0.35">
      <c r="A75" s="235"/>
      <c r="B75" s="242"/>
      <c r="C75" s="297" t="s">
        <v>7</v>
      </c>
      <c r="D75" s="297" t="s">
        <v>599</v>
      </c>
      <c r="E75" s="298">
        <v>3.4016978971107413E-2</v>
      </c>
      <c r="F75" s="287" t="s">
        <v>600</v>
      </c>
      <c r="G75" s="288"/>
      <c r="H75" s="289"/>
      <c r="I75" s="299">
        <v>0.14269183993954637</v>
      </c>
      <c r="J75" s="300" t="s">
        <v>601</v>
      </c>
      <c r="K75" s="301"/>
      <c r="L75" s="714">
        <v>3441</v>
      </c>
      <c r="M75" s="715"/>
      <c r="N75" s="243"/>
      <c r="O75" s="241" t="b">
        <v>1</v>
      </c>
    </row>
    <row r="76" spans="1:16" x14ac:dyDescent="0.3">
      <c r="A76" s="235"/>
      <c r="B76" s="242"/>
      <c r="C76" s="511"/>
      <c r="D76" s="512"/>
      <c r="E76" s="512"/>
      <c r="F76" s="512"/>
      <c r="G76" s="512"/>
      <c r="H76" s="512"/>
      <c r="I76" s="512"/>
      <c r="J76" s="302"/>
      <c r="K76" s="303"/>
      <c r="L76" s="513"/>
      <c r="M76" s="513"/>
      <c r="N76" s="243"/>
      <c r="O76" s="241" t="b">
        <v>1</v>
      </c>
      <c r="P76" s="319"/>
    </row>
    <row r="77" spans="1:16" ht="31.5" hidden="1" customHeight="1" thickBot="1" x14ac:dyDescent="0.35">
      <c r="A77" s="235"/>
      <c r="B77" s="242"/>
      <c r="C77" s="735" t="s">
        <v>602</v>
      </c>
      <c r="D77" s="736"/>
      <c r="E77" s="736"/>
      <c r="F77" s="736"/>
      <c r="G77" s="736"/>
      <c r="H77" s="736"/>
      <c r="I77" s="737"/>
      <c r="J77" s="709"/>
      <c r="K77" s="710"/>
      <c r="L77" s="514"/>
      <c r="M77" s="515"/>
      <c r="N77" s="243"/>
      <c r="O77" s="241"/>
    </row>
    <row r="78" spans="1:16" ht="15" hidden="1" thickBot="1" x14ac:dyDescent="0.35">
      <c r="A78" s="235"/>
      <c r="B78" s="242"/>
      <c r="C78" s="716" t="s">
        <v>603</v>
      </c>
      <c r="D78" s="717"/>
      <c r="E78" s="717"/>
      <c r="F78" s="717"/>
      <c r="G78" s="717"/>
      <c r="H78" s="717"/>
      <c r="I78" s="718"/>
      <c r="J78" s="709">
        <v>0</v>
      </c>
      <c r="K78" s="738"/>
      <c r="L78" s="516"/>
      <c r="M78" s="517"/>
      <c r="N78" s="243"/>
      <c r="O78" s="241"/>
    </row>
    <row r="79" spans="1:16" ht="15" thickBot="1" x14ac:dyDescent="0.35">
      <c r="A79" s="235"/>
      <c r="B79" s="242"/>
      <c r="C79" s="518"/>
      <c r="D79" s="518"/>
      <c r="E79" s="518"/>
      <c r="F79" s="518"/>
      <c r="G79" s="518"/>
      <c r="H79" s="518"/>
      <c r="I79" s="518"/>
      <c r="J79" s="519"/>
      <c r="K79" s="519"/>
      <c r="L79" s="513"/>
      <c r="M79" s="513"/>
      <c r="N79" s="243"/>
      <c r="O79" s="241"/>
    </row>
    <row r="80" spans="1:16" ht="15" thickBot="1" x14ac:dyDescent="0.35">
      <c r="A80" s="235"/>
      <c r="B80" s="242"/>
      <c r="C80" s="716" t="s">
        <v>604</v>
      </c>
      <c r="D80" s="717"/>
      <c r="E80" s="717"/>
      <c r="F80" s="717"/>
      <c r="G80" s="717"/>
      <c r="H80" s="717"/>
      <c r="I80" s="718"/>
      <c r="J80" s="709">
        <v>1500000</v>
      </c>
      <c r="K80" s="738"/>
      <c r="L80" s="514"/>
      <c r="M80" s="515"/>
      <c r="N80" s="243"/>
      <c r="O80" s="241"/>
    </row>
    <row r="81" spans="1:15" ht="15" thickBot="1" x14ac:dyDescent="0.35">
      <c r="A81" s="235"/>
      <c r="B81" s="242"/>
      <c r="C81" s="716" t="s">
        <v>605</v>
      </c>
      <c r="D81" s="717"/>
      <c r="E81" s="717"/>
      <c r="F81" s="717"/>
      <c r="G81" s="717"/>
      <c r="H81" s="717"/>
      <c r="I81" s="718"/>
      <c r="J81" s="709">
        <v>0</v>
      </c>
      <c r="K81" s="738"/>
      <c r="L81" s="502"/>
      <c r="M81" s="503"/>
      <c r="N81" s="243"/>
      <c r="O81" s="241"/>
    </row>
    <row r="82" spans="1:15" ht="15" thickBot="1" x14ac:dyDescent="0.35">
      <c r="A82" s="235"/>
      <c r="B82" s="242"/>
      <c r="C82" s="520"/>
      <c r="D82" s="520"/>
      <c r="E82" s="520"/>
      <c r="F82" s="520"/>
      <c r="G82" s="520"/>
      <c r="H82" s="520"/>
      <c r="I82" s="520"/>
      <c r="J82" s="519"/>
      <c r="K82" s="519"/>
      <c r="L82" s="502"/>
      <c r="M82" s="503"/>
      <c r="N82" s="243"/>
      <c r="O82" s="241"/>
    </row>
    <row r="83" spans="1:15" ht="15" hidden="1" thickBot="1" x14ac:dyDescent="0.35">
      <c r="A83" s="235"/>
      <c r="B83" s="242"/>
      <c r="C83" s="735" t="s">
        <v>618</v>
      </c>
      <c r="D83" s="736"/>
      <c r="E83" s="736"/>
      <c r="F83" s="736"/>
      <c r="G83" s="736"/>
      <c r="H83" s="736"/>
      <c r="I83" s="737"/>
      <c r="J83" s="706">
        <v>0</v>
      </c>
      <c r="K83" s="707"/>
      <c r="L83" s="502"/>
      <c r="M83" s="503"/>
      <c r="N83" s="243"/>
      <c r="O83" s="241"/>
    </row>
    <row r="84" spans="1:15" ht="15" thickBot="1" x14ac:dyDescent="0.35">
      <c r="A84" s="235"/>
      <c r="B84" s="242"/>
      <c r="C84" s="729" t="s">
        <v>606</v>
      </c>
      <c r="D84" s="730"/>
      <c r="E84" s="730"/>
      <c r="F84" s="730"/>
      <c r="G84" s="730"/>
      <c r="H84" s="730"/>
      <c r="I84" s="731"/>
      <c r="J84" s="714">
        <v>541665936</v>
      </c>
      <c r="K84" s="734"/>
      <c r="L84" s="521"/>
      <c r="M84" s="503"/>
      <c r="N84" s="243"/>
      <c r="O84" s="241" t="b">
        <v>1</v>
      </c>
    </row>
    <row r="85" spans="1:15" ht="15" thickBot="1" x14ac:dyDescent="0.35">
      <c r="A85" s="235"/>
      <c r="B85" s="242"/>
      <c r="C85" s="729" t="s">
        <v>607</v>
      </c>
      <c r="D85" s="730"/>
      <c r="E85" s="730"/>
      <c r="F85" s="730"/>
      <c r="G85" s="730"/>
      <c r="H85" s="730"/>
      <c r="I85" s="731"/>
      <c r="J85" s="732">
        <v>0.75960000000000005</v>
      </c>
      <c r="K85" s="733"/>
      <c r="L85" s="304"/>
      <c r="M85" s="503"/>
      <c r="N85" s="243"/>
      <c r="O85" s="241" t="b">
        <v>0</v>
      </c>
    </row>
    <row r="86" spans="1:15" ht="15" thickBot="1" x14ac:dyDescent="0.35">
      <c r="A86" s="235"/>
      <c r="B86" s="242"/>
      <c r="C86" s="729" t="s">
        <v>608</v>
      </c>
      <c r="D86" s="730"/>
      <c r="E86" s="730"/>
      <c r="F86" s="730"/>
      <c r="G86" s="730"/>
      <c r="H86" s="730"/>
      <c r="I86" s="731"/>
      <c r="J86" s="732">
        <v>0.91520000000000001</v>
      </c>
      <c r="K86" s="733"/>
      <c r="L86" s="304"/>
      <c r="M86" s="503"/>
      <c r="N86" s="243"/>
      <c r="O86" s="241"/>
    </row>
    <row r="87" spans="1:15" ht="15" thickBot="1" x14ac:dyDescent="0.35">
      <c r="A87" s="235"/>
      <c r="B87" s="242"/>
      <c r="C87" s="729" t="s">
        <v>609</v>
      </c>
      <c r="D87" s="730"/>
      <c r="E87" s="730"/>
      <c r="F87" s="730"/>
      <c r="G87" s="730"/>
      <c r="H87" s="730"/>
      <c r="I87" s="731"/>
      <c r="J87" s="522" t="s">
        <v>619</v>
      </c>
      <c r="K87" s="305">
        <v>1.27</v>
      </c>
      <c r="L87" s="306"/>
      <c r="M87" s="517"/>
      <c r="N87" s="243"/>
      <c r="O87" s="241"/>
    </row>
    <row r="88" spans="1:15" ht="15" thickBot="1" x14ac:dyDescent="0.35">
      <c r="A88" s="235"/>
      <c r="B88" s="242"/>
      <c r="C88" s="523"/>
      <c r="D88" s="524"/>
      <c r="E88" s="525"/>
      <c r="F88" s="525"/>
      <c r="G88" s="525"/>
      <c r="H88" s="285"/>
      <c r="I88" s="307"/>
      <c r="J88" s="308"/>
      <c r="K88" s="235"/>
      <c r="L88" s="235"/>
      <c r="M88" s="235"/>
      <c r="N88" s="243"/>
      <c r="O88" s="241"/>
    </row>
    <row r="89" spans="1:15" ht="15" thickBot="1" x14ac:dyDescent="0.35">
      <c r="A89" s="235"/>
      <c r="B89" s="242"/>
      <c r="C89" s="735" t="s">
        <v>620</v>
      </c>
      <c r="D89" s="736"/>
      <c r="E89" s="736"/>
      <c r="F89" s="736"/>
      <c r="G89" s="736"/>
      <c r="H89" s="736"/>
      <c r="I89" s="737"/>
      <c r="J89" s="706">
        <v>5876490.1600000011</v>
      </c>
      <c r="K89" s="707"/>
      <c r="L89" s="514"/>
      <c r="M89" s="515"/>
      <c r="N89" s="243"/>
      <c r="O89" s="241"/>
    </row>
    <row r="90" spans="1:15" ht="15" thickBot="1" x14ac:dyDescent="0.35">
      <c r="A90" s="235"/>
      <c r="B90" s="242"/>
      <c r="C90" s="729" t="s">
        <v>621</v>
      </c>
      <c r="D90" s="730"/>
      <c r="E90" s="730"/>
      <c r="F90" s="730"/>
      <c r="G90" s="730"/>
      <c r="H90" s="730"/>
      <c r="I90" s="731"/>
      <c r="J90" s="714">
        <v>535789446</v>
      </c>
      <c r="K90" s="734"/>
      <c r="L90" s="526"/>
      <c r="M90" s="517"/>
      <c r="N90" s="243"/>
      <c r="O90" s="241"/>
    </row>
    <row r="91" spans="1:15" ht="15" thickBot="1" x14ac:dyDescent="0.35">
      <c r="A91" s="235"/>
      <c r="B91" s="309"/>
      <c r="C91" s="527"/>
      <c r="D91" s="528"/>
      <c r="E91" s="529"/>
      <c r="F91" s="529"/>
      <c r="G91" s="529"/>
      <c r="H91" s="310"/>
      <c r="I91" s="311"/>
      <c r="J91" s="312"/>
      <c r="K91" s="494"/>
      <c r="L91" s="494"/>
      <c r="M91" s="494"/>
      <c r="N91" s="282"/>
      <c r="O91" s="241"/>
    </row>
    <row r="92" spans="1:15" x14ac:dyDescent="0.3">
      <c r="A92" s="235"/>
      <c r="B92" s="235"/>
      <c r="C92" s="236"/>
      <c r="D92" s="237"/>
      <c r="E92" s="235"/>
      <c r="F92" s="235"/>
      <c r="G92" s="235"/>
      <c r="H92" s="235"/>
      <c r="I92" s="235"/>
      <c r="J92" s="235"/>
      <c r="K92" s="235"/>
      <c r="L92" s="235"/>
      <c r="M92" s="235"/>
      <c r="N92" s="235"/>
      <c r="O92" s="241"/>
    </row>
  </sheetData>
  <sheetProtection sheet="1" objects="1" scenarios="1"/>
  <protectedRanges>
    <protectedRange sqref="D9:H9" name="MPPF_disapplication"/>
  </protectedRanges>
  <mergeCells count="126">
    <mergeCell ref="E46:F46"/>
    <mergeCell ref="H46:I46"/>
    <mergeCell ref="L46:M46"/>
    <mergeCell ref="C86:I86"/>
    <mergeCell ref="J86:K86"/>
    <mergeCell ref="C87:I87"/>
    <mergeCell ref="C90:I90"/>
    <mergeCell ref="J90:K90"/>
    <mergeCell ref="C89:I89"/>
    <mergeCell ref="J89:K89"/>
    <mergeCell ref="C84:I84"/>
    <mergeCell ref="J84:K84"/>
    <mergeCell ref="C85:I85"/>
    <mergeCell ref="J85:K85"/>
    <mergeCell ref="C80:I80"/>
    <mergeCell ref="J80:K80"/>
    <mergeCell ref="C81:I81"/>
    <mergeCell ref="J81:K81"/>
    <mergeCell ref="C77:I77"/>
    <mergeCell ref="J77:K77"/>
    <mergeCell ref="C78:I78"/>
    <mergeCell ref="J78:K78"/>
    <mergeCell ref="C83:I83"/>
    <mergeCell ref="J83:K83"/>
    <mergeCell ref="C66:G66"/>
    <mergeCell ref="H66:I66"/>
    <mergeCell ref="J66:K66"/>
    <mergeCell ref="C67:I67"/>
    <mergeCell ref="J67:K67"/>
    <mergeCell ref="C68:I68"/>
    <mergeCell ref="L75:M75"/>
    <mergeCell ref="L74:M74"/>
    <mergeCell ref="C71:I71"/>
    <mergeCell ref="J71:K71"/>
    <mergeCell ref="L72:M72"/>
    <mergeCell ref="C73:D73"/>
    <mergeCell ref="E73:I73"/>
    <mergeCell ref="L73:M73"/>
    <mergeCell ref="C74:I74"/>
    <mergeCell ref="J74:K74"/>
    <mergeCell ref="C55:I55"/>
    <mergeCell ref="L49:M49"/>
    <mergeCell ref="L50:M50"/>
    <mergeCell ref="C51:I51"/>
    <mergeCell ref="C50:I50"/>
    <mergeCell ref="L55:M55"/>
    <mergeCell ref="E69:F69"/>
    <mergeCell ref="G69:H69"/>
    <mergeCell ref="C70:K70"/>
    <mergeCell ref="C59:I59"/>
    <mergeCell ref="L59:M59"/>
    <mergeCell ref="C61:I61"/>
    <mergeCell ref="L61:M61"/>
    <mergeCell ref="C56:I56"/>
    <mergeCell ref="L56:M56"/>
    <mergeCell ref="C57:I57"/>
    <mergeCell ref="L57:M57"/>
    <mergeCell ref="C58:I58"/>
    <mergeCell ref="L58:M58"/>
    <mergeCell ref="J68:K68"/>
    <mergeCell ref="C63:I63"/>
    <mergeCell ref="L63:M63"/>
    <mergeCell ref="C64:I64"/>
    <mergeCell ref="L64:M64"/>
    <mergeCell ref="L31:L35"/>
    <mergeCell ref="M31:M35"/>
    <mergeCell ref="C39:E39"/>
    <mergeCell ref="L39:M39"/>
    <mergeCell ref="C40:E40"/>
    <mergeCell ref="C52:I52"/>
    <mergeCell ref="L52:M52"/>
    <mergeCell ref="C53:I53"/>
    <mergeCell ref="C54:I54"/>
    <mergeCell ref="L54:M54"/>
    <mergeCell ref="E43:F43"/>
    <mergeCell ref="H43:I43"/>
    <mergeCell ref="L43:M43"/>
    <mergeCell ref="E44:F44"/>
    <mergeCell ref="H44:I44"/>
    <mergeCell ref="L44:M44"/>
    <mergeCell ref="C47:G47"/>
    <mergeCell ref="C48:E48"/>
    <mergeCell ref="C49:I49"/>
    <mergeCell ref="L47:M47"/>
    <mergeCell ref="L48:M48"/>
    <mergeCell ref="E45:F45"/>
    <mergeCell ref="H45:I45"/>
    <mergeCell ref="L45:M45"/>
    <mergeCell ref="C42:M42"/>
    <mergeCell ref="E14:F14"/>
    <mergeCell ref="G14:H14"/>
    <mergeCell ref="C12:C15"/>
    <mergeCell ref="E12:F12"/>
    <mergeCell ref="G12:H12"/>
    <mergeCell ref="J13:J15"/>
    <mergeCell ref="C17:C24"/>
    <mergeCell ref="J17:J24"/>
    <mergeCell ref="K17:K24"/>
    <mergeCell ref="C26:C27"/>
    <mergeCell ref="J26:J28"/>
    <mergeCell ref="K26:K27"/>
    <mergeCell ref="L14:M14"/>
    <mergeCell ref="E15:F15"/>
    <mergeCell ref="G15:H15"/>
    <mergeCell ref="L15:M15"/>
    <mergeCell ref="C41:E41"/>
    <mergeCell ref="C30:C35"/>
    <mergeCell ref="J30:J35"/>
    <mergeCell ref="K30:K35"/>
    <mergeCell ref="F31:F35"/>
    <mergeCell ref="H31:H35"/>
    <mergeCell ref="I31:I35"/>
    <mergeCell ref="E9:F9"/>
    <mergeCell ref="G9:H9"/>
    <mergeCell ref="I9:J9"/>
    <mergeCell ref="L9:M9"/>
    <mergeCell ref="E13:F13"/>
    <mergeCell ref="G13:H13"/>
    <mergeCell ref="L13:M13"/>
    <mergeCell ref="L12:M12"/>
    <mergeCell ref="D5:F5"/>
    <mergeCell ref="D6:F6"/>
    <mergeCell ref="E8:F8"/>
    <mergeCell ref="G8:H8"/>
    <mergeCell ref="I8:J8"/>
    <mergeCell ref="L8:M8"/>
  </mergeCells>
  <conditionalFormatting sqref="C70:C71 J71">
    <cfRule type="expression" dxfId="4" priority="3" stopIfTrue="1">
      <formula>$J$68="No"</formula>
    </cfRule>
  </conditionalFormatting>
  <conditionalFormatting sqref="C69:K69">
    <cfRule type="expression" dxfId="3" priority="2" stopIfTrue="1">
      <formula>$J$68="No"</formula>
    </cfRule>
  </conditionalFormatting>
  <conditionalFormatting sqref="J73">
    <cfRule type="expression" dxfId="2" priority="1" stopIfTrue="1">
      <formula>$J$73&lt;0</formula>
    </cfRule>
  </conditionalFormatting>
  <dataValidations count="20">
    <dataValidation type="list" allowBlank="1" showInputMessage="1" showErrorMessage="1" sqref="J68:K68" xr:uid="{8B1497A4-37DB-4041-AB1B-D9AF246D9DE0}">
      <formula1>"Yes, No"</formula1>
    </dataValidation>
    <dataValidation type="decimal" allowBlank="1" showInputMessage="1" showErrorMessage="1" error="Please enter a figure between 0 and 1" sqref="L27" xr:uid="{11209014-A0D2-406D-925C-4FE587414853}">
      <formula1>0</formula1>
      <formula2>1</formula2>
    </dataValidation>
    <dataValidation type="decimal" allowBlank="1" showInputMessage="1" showErrorMessage="1" error="Please enter a percentage between 0% and 100%." sqref="G69:H69 H40:I40 L47" xr:uid="{D70E21BD-C671-400D-BD6D-3D368F55282D}">
      <formula1>0</formula1>
      <formula2>1</formula2>
    </dataValidation>
    <dataValidation type="decimal" operator="greaterThanOrEqual" allowBlank="1" showInputMessage="1" showErrorMessage="1" errorTitle="Error" error="The minimum average distance to the pupils’ second nearest school is 2 miles for middle-deemed schools." sqref="D45:D46" xr:uid="{02AEBE0D-FF4E-4134-92D8-CCBE98E718A0}">
      <formula1>2</formula1>
    </dataValidation>
    <dataValidation type="decimal" operator="greaterThanOrEqual" allowBlank="1" showInputMessage="1" showErrorMessage="1" errorTitle="Error" error="The minimum average distance to the pupils’ second nearest school is 2 miles for primary schools." sqref="D43" xr:uid="{2CFAD2C2-7979-49AE-9E30-FC49FB77D03B}">
      <formula1>2</formula1>
    </dataValidation>
    <dataValidation type="decimal" operator="lessThanOrEqual" allowBlank="1" showInputMessage="1" showErrorMessage="1" errorTitle="Error" error="The maximum pupil number average year group threshold is 21.4 pupils for primary schools." sqref="G43:I43" xr:uid="{C7D7D393-10B0-4683-97FB-F467BD487609}">
      <formula1>21.4</formula1>
    </dataValidation>
    <dataValidation allowBlank="1" showInputMessage="1" showErrorMessage="1" error="Please enter a percentage between 0% and 100%." sqref="L53:M53" xr:uid="{733BC8BB-4015-4BAD-B596-A02ED48B4490}"/>
    <dataValidation type="decimal" operator="greaterThanOrEqual" allowBlank="1" showInputMessage="1" showErrorMessage="1" errorTitle="Error" error="The minimum average distance to the pupils’ second nearest school is 3 miles for secondary schools." sqref="D44" xr:uid="{283CAD68-2ACE-4858-8AC3-7B003EB0689D}">
      <formula1>3</formula1>
    </dataValidation>
    <dataValidation type="decimal" operator="lessThanOrEqual" allowBlank="1" showInputMessage="1" showErrorMessage="1" errorTitle="Error" error="The maximum pupil number average year group threshold is 120 pupils for secondary schools." sqref="G44:I44" xr:uid="{D173FCA3-B3AD-403C-BB48-89F319576318}">
      <formula1>120</formula1>
    </dataValidation>
    <dataValidation type="decimal" operator="lessThanOrEqual" allowBlank="1" showInputMessage="1" showErrorMessage="1" errorTitle="Error" error="The maximum pupil number average year group threshold is 62.5 pupils for all-through schools." sqref="G46:I46" xr:uid="{212398CA-72B2-44C1-843E-A1C0D46F7D5C}">
      <formula1>62.5</formula1>
    </dataValidation>
    <dataValidation type="decimal" allowBlank="1" showInputMessage="1" showErrorMessage="1" errorTitle="Error" error="Please enter a percentage between 0% and 100%." sqref="L54:L59 M54:M58 L13:M15 L48:M50 L30:M30 M27 L26:M26 L28:M28 M31:M34 L40:M41 L17:M24" xr:uid="{F070682D-3E5E-49C5-896A-C6F3ED3C3D0C}">
      <formula1>0</formula1>
      <formula2>1</formula2>
    </dataValidation>
    <dataValidation allowBlank="1" showInputMessage="1" sqref="D30" xr:uid="{9761E229-6356-465F-801F-484629D2DE5D}"/>
    <dataValidation operator="greaterThanOrEqual" allowBlank="1" showInputMessage="1" showErrorMessage="1" error="This figure cannot be negative. Please enter a positive unit value." sqref="E29:F29" xr:uid="{50C518E1-78E7-49BA-8DC7-C30817B9ABD5}"/>
    <dataValidation type="decimal" operator="lessThanOrEqual" allowBlank="1" showInputMessage="1" showErrorMessage="1" errorTitle="Error" error="The maximum pupil number average year group threshold is 69.2 pupils for middle schools." sqref="G45:I45" xr:uid="{4609DE80-5ED9-41E5-B8A0-62593036E2C4}">
      <formula1>69.2</formula1>
    </dataValidation>
    <dataValidation type="decimal" operator="greaterThan" allowBlank="1" showInputMessage="1" showErrorMessage="1" errorTitle="Invalid Amount" error="Please enter an amount greater than zero." sqref="L5:M5" xr:uid="{9A5BB932-923C-41D7-91C7-554024693ABC}">
      <formula1>0</formula1>
    </dataValidation>
    <dataValidation type="decimal" operator="greaterThanOrEqual" allowBlank="1" showInputMessage="1" showErrorMessage="1" errorTitle="Error" error="This figure cannot be negative. Please enter a positive value." sqref="J77:K83" xr:uid="{DFE6B0A2-7928-42C0-A7AC-0C4F4D18086E}">
      <formula1>0</formula1>
    </dataValidation>
    <dataValidation allowBlank="1" showInputMessage="1" showErrorMessage="1" errorTitle="Invalid amount entered" error="Please enter an amount up to £5,000." sqref="I9:J9" xr:uid="{BFB3FB25-CBE5-415A-993C-1C09227003C6}"/>
    <dataValidation type="list" allowBlank="1" showInputMessage="1" showErrorMessage="1" errorTitle="Invalid entry" error="Please select a valid entry from the list." sqref="L43:M46" xr:uid="{281541F2-2449-4CB4-ABE7-647B936011FA}">
      <formula1>"NFF,Tapered,Fixed"</formula1>
    </dataValidation>
    <dataValidation type="list" allowBlank="1" showInputMessage="1" showErrorMessage="1" errorTitle="Invalid entry" error="You must enter Yes or No." sqref="J43:J46" xr:uid="{756E3871-C764-4EA0-AE9F-73A28EF247DB}">
      <formula1>"Yes, No"</formula1>
    </dataValidation>
    <dataValidation type="decimal" allowBlank="1" showInputMessage="1" showErrorMessage="1" error="Please enter a percentage between the MFG threshold entered in cell H68 and 100%._x000a_If you have entered a negative MFG threshold the minimum cap is 0%." sqref="D69" xr:uid="{F44DF43B-E39D-407E-82F3-630C9A54C5F5}">
      <formula1>MAX(0,H66)</formula1>
      <formula2>1</formula2>
    </dataValidation>
  </dataValidations>
  <pageMargins left="0.70866141732283472" right="0.70866141732283472" top="0.74803149606299213" bottom="0.74803149606299213" header="0.31496062992125984" footer="0.31496062992125984"/>
  <pageSetup paperSize="9" scale="60" fitToHeight="0" orientation="landscape" horizontalDpi="300" r:id="rId1"/>
  <rowBreaks count="1" manualBreakCount="1">
    <brk id="6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17067-CAE8-4DF5-AA62-7BF2195B88D6}">
  <sheetPr codeName="Sheet2">
    <pageSetUpPr fitToPage="1"/>
  </sheetPr>
  <dimension ref="A1:Y320"/>
  <sheetViews>
    <sheetView tabSelected="1" zoomScale="95" zoomScaleNormal="95" workbookViewId="0">
      <selection activeCell="B5" sqref="B5"/>
    </sheetView>
  </sheetViews>
  <sheetFormatPr defaultColWidth="9.109375" defaultRowHeight="13.8" x14ac:dyDescent="0.25"/>
  <cols>
    <col min="1" max="1" width="2.6640625" style="59" customWidth="1"/>
    <col min="2" max="2" width="68.6640625" style="65" customWidth="1"/>
    <col min="3" max="3" width="26.6640625" style="59" customWidth="1"/>
    <col min="4" max="5" width="17.44140625" style="59" customWidth="1"/>
    <col min="6" max="6" width="1.44140625" style="8" customWidth="1"/>
    <col min="7" max="7" width="13.6640625" style="59" customWidth="1"/>
    <col min="8" max="8" width="16.88671875" style="59" customWidth="1"/>
    <col min="9" max="9" width="6.109375" style="59" customWidth="1"/>
    <col min="10" max="10" width="20.5546875" style="59" customWidth="1"/>
    <col min="11" max="11" width="20.109375" style="59" customWidth="1"/>
    <col min="12" max="12" width="3" style="59" customWidth="1"/>
    <col min="13" max="13" width="11.109375" style="59" customWidth="1"/>
    <col min="14" max="14" width="11.5546875" style="59" bestFit="1" customWidth="1"/>
    <col min="15" max="19" width="9.109375" style="59" customWidth="1"/>
    <col min="20" max="20" width="64.6640625" style="59" customWidth="1"/>
    <col min="21" max="21" width="9.109375" style="59" customWidth="1"/>
    <col min="22" max="22" width="24.6640625" style="59" customWidth="1"/>
    <col min="23" max="28" width="9.109375" style="59" customWidth="1"/>
    <col min="29" max="16384" width="9.109375" style="59"/>
  </cols>
  <sheetData>
    <row r="1" spans="1:15" ht="30" x14ac:dyDescent="0.5">
      <c r="A1" s="54"/>
      <c r="B1" s="55"/>
      <c r="C1" s="56"/>
      <c r="D1" s="56"/>
      <c r="E1" s="56"/>
      <c r="F1" s="57"/>
      <c r="G1" s="56"/>
      <c r="H1" s="56"/>
      <c r="I1" s="56"/>
      <c r="J1" s="56"/>
      <c r="K1" s="56"/>
      <c r="L1" s="58"/>
      <c r="N1" s="60">
        <f>VLOOKUP(B5,'All Schools Summary'!A7:R250,18,FALSE)-E37</f>
        <v>0</v>
      </c>
      <c r="O1" s="61" t="s">
        <v>477</v>
      </c>
    </row>
    <row r="2" spans="1:15" ht="18" thickBot="1" x14ac:dyDescent="0.35">
      <c r="A2" s="62"/>
      <c r="B2" s="63" t="s">
        <v>624</v>
      </c>
      <c r="L2" s="64"/>
      <c r="N2" s="60">
        <f>VLOOKUP(B5,'All Schools 25-26 Detail'!B6:BN250,65,FALSE)-D37+D36</f>
        <v>0</v>
      </c>
      <c r="O2" s="61" t="s">
        <v>439</v>
      </c>
    </row>
    <row r="3" spans="1:15" ht="19.5" customHeight="1" x14ac:dyDescent="0.25">
      <c r="A3" s="62"/>
      <c r="D3" s="753" t="s">
        <v>473</v>
      </c>
      <c r="E3" s="754"/>
      <c r="F3" s="754"/>
      <c r="G3" s="754"/>
      <c r="H3" s="755"/>
      <c r="L3" s="64"/>
    </row>
    <row r="4" spans="1:15" thickBot="1" x14ac:dyDescent="0.3">
      <c r="A4" s="66"/>
      <c r="B4" s="67" t="s">
        <v>239</v>
      </c>
      <c r="D4" s="756"/>
      <c r="E4" s="757"/>
      <c r="F4" s="757"/>
      <c r="G4" s="757"/>
      <c r="H4" s="758"/>
      <c r="L4" s="64"/>
    </row>
    <row r="5" spans="1:15" x14ac:dyDescent="0.25">
      <c r="A5" s="66"/>
      <c r="B5" s="68">
        <f>VLOOKUP($B$4,'All Schools 26-27 Detail'!C:BZ,76,FALSE)</f>
        <v>8732031</v>
      </c>
      <c r="C5" s="69"/>
      <c r="D5" s="70"/>
      <c r="E5" s="70"/>
      <c r="G5" s="70"/>
      <c r="H5" s="70"/>
      <c r="J5" s="65"/>
      <c r="L5" s="64"/>
    </row>
    <row r="6" spans="1:15" x14ac:dyDescent="0.25">
      <c r="A6" s="62"/>
      <c r="B6" s="71"/>
      <c r="C6" s="72"/>
      <c r="D6" s="73" t="s">
        <v>438</v>
      </c>
      <c r="E6" s="74" t="s">
        <v>476</v>
      </c>
      <c r="F6" s="75"/>
      <c r="G6" s="76" t="s">
        <v>51</v>
      </c>
      <c r="H6" s="76" t="s">
        <v>52</v>
      </c>
      <c r="J6" s="77"/>
      <c r="K6" s="77"/>
      <c r="L6" s="64"/>
    </row>
    <row r="7" spans="1:15" ht="78.75" customHeight="1" thickBot="1" x14ac:dyDescent="0.3">
      <c r="A7" s="62"/>
      <c r="B7" s="78" t="s">
        <v>53</v>
      </c>
      <c r="C7" s="79" t="s">
        <v>54</v>
      </c>
      <c r="D7" s="80">
        <f>VLOOKUP($B$4,'All Schools 25-26 Detail'!$C$6:$D$661,2,FALSE)</f>
        <v>205</v>
      </c>
      <c r="E7" s="81">
        <f>VLOOKUP($B$4,'All Schools 26-27 Detail'!$C$6:$D$661,2,FALSE)</f>
        <v>202</v>
      </c>
      <c r="F7" s="82"/>
      <c r="G7" s="83">
        <f>E7-D7</f>
        <v>-3</v>
      </c>
      <c r="H7" s="84">
        <f>IF(AND(E7&gt;0,D7=0),1,IF(ISERR((E7-D7)/D7),0,(E7-D7)/D7))</f>
        <v>-1.4634146341463415E-2</v>
      </c>
      <c r="I7" s="85"/>
      <c r="J7" s="759" t="str">
        <f>VLOOKUP(B4,B75:G320,6,FALSE)</f>
        <v>-</v>
      </c>
      <c r="K7" s="537"/>
      <c r="L7" s="1"/>
      <c r="M7" s="2"/>
    </row>
    <row r="8" spans="1:15" ht="18" customHeight="1" x14ac:dyDescent="0.25">
      <c r="A8" s="62"/>
      <c r="B8" s="86" t="s">
        <v>55</v>
      </c>
      <c r="C8" s="87"/>
      <c r="D8" s="88"/>
      <c r="E8" s="89"/>
      <c r="F8" s="75"/>
      <c r="G8" s="90"/>
      <c r="H8" s="91"/>
      <c r="I8" s="85"/>
      <c r="J8" s="92"/>
      <c r="K8" s="93"/>
      <c r="L8" s="64"/>
    </row>
    <row r="9" spans="1:15" ht="17.25" customHeight="1" x14ac:dyDescent="0.25">
      <c r="A9" s="62"/>
      <c r="B9" s="94" t="s">
        <v>56</v>
      </c>
      <c r="C9" s="87"/>
      <c r="D9" s="95"/>
      <c r="E9" s="96"/>
      <c r="F9" s="97"/>
      <c r="G9" s="98"/>
      <c r="H9" s="99"/>
      <c r="I9" s="85"/>
      <c r="J9" s="100" t="s">
        <v>57</v>
      </c>
      <c r="K9" s="101"/>
      <c r="L9" s="64"/>
    </row>
    <row r="10" spans="1:15" ht="17.25" customHeight="1" x14ac:dyDescent="0.25">
      <c r="A10" s="102"/>
      <c r="B10" s="86"/>
      <c r="C10" s="103"/>
      <c r="D10" s="104"/>
      <c r="E10" s="105"/>
      <c r="F10" s="75"/>
      <c r="G10" s="106"/>
      <c r="H10" s="99"/>
      <c r="I10" s="85"/>
      <c r="J10" s="107" t="s">
        <v>58</v>
      </c>
      <c r="K10" s="108" t="s">
        <v>59</v>
      </c>
      <c r="L10" s="64"/>
    </row>
    <row r="11" spans="1:15" ht="17.25" customHeight="1" x14ac:dyDescent="0.25">
      <c r="A11" s="62"/>
      <c r="B11" s="109" t="s">
        <v>60</v>
      </c>
      <c r="C11" s="760" t="s">
        <v>61</v>
      </c>
      <c r="D11" s="110">
        <f>VLOOKUP($B$4,'All Schools 25-26 Detail'!$C$6:$BW$661,5,FALSE)+VLOOKUP($B$4,'All Schools 25-26 Detail'!$C$6:$BW$661,6,FALSE)+VLOOKUP($B$4,'All Schools 25-26 Detail'!$C$6:$BW$661,7,FALSE)</f>
        <v>788315.56638583832</v>
      </c>
      <c r="E11" s="111">
        <f>VLOOKUP($B$4,'All Schools 26-27 Detail'!$C$6:$BW$661,5,FALSE)+VLOOKUP($B$4,'All Schools 26-27 Detail'!$C$6:$BW$661,6,FALSE)+VLOOKUP($B$4,'All Schools 26-27 Detail'!$C$6:$BW$661,7,FALSE)</f>
        <v>825661.33922991366</v>
      </c>
      <c r="F11" s="28"/>
      <c r="G11" s="112">
        <f t="shared" ref="G11:G17" si="0">E11-D11</f>
        <v>37345.772844075342</v>
      </c>
      <c r="H11" s="91">
        <f t="shared" ref="H11:H17" si="1">IF(AND(E11&gt;0,D11=0),1,IF(ISERR((E11-D11)/D11),0,(E11-D11)/D11))</f>
        <v>4.7374141062941515E-2</v>
      </c>
      <c r="I11" s="85"/>
      <c r="J11" s="113">
        <v>0.04</v>
      </c>
      <c r="K11" s="114">
        <f t="shared" ref="K11:K17" si="2">E11*J11</f>
        <v>33026.45356919655</v>
      </c>
      <c r="L11" s="64"/>
    </row>
    <row r="12" spans="1:15" ht="17.25" customHeight="1" x14ac:dyDescent="0.25">
      <c r="A12" s="62"/>
      <c r="B12" s="109" t="s">
        <v>62</v>
      </c>
      <c r="C12" s="761"/>
      <c r="D12" s="110">
        <f>VLOOKUP($B$4,'All Schools 25-26 Detail'!$C$6:$BW$661,8,FALSE)+VLOOKUP($B$4,'All Schools 25-26 Detail'!$C$6:$BW$661,9,FALSE)</f>
        <v>14843.984911544794</v>
      </c>
      <c r="E12" s="111">
        <f>VLOOKUP($B$4,'All Schools 26-27 Detail'!$C$6:$BW$661,8,FALSE)+VLOOKUP($B$4,'All Schools 26-27 Detail'!$C$6:$BW$661,9,FALSE)</f>
        <v>14729.440721990284</v>
      </c>
      <c r="F12" s="28"/>
      <c r="G12" s="112">
        <f t="shared" si="0"/>
        <v>-114.54418955451001</v>
      </c>
      <c r="H12" s="91">
        <f t="shared" si="1"/>
        <v>-7.7165390720266873E-3</v>
      </c>
      <c r="I12" s="85"/>
      <c r="J12" s="113">
        <v>0.1</v>
      </c>
      <c r="K12" s="114">
        <f t="shared" si="2"/>
        <v>1472.9440721990286</v>
      </c>
      <c r="L12" s="64"/>
    </row>
    <row r="13" spans="1:15" ht="17.25" customHeight="1" x14ac:dyDescent="0.25">
      <c r="A13" s="62"/>
      <c r="B13" s="109" t="s">
        <v>63</v>
      </c>
      <c r="C13" s="761"/>
      <c r="D13" s="110">
        <f>VLOOKUP($B$4,'All Schools 25-26 Detail'!$C$6:$BW$661,10,FALSE)+VLOOKUP($B$4,'All Schools 25-26 Detail'!$C$6:$BW$661,11,FALSE)</f>
        <v>31787.119204520168</v>
      </c>
      <c r="E13" s="111">
        <f>VLOOKUP($B$4,'All Schools 26-27 Detail'!$C$6:$BW$661,10,FALSE)+VLOOKUP($B$4,'All Schools 26-27 Detail'!$C$6:$BW$661,11,FALSE)</f>
        <v>36448.359999999855</v>
      </c>
      <c r="F13" s="28"/>
      <c r="G13" s="112">
        <f t="shared" si="0"/>
        <v>4661.2407954796872</v>
      </c>
      <c r="H13" s="91">
        <f t="shared" si="1"/>
        <v>0.14663929642346618</v>
      </c>
      <c r="I13" s="85"/>
      <c r="J13" s="113">
        <v>0.1</v>
      </c>
      <c r="K13" s="114">
        <f t="shared" si="2"/>
        <v>3644.8359999999857</v>
      </c>
      <c r="L13" s="64"/>
    </row>
    <row r="14" spans="1:15" ht="17.25" customHeight="1" x14ac:dyDescent="0.25">
      <c r="A14" s="102"/>
      <c r="B14" s="71" t="s">
        <v>64</v>
      </c>
      <c r="C14" s="761"/>
      <c r="D14" s="110">
        <f>VLOOKUP($B$4,'All Schools 25-26 Detail'!$C$6:$BW$661,12,FALSE)+VLOOKUP($B$4,'All Schools 25-26 Detail'!$C$6:$BW$661,13,FALSE)+VLOOKUP($B$4,'All Schools 25-26 Detail'!$C$6:$BW$661,14,FALSE)+VLOOKUP($B$4,'All Schools 25-26 Detail'!$C$6:$BW$661,15,FALSE)+VLOOKUP($B$4,'All Schools 25-26 Detail'!$C$6:$BW$661,16,FALSE)+VLOOKUP($B$4,'All Schools 25-26 Detail'!$C$6:$BW$661,17,FALSE)+VLOOKUP($B$4,'All Schools 25-26 Detail'!$C$6:$BW$661,18,FALSE)+VLOOKUP($B$4,'All Schools 25-26 Detail'!$C$6:$BW$661,19,FALSE)+VLOOKUP($B$4,'All Schools 25-26 Detail'!$C$6:$BW$661,20,FALSE)+VLOOKUP($B$4,'All Schools 25-26 Detail'!$C$6:$BW$661,21,FALSE)+VLOOKUP($B$4,'All Schools 25-26 Detail'!$C$6:$BW$661,22,FALSE)+VLOOKUP($B$4,'All Schools 25-26 Detail'!$C$6:$BW$661,23,FALSE)</f>
        <v>2793.867867189746</v>
      </c>
      <c r="E14" s="111">
        <f>VLOOKUP($B$4,'All Schools 26-27 Detail'!$C$6:$BW$661,12,FALSE)+VLOOKUP($B$4,'All Schools 26-27 Detail'!$C$6:$BW$661,13,FALSE)+VLOOKUP($B$4,'All Schools 26-27 Detail'!$C$6:$BW$661,14,FALSE)+VLOOKUP($B$4,'All Schools 26-27 Detail'!$C$6:$BW$661,15,FALSE)+VLOOKUP($B$4,'All Schools 26-27 Detail'!$C$6:$BW$661,16,FALSE)+VLOOKUP($B$4,'All Schools 26-27 Detail'!$C$6:$BW$661,17,FALSE)+VLOOKUP($B$4,'All Schools 26-27 Detail'!$C$6:$BW$661,18,FALSE)+VLOOKUP($B$4,'All Schools 26-27 Detail'!$C$6:$BW$661,19,FALSE)+VLOOKUP($B$4,'All Schools 26-27 Detail'!$C$6:$BW$661,20,FALSE)+VLOOKUP($B$4,'All Schools 26-27 Detail'!$C$6:$BW$661,21,FALSE)+VLOOKUP($B$4,'All Schools 26-27 Detail'!$C$6:$BW$661,22,FALSE)+VLOOKUP($B$4,'All Schools 26-27 Detail'!$C$6:$BW$661,23,FALSE)</f>
        <v>1551.2199999999968</v>
      </c>
      <c r="F14" s="28"/>
      <c r="G14" s="112">
        <f t="shared" si="0"/>
        <v>-1242.6478671897491</v>
      </c>
      <c r="H14" s="91">
        <f t="shared" si="1"/>
        <v>-0.44477689220130701</v>
      </c>
      <c r="I14" s="85"/>
      <c r="J14" s="113">
        <v>0.75</v>
      </c>
      <c r="K14" s="114">
        <f t="shared" si="2"/>
        <v>1163.4149999999977</v>
      </c>
      <c r="L14" s="64"/>
    </row>
    <row r="15" spans="1:15" ht="17.25" customHeight="1" x14ac:dyDescent="0.25">
      <c r="A15" s="62"/>
      <c r="B15" s="71" t="s">
        <v>35</v>
      </c>
      <c r="C15" s="761"/>
      <c r="D15" s="110">
        <f>VLOOKUP($B$4,'All Schools 25-26 Detail'!$C$6:$BW$661,24,FALSE)+VLOOKUP($B$4,'All Schools 25-26 Detail'!$C$6:$BW$661,25,FALSE)</f>
        <v>8031.0270995150968</v>
      </c>
      <c r="E15" s="111">
        <f>VLOOKUP($B$4,'All Schools 26-27 Detail'!$C$6:$BW$661,24,FALSE)+VLOOKUP($B$4,'All Schools 26-27 Detail'!$C$6:$BW$661,25,FALSE)</f>
        <v>4298.1664773756829</v>
      </c>
      <c r="F15" s="28"/>
      <c r="G15" s="112">
        <f t="shared" si="0"/>
        <v>-3732.8606221394139</v>
      </c>
      <c r="H15" s="91">
        <f t="shared" si="1"/>
        <v>-0.46480488434222805</v>
      </c>
      <c r="I15" s="85"/>
      <c r="J15" s="113">
        <v>0</v>
      </c>
      <c r="K15" s="114">
        <f t="shared" si="2"/>
        <v>0</v>
      </c>
      <c r="L15" s="115"/>
      <c r="M15" s="116"/>
    </row>
    <row r="16" spans="1:15" ht="17.25" customHeight="1" x14ac:dyDescent="0.25">
      <c r="A16" s="62"/>
      <c r="B16" s="71" t="s">
        <v>38</v>
      </c>
      <c r="C16" s="761"/>
      <c r="D16" s="110">
        <f>VLOOKUP($B$4,'All Schools 25-26 Detail'!$C$6:$BW$661,26,FALSE)+VLOOKUP($B$4,'All Schools 25-26 Detail'!$C$6:$BW$661,27,FALSE)</f>
        <v>69603.222142210871</v>
      </c>
      <c r="E16" s="111">
        <f>VLOOKUP($B$4,'All Schools 26-27 Detail'!$C$6:$BW$661,26,FALSE)+VLOOKUP($B$4,'All Schools 26-27 Detail'!$C$6:$BW$661,27,FALSE)</f>
        <v>72166.11463459814</v>
      </c>
      <c r="F16" s="28"/>
      <c r="G16" s="112">
        <f t="shared" si="0"/>
        <v>2562.8924923872692</v>
      </c>
      <c r="H16" s="91">
        <f t="shared" si="1"/>
        <v>3.6821463339022677E-2</v>
      </c>
      <c r="I16" s="85"/>
      <c r="J16" s="113">
        <v>1</v>
      </c>
      <c r="K16" s="114">
        <f t="shared" si="2"/>
        <v>72166.11463459814</v>
      </c>
      <c r="L16" s="115"/>
      <c r="M16" s="116"/>
    </row>
    <row r="17" spans="1:13" ht="17.25" customHeight="1" x14ac:dyDescent="0.25">
      <c r="A17" s="62"/>
      <c r="B17" s="71" t="s">
        <v>65</v>
      </c>
      <c r="C17" s="761"/>
      <c r="D17" s="110">
        <f>VLOOKUP($B$4,'All Schools 25-26 Detail'!$C$6:$BW$661,28,FALSE)+VLOOKUP($B$4,'All Schools 25-26 Detail'!$C$6:$BW$661,29,FALSE)</f>
        <v>0</v>
      </c>
      <c r="E17" s="111">
        <f>VLOOKUP($B$4,'All Schools 26-27 Detail'!$C$6:$BW$661,28,FALSE)+VLOOKUP($B$4,'All Schools 26-27 Detail'!$C$6:$BW$661,29,FALSE)</f>
        <v>0</v>
      </c>
      <c r="F17" s="28"/>
      <c r="G17" s="117">
        <f t="shared" si="0"/>
        <v>0</v>
      </c>
      <c r="H17" s="118">
        <f t="shared" si="1"/>
        <v>0</v>
      </c>
      <c r="I17" s="85"/>
      <c r="J17" s="113">
        <v>0</v>
      </c>
      <c r="K17" s="114">
        <f t="shared" si="2"/>
        <v>0</v>
      </c>
      <c r="L17" s="115"/>
      <c r="M17" s="116"/>
    </row>
    <row r="18" spans="1:13" ht="17.25" customHeight="1" x14ac:dyDescent="0.25">
      <c r="A18" s="62"/>
      <c r="B18" s="68"/>
      <c r="C18" s="119"/>
      <c r="D18" s="120"/>
      <c r="E18" s="121"/>
      <c r="F18" s="28"/>
      <c r="G18" s="117"/>
      <c r="H18" s="118"/>
      <c r="I18" s="85"/>
      <c r="J18" s="122"/>
      <c r="K18" s="123"/>
      <c r="L18" s="115"/>
      <c r="M18" s="116"/>
    </row>
    <row r="19" spans="1:13" ht="17.25" customHeight="1" x14ac:dyDescent="0.25">
      <c r="A19" s="62"/>
      <c r="B19" s="68" t="s">
        <v>66</v>
      </c>
      <c r="C19" s="124"/>
      <c r="D19" s="125">
        <f>SUM(D11:D17)</f>
        <v>915374.78761081886</v>
      </c>
      <c r="E19" s="126">
        <f>SUM(E11:E17)</f>
        <v>954854.64106387761</v>
      </c>
      <c r="F19" s="28"/>
      <c r="G19" s="127">
        <f>E19-D19</f>
        <v>39479.853453058749</v>
      </c>
      <c r="H19" s="128">
        <f>IF(AND(E19&gt;0,D19=0),1,IF(ISERR((E19-D19)/D19),0,(E19-D19)/D19))</f>
        <v>4.3129714721664388E-2</v>
      </c>
      <c r="J19" s="762" t="s">
        <v>478</v>
      </c>
      <c r="K19" s="763">
        <f>SUM(K11:K17)</f>
        <v>111473.76327599371</v>
      </c>
      <c r="L19" s="115"/>
      <c r="M19" s="116"/>
    </row>
    <row r="20" spans="1:13" ht="17.25" customHeight="1" x14ac:dyDescent="0.25">
      <c r="A20" s="62"/>
      <c r="B20" s="129" t="s">
        <v>67</v>
      </c>
      <c r="C20" s="124"/>
      <c r="D20" s="125">
        <f>D19/D7</f>
        <v>4465.2428663942383</v>
      </c>
      <c r="E20" s="126">
        <f>E19/E7</f>
        <v>4727.0031735835528</v>
      </c>
      <c r="F20" s="28"/>
      <c r="G20" s="127">
        <f>E20-D20</f>
        <v>261.76030718931452</v>
      </c>
      <c r="H20" s="128">
        <f>IF(AND(E20&gt;0,D20=0),1,IF(ISERR((E20-D20)/D20),0,(E20-D20)/D20))</f>
        <v>5.86217401878278E-2</v>
      </c>
      <c r="I20" s="130"/>
      <c r="J20" s="762"/>
      <c r="K20" s="763"/>
      <c r="L20" s="115"/>
      <c r="M20" s="116"/>
    </row>
    <row r="21" spans="1:13" ht="17.25" customHeight="1" x14ac:dyDescent="0.25">
      <c r="A21" s="62"/>
      <c r="B21" s="86"/>
      <c r="C21" s="87"/>
      <c r="D21" s="88"/>
      <c r="E21" s="121"/>
      <c r="F21" s="28"/>
      <c r="G21" s="112"/>
      <c r="H21" s="91"/>
      <c r="I21" s="85"/>
      <c r="J21" s="764" t="s">
        <v>68</v>
      </c>
      <c r="K21" s="765"/>
      <c r="L21" s="115"/>
      <c r="M21" s="116"/>
    </row>
    <row r="22" spans="1:13" ht="17.25" customHeight="1" x14ac:dyDescent="0.25">
      <c r="A22" s="62"/>
      <c r="B22" s="131" t="s">
        <v>69</v>
      </c>
      <c r="C22" s="87"/>
      <c r="D22" s="95"/>
      <c r="E22" s="111"/>
      <c r="F22" s="28"/>
      <c r="G22" s="117"/>
      <c r="H22" s="99"/>
      <c r="I22" s="85"/>
      <c r="J22" s="766"/>
      <c r="K22" s="765"/>
      <c r="L22" s="115"/>
      <c r="M22" s="116"/>
    </row>
    <row r="23" spans="1:13" ht="17.25" customHeight="1" x14ac:dyDescent="0.25">
      <c r="A23" s="132"/>
      <c r="B23" s="133"/>
      <c r="C23" s="134"/>
      <c r="D23" s="135"/>
      <c r="E23" s="136"/>
      <c r="F23" s="28"/>
      <c r="G23" s="137"/>
      <c r="H23" s="138"/>
      <c r="I23" s="85"/>
      <c r="J23" s="766"/>
      <c r="K23" s="765"/>
      <c r="L23" s="115"/>
      <c r="M23" s="116"/>
    </row>
    <row r="24" spans="1:13" ht="17.25" customHeight="1" x14ac:dyDescent="0.25">
      <c r="A24" s="62"/>
      <c r="B24" s="109" t="s">
        <v>40</v>
      </c>
      <c r="C24" s="760" t="s">
        <v>474</v>
      </c>
      <c r="D24" s="110">
        <f>VLOOKUP($B$4,'All Schools 25-26 Detail'!$C$6:$BW$661,30,FALSE)</f>
        <v>145041.22630741764</v>
      </c>
      <c r="E24" s="111">
        <f>VLOOKUP($B$4,'All Schools 26-27 Detail'!$C$6:$BW$661,30,FALSE)</f>
        <v>153580.44371785081</v>
      </c>
      <c r="F24" s="28"/>
      <c r="G24" s="112">
        <f t="shared" ref="G24:G31" si="3">E24-D24</f>
        <v>8539.2174104331643</v>
      </c>
      <c r="H24" s="118">
        <f t="shared" ref="H24:H31" si="4">IF(AND(E24&gt;0,D24=0),1,IF(ISERR((E24-D24)/D24),0,(E24-D24)/D24))</f>
        <v>5.8874415418510941E-2</v>
      </c>
      <c r="J24" s="766"/>
      <c r="K24" s="765"/>
      <c r="L24" s="115"/>
      <c r="M24" s="116"/>
    </row>
    <row r="25" spans="1:13" ht="17.25" customHeight="1" thickBot="1" x14ac:dyDescent="0.3">
      <c r="A25" s="62"/>
      <c r="B25" s="109" t="s">
        <v>41</v>
      </c>
      <c r="C25" s="761"/>
      <c r="D25" s="110">
        <f>VLOOKUP($B$4,'All Schools 25-26 Detail'!$C$6:$BW$661,31,FALSE)</f>
        <v>0</v>
      </c>
      <c r="E25" s="111">
        <f>VLOOKUP($B$4,'All Schools 26-27 Detail'!$C$6:$BW$661,31,FALSE)</f>
        <v>0</v>
      </c>
      <c r="F25" s="28"/>
      <c r="G25" s="112">
        <f t="shared" si="3"/>
        <v>0</v>
      </c>
      <c r="H25" s="118">
        <f t="shared" si="4"/>
        <v>0</v>
      </c>
      <c r="J25" s="767"/>
      <c r="K25" s="768"/>
      <c r="L25" s="115"/>
      <c r="M25" s="116"/>
    </row>
    <row r="26" spans="1:13" ht="20.25" customHeight="1" x14ac:dyDescent="0.25">
      <c r="A26" s="62"/>
      <c r="B26" s="71" t="s">
        <v>70</v>
      </c>
      <c r="C26" s="761"/>
      <c r="D26" s="110">
        <f>VLOOKUP($B$4,'All Schools 25-26 Detail'!$C$6:$BW$661,33,FALSE)</f>
        <v>0</v>
      </c>
      <c r="E26" s="111">
        <f>VLOOKUP($B$4,'All Schools 26-27 Detail'!$C$6:$BW$661,33,FALSE)</f>
        <v>0</v>
      </c>
      <c r="F26" s="28"/>
      <c r="G26" s="112">
        <f t="shared" si="3"/>
        <v>0</v>
      </c>
      <c r="H26" s="118">
        <f t="shared" si="4"/>
        <v>0</v>
      </c>
      <c r="J26" s="139"/>
      <c r="K26" s="139"/>
      <c r="L26" s="115"/>
      <c r="M26" s="116"/>
    </row>
    <row r="27" spans="1:13" ht="20.25" customHeight="1" x14ac:dyDescent="0.25">
      <c r="A27" s="62"/>
      <c r="B27" s="140" t="s">
        <v>71</v>
      </c>
      <c r="C27" s="761"/>
      <c r="D27" s="110">
        <f>VLOOKUP($B$4,'All Schools 25-26 Detail'!$C$6:$BW$661,36,FALSE)</f>
        <v>0</v>
      </c>
      <c r="E27" s="111">
        <f>VLOOKUP($B$4,'All Schools 26-27 Detail'!$C$6:$BW$661,36,FALSE)</f>
        <v>0</v>
      </c>
      <c r="F27" s="28"/>
      <c r="G27" s="112">
        <f t="shared" si="3"/>
        <v>0</v>
      </c>
      <c r="H27" s="118">
        <f t="shared" si="4"/>
        <v>0</v>
      </c>
      <c r="J27" s="139"/>
      <c r="K27" s="139"/>
      <c r="L27" s="115"/>
      <c r="M27" s="116"/>
    </row>
    <row r="28" spans="1:13" ht="20.25" customHeight="1" x14ac:dyDescent="0.3">
      <c r="A28" s="62"/>
      <c r="B28" s="141" t="s">
        <v>429</v>
      </c>
      <c r="C28" s="761"/>
      <c r="D28" s="350">
        <f>VLOOKUP($B$4,'All Schools 25-26 Detail'!$C$6:$BW$661,73,FALSE)</f>
        <v>23827.25</v>
      </c>
      <c r="E28" s="351">
        <f>VLOOKUP($B$4,'All Schools 26-27 Detail'!$C$6:$BW$661,73,FALSE)</f>
        <v>23827.25</v>
      </c>
      <c r="F28" s="142"/>
      <c r="G28" s="112">
        <f t="shared" si="3"/>
        <v>0</v>
      </c>
      <c r="H28" s="118">
        <f t="shared" si="4"/>
        <v>0</v>
      </c>
      <c r="J28" s="139"/>
      <c r="K28" s="139"/>
      <c r="L28" s="115"/>
      <c r="M28" s="116"/>
    </row>
    <row r="29" spans="1:13" ht="18.75" customHeight="1" x14ac:dyDescent="0.25">
      <c r="A29" s="62"/>
      <c r="B29" s="140" t="s">
        <v>72</v>
      </c>
      <c r="C29" s="761"/>
      <c r="D29" s="110">
        <f>VLOOKUP($B$4,'All Schools 25-26 Detail'!$C$6:$BW$661,35,FALSE)</f>
        <v>0</v>
      </c>
      <c r="E29" s="111">
        <f>VLOOKUP($B$4,'All Schools 26-27 Detail'!$C$6:$BW$661,35,FALSE)</f>
        <v>0</v>
      </c>
      <c r="F29" s="28"/>
      <c r="G29" s="112">
        <f t="shared" si="3"/>
        <v>0</v>
      </c>
      <c r="H29" s="118">
        <f t="shared" si="4"/>
        <v>0</v>
      </c>
      <c r="J29" s="139"/>
      <c r="K29" s="139"/>
      <c r="L29" s="64"/>
      <c r="M29" s="116"/>
    </row>
    <row r="30" spans="1:13" ht="22.5" customHeight="1" x14ac:dyDescent="0.25">
      <c r="A30" s="62"/>
      <c r="B30" s="140" t="s">
        <v>73</v>
      </c>
      <c r="C30" s="761"/>
      <c r="D30" s="110">
        <f>VLOOKUP($B$4,'All Schools 25-26 Detail'!$C$6:$BW$661,38,FALSE)</f>
        <v>0</v>
      </c>
      <c r="E30" s="111">
        <f>VLOOKUP($B$4,'All Schools 26-27 Detail'!$C$6:$BW$661,38,FALSE)</f>
        <v>0</v>
      </c>
      <c r="F30" s="28"/>
      <c r="G30" s="112">
        <f t="shared" si="3"/>
        <v>0</v>
      </c>
      <c r="H30" s="118">
        <f t="shared" si="4"/>
        <v>0</v>
      </c>
      <c r="I30" s="85"/>
      <c r="J30" s="139"/>
      <c r="K30" s="139"/>
      <c r="L30" s="115"/>
      <c r="M30" s="116"/>
    </row>
    <row r="31" spans="1:13" ht="17.399999999999999" customHeight="1" x14ac:dyDescent="0.25">
      <c r="A31" s="62"/>
      <c r="B31" s="71" t="s">
        <v>74</v>
      </c>
      <c r="C31" s="124"/>
      <c r="D31" s="125">
        <f>SUM(D24:D30)</f>
        <v>168868.47630741764</v>
      </c>
      <c r="E31" s="126">
        <f>SUM(E24:E30)</f>
        <v>177407.69371785081</v>
      </c>
      <c r="F31" s="30"/>
      <c r="G31" s="127">
        <f t="shared" si="3"/>
        <v>8539.2174104331643</v>
      </c>
      <c r="H31" s="128">
        <f t="shared" si="4"/>
        <v>5.0567267480331225E-2</v>
      </c>
      <c r="I31" s="85"/>
      <c r="J31" s="139"/>
      <c r="K31" s="139"/>
      <c r="L31" s="115"/>
      <c r="M31" s="116"/>
    </row>
    <row r="32" spans="1:13" ht="17.25" customHeight="1" x14ac:dyDescent="0.25">
      <c r="A32" s="132"/>
      <c r="B32" s="143"/>
      <c r="C32" s="134"/>
      <c r="D32" s="135"/>
      <c r="E32" s="136"/>
      <c r="F32" s="28"/>
      <c r="G32" s="137"/>
      <c r="H32" s="138"/>
      <c r="I32" s="85"/>
      <c r="J32" s="139"/>
      <c r="K32" s="139"/>
      <c r="L32" s="115"/>
      <c r="M32" s="116"/>
    </row>
    <row r="33" spans="1:13" ht="17.25" customHeight="1" x14ac:dyDescent="0.25">
      <c r="A33" s="132"/>
      <c r="B33" s="71" t="s">
        <v>75</v>
      </c>
      <c r="C33" s="119"/>
      <c r="D33" s="110">
        <f>VLOOKUP($B$4,'All Schools 25-26 Detail'!$C$6:$BW$661,51,FALSE)+VLOOKUP($B$4,'All Schools 25-26 Detail'!$C$6:$BW$661,52,FALSE)</f>
        <v>0</v>
      </c>
      <c r="E33" s="111">
        <f>VLOOKUP($B$4,'All Schools 26-27 Detail'!$C$6:$BW$661,51,FALSE)+VLOOKUP($B$4,'All Schools 26-27 Detail'!$C$6:$BW$661,52,FALSE)</f>
        <v>0</v>
      </c>
      <c r="F33" s="28"/>
      <c r="G33" s="117">
        <f>E33-D33</f>
        <v>0</v>
      </c>
      <c r="H33" s="118">
        <f>IF(AND(E33&gt;0,D33=0),1,IF(ISERR((E33-D33)/D33),0,(E33-D33)/D33))</f>
        <v>0</v>
      </c>
      <c r="I33" s="85"/>
      <c r="J33" s="139"/>
      <c r="K33" s="139"/>
      <c r="L33" s="115"/>
      <c r="M33" s="116"/>
    </row>
    <row r="34" spans="1:13" ht="17.25" customHeight="1" x14ac:dyDescent="0.25">
      <c r="A34" s="62"/>
      <c r="B34" s="144" t="s">
        <v>76</v>
      </c>
      <c r="C34" s="145"/>
      <c r="D34" s="110">
        <f>VLOOKUP($B$4,'All Schools 25-26 Detail'!$C$6:$BW$661,63,FALSE)</f>
        <v>0</v>
      </c>
      <c r="E34" s="111">
        <f>VLOOKUP($B$4,'All Schools 26-27 Detail'!$C$6:$BW$661,63,FALSE)</f>
        <v>0</v>
      </c>
      <c r="F34" s="28"/>
      <c r="G34" s="146">
        <f>E34-D34</f>
        <v>0</v>
      </c>
      <c r="H34" s="147">
        <f>IF(AND(E34&gt;0,D34=0),1,IF(ISERR((E34-D34)/D34),0,(E34-D34)/D34))</f>
        <v>0</v>
      </c>
      <c r="I34" s="85"/>
      <c r="J34" s="139"/>
      <c r="K34" s="139"/>
      <c r="L34" s="115"/>
      <c r="M34" s="116"/>
    </row>
    <row r="35" spans="1:13" ht="17.25" customHeight="1" x14ac:dyDescent="0.25">
      <c r="A35" s="62"/>
      <c r="B35" s="86"/>
      <c r="C35" s="148"/>
      <c r="D35" s="149"/>
      <c r="E35" s="150"/>
      <c r="F35" s="28"/>
      <c r="G35" s="151"/>
      <c r="H35" s="152"/>
      <c r="J35" s="139"/>
      <c r="K35" s="139"/>
      <c r="L35" s="115"/>
      <c r="M35" s="116"/>
    </row>
    <row r="36" spans="1:13" ht="17.25" customHeight="1" x14ac:dyDescent="0.25">
      <c r="A36" s="62"/>
      <c r="B36" s="71" t="s">
        <v>472</v>
      </c>
      <c r="C36" s="145"/>
      <c r="D36" s="110">
        <f>VLOOKUP(B5,'All Schools Summary'!A8:N252,14,FALSE)</f>
        <v>35945.754000000001</v>
      </c>
      <c r="E36" s="111" t="s">
        <v>483</v>
      </c>
      <c r="F36" s="28"/>
      <c r="G36" s="146"/>
      <c r="H36" s="147"/>
      <c r="J36" s="139"/>
      <c r="K36" s="139"/>
      <c r="L36" s="115"/>
      <c r="M36" s="116"/>
    </row>
    <row r="37" spans="1:13" ht="42" customHeight="1" x14ac:dyDescent="0.25">
      <c r="A37" s="62"/>
      <c r="B37" s="739" t="s">
        <v>77</v>
      </c>
      <c r="C37" s="740"/>
      <c r="D37" s="159">
        <f>D19+D31+D33+D34+D36</f>
        <v>1120189.0179182366</v>
      </c>
      <c r="E37" s="160">
        <f>E19+E31+E33+E34</f>
        <v>1132262.3347817285</v>
      </c>
      <c r="F37" s="155"/>
      <c r="G37" s="161">
        <f>E37-D37</f>
        <v>12073.316863491898</v>
      </c>
      <c r="H37" s="214">
        <f>G37/D37</f>
        <v>1.0777928251723978E-2</v>
      </c>
      <c r="J37" s="158"/>
      <c r="K37" s="139"/>
      <c r="L37" s="115"/>
      <c r="M37" s="116"/>
    </row>
    <row r="38" spans="1:13" ht="35.25" customHeight="1" x14ac:dyDescent="0.25">
      <c r="A38" s="132"/>
      <c r="B38" s="741" t="s">
        <v>78</v>
      </c>
      <c r="C38" s="742"/>
      <c r="D38" s="153">
        <f>(D37-D26-D27-D28-D29-D30)/D7</f>
        <v>5348.1061849670077</v>
      </c>
      <c r="E38" s="154">
        <f>(E37-E26-E27-E28-E29-E30)/E7</f>
        <v>5487.3023999095467</v>
      </c>
      <c r="F38" s="215"/>
      <c r="G38" s="156">
        <f>E38-D38</f>
        <v>139.19621494253897</v>
      </c>
      <c r="H38" s="157">
        <f>IF(AND(E38&gt;0,D38=0),1,IF(ISERR((E38-D38)/D38),0,(E38-D38)/D38))</f>
        <v>2.6027197315903267E-2</v>
      </c>
      <c r="I38" s="85"/>
      <c r="J38" s="139"/>
      <c r="K38" s="139"/>
      <c r="L38" s="115"/>
      <c r="M38" s="116"/>
    </row>
    <row r="39" spans="1:13" ht="17.25" customHeight="1" x14ac:dyDescent="0.25">
      <c r="A39" s="62"/>
      <c r="B39" s="69"/>
      <c r="C39" s="217"/>
      <c r="D39" s="218"/>
      <c r="E39" s="168"/>
      <c r="F39" s="75"/>
      <c r="G39" s="219"/>
      <c r="H39" s="220"/>
      <c r="I39" s="85"/>
      <c r="J39" s="162"/>
      <c r="K39" s="162"/>
      <c r="L39" s="115"/>
      <c r="M39" s="116"/>
    </row>
    <row r="40" spans="1:13" ht="44.25" customHeight="1" x14ac:dyDescent="0.25">
      <c r="A40" s="62"/>
      <c r="B40" s="228" t="s">
        <v>633</v>
      </c>
      <c r="C40" s="119" t="s">
        <v>79</v>
      </c>
      <c r="D40" s="229" t="str">
        <f>IF(AC217=239,"Click the minus sign to hide de-delegations","Click the plus sign to show de-delegations")</f>
        <v>Click the plus sign to show de-delegations</v>
      </c>
      <c r="E40" s="163"/>
      <c r="F40" s="75"/>
      <c r="G40" s="117"/>
      <c r="H40" s="118"/>
      <c r="I40" s="85"/>
      <c r="J40" s="162"/>
      <c r="K40" s="162"/>
      <c r="L40" s="115"/>
      <c r="M40" s="116"/>
    </row>
    <row r="41" spans="1:13" ht="31.5" customHeight="1" x14ac:dyDescent="0.25">
      <c r="A41" s="102"/>
      <c r="B41" s="226" t="s">
        <v>80</v>
      </c>
      <c r="C41" s="216" t="s">
        <v>81</v>
      </c>
      <c r="D41" s="227">
        <f>-VLOOKUP($B$4,'2526 De-Delegations'!$B$5:$AE$250,22,FALSE)</f>
        <v>-430.50000000000011</v>
      </c>
      <c r="E41" s="111">
        <f>-VLOOKUP($B$4,'2627 De-Delegations'!$B$5:$AE$250,22,FALSE)</f>
        <v>-424.2000000000001</v>
      </c>
      <c r="F41" s="75"/>
      <c r="G41" s="117">
        <f t="shared" ref="G41:G44" si="5">E41-D41</f>
        <v>6.3000000000000114</v>
      </c>
      <c r="H41" s="118">
        <f t="shared" ref="H41:H44" si="6">IF(AND(E41&gt;0,D41=0),1,IF(ISERR((E41-D41)/D41),0,(E41-D41)/D41))</f>
        <v>-1.4634146341463438E-2</v>
      </c>
      <c r="I41" s="85"/>
      <c r="K41" s="116"/>
      <c r="L41" s="115"/>
      <c r="M41" s="116"/>
    </row>
    <row r="42" spans="1:13" ht="31.5" customHeight="1" x14ac:dyDescent="0.25">
      <c r="A42" s="62"/>
      <c r="B42" s="164" t="s">
        <v>82</v>
      </c>
      <c r="C42" s="119" t="s">
        <v>83</v>
      </c>
      <c r="D42" s="227">
        <f>-VLOOKUP($B$4,'2526 De-Delegations'!$B$5:$AE$250,23,FALSE)</f>
        <v>-139.49999999999986</v>
      </c>
      <c r="E42" s="111">
        <f>-VLOOKUP($B$4,'2627 De-Delegations'!$B$5:$AE$250,23,FALSE)</f>
        <v>-134.84999999999948</v>
      </c>
      <c r="F42" s="75"/>
      <c r="G42" s="117">
        <f t="shared" si="5"/>
        <v>4.6500000000003752</v>
      </c>
      <c r="H42" s="118">
        <f t="shared" si="6"/>
        <v>-3.333333333333606E-2</v>
      </c>
      <c r="I42" s="85"/>
      <c r="K42" s="116"/>
      <c r="L42" s="115"/>
      <c r="M42" s="116"/>
    </row>
    <row r="43" spans="1:13" ht="31.5" customHeight="1" x14ac:dyDescent="0.25">
      <c r="A43" s="62"/>
      <c r="B43" s="164" t="s">
        <v>84</v>
      </c>
      <c r="C43" s="119" t="s">
        <v>85</v>
      </c>
      <c r="D43" s="227">
        <f>-VLOOKUP($B$4,'2526 De-Delegations'!$B$5:$AE$250,24,FALSE)</f>
        <v>-1025.0000000000002</v>
      </c>
      <c r="E43" s="111">
        <f>-VLOOKUP($B$4,'2627 De-Delegations'!$B$5:$AE$250,24,FALSE)</f>
        <v>-1010.0000000000001</v>
      </c>
      <c r="F43" s="75"/>
      <c r="G43" s="117">
        <f t="shared" si="5"/>
        <v>15.000000000000114</v>
      </c>
      <c r="H43" s="118">
        <f t="shared" si="6"/>
        <v>-1.4634146341463523E-2</v>
      </c>
      <c r="I43" s="85"/>
      <c r="K43" s="116"/>
      <c r="L43" s="115"/>
      <c r="M43" s="116"/>
    </row>
    <row r="44" spans="1:13" ht="31.5" customHeight="1" x14ac:dyDescent="0.25">
      <c r="A44" s="62"/>
      <c r="B44" s="164" t="s">
        <v>86</v>
      </c>
      <c r="C44" s="119" t="s">
        <v>461</v>
      </c>
      <c r="D44" s="227">
        <f>-VLOOKUP($B$4,'2526 De-Delegations'!$B$5:$AE$250,25,FALSE)</f>
        <v>-246.00000000000006</v>
      </c>
      <c r="E44" s="111">
        <f>-VLOOKUP($B$4,'2627 De-Delegations'!$B$5:$AE$250,25,FALSE)</f>
        <v>-242.40000000000003</v>
      </c>
      <c r="F44" s="75"/>
      <c r="G44" s="117">
        <f t="shared" si="5"/>
        <v>3.6000000000000227</v>
      </c>
      <c r="H44" s="118">
        <f t="shared" si="6"/>
        <v>-1.4634146341463504E-2</v>
      </c>
      <c r="I44" s="85"/>
      <c r="K44" s="116"/>
      <c r="L44" s="115"/>
      <c r="M44" s="116"/>
    </row>
    <row r="45" spans="1:13" ht="16.95" customHeight="1" x14ac:dyDescent="0.25">
      <c r="A45" s="62"/>
      <c r="B45" s="165"/>
      <c r="C45" s="166"/>
      <c r="D45" s="167"/>
      <c r="E45" s="167"/>
      <c r="F45" s="24"/>
      <c r="G45" s="168"/>
      <c r="H45" s="169"/>
      <c r="I45" s="85"/>
      <c r="K45" s="116"/>
      <c r="L45" s="115"/>
      <c r="M45" s="116"/>
    </row>
    <row r="46" spans="1:13" ht="17.25" customHeight="1" x14ac:dyDescent="0.25">
      <c r="A46" s="62"/>
      <c r="B46" s="170" t="s">
        <v>634</v>
      </c>
      <c r="C46" s="119"/>
      <c r="D46" s="110"/>
      <c r="E46" s="121"/>
      <c r="F46" s="75"/>
      <c r="G46" s="117"/>
      <c r="H46" s="118"/>
      <c r="I46" s="85"/>
      <c r="K46" s="116"/>
      <c r="L46" s="115"/>
      <c r="M46" s="116"/>
    </row>
    <row r="47" spans="1:13" ht="21.75" customHeight="1" x14ac:dyDescent="0.25">
      <c r="A47" s="743"/>
      <c r="B47" s="164" t="s">
        <v>87</v>
      </c>
      <c r="C47" s="119" t="s">
        <v>484</v>
      </c>
      <c r="D47" s="110">
        <f>-VLOOKUP($B$4,'2526 De-Delegations'!$B$5:$AE$250,29,FALSE)</f>
        <v>-2050</v>
      </c>
      <c r="E47" s="121">
        <f>-VLOOKUP($B$4,'2627 De-Delegations'!$B$5:$AE$250,29,FALSE)</f>
        <v>-2525</v>
      </c>
      <c r="F47" s="75"/>
      <c r="G47" s="117">
        <f>E47-D47</f>
        <v>-475</v>
      </c>
      <c r="H47" s="118">
        <f>IF(AND(E47&gt;0,D47=0),1,IF(ISERR((E47-D47)/D47),0,(E47-D47)/D47))</f>
        <v>0.23170731707317074</v>
      </c>
      <c r="I47" s="85"/>
      <c r="K47" s="116"/>
      <c r="L47" s="115"/>
      <c r="M47" s="116"/>
    </row>
    <row r="48" spans="1:13" ht="19.5" customHeight="1" x14ac:dyDescent="0.25">
      <c r="A48" s="743"/>
      <c r="B48" s="71" t="s">
        <v>88</v>
      </c>
      <c r="C48" s="171"/>
      <c r="D48" s="125">
        <f>SUM(D41:D47)</f>
        <v>-3891</v>
      </c>
      <c r="E48" s="126">
        <f>SUM(E41:E47)</f>
        <v>-4336.45</v>
      </c>
      <c r="F48" s="75"/>
      <c r="G48" s="117">
        <f>E48-D48</f>
        <v>-445.44999999999982</v>
      </c>
      <c r="H48" s="118">
        <f>IF(AND(E48&gt;0,D48=0),1,IF(ISERR((E48-D48)/D48),0,(E48-D48)/D48))</f>
        <v>0.11448213826779743</v>
      </c>
      <c r="I48" s="85"/>
      <c r="J48" s="172"/>
      <c r="K48" s="116"/>
      <c r="L48" s="115"/>
      <c r="M48" s="116"/>
    </row>
    <row r="49" spans="1:25" ht="17.25" customHeight="1" x14ac:dyDescent="0.25">
      <c r="A49" s="62"/>
      <c r="B49" s="173"/>
      <c r="C49" s="174"/>
      <c r="D49" s="120"/>
      <c r="E49" s="163"/>
      <c r="F49" s="75"/>
      <c r="G49" s="175"/>
      <c r="H49" s="169"/>
      <c r="I49" s="85"/>
      <c r="K49" s="116"/>
      <c r="L49" s="115"/>
      <c r="M49" s="116"/>
    </row>
    <row r="50" spans="1:25" ht="30.75" customHeight="1" x14ac:dyDescent="0.25">
      <c r="A50" s="62"/>
      <c r="B50" s="176" t="s">
        <v>462</v>
      </c>
      <c r="C50" s="177"/>
      <c r="D50" s="153">
        <f>D37+D48</f>
        <v>1116298.0179182366</v>
      </c>
      <c r="E50" s="154">
        <f>E37+E48</f>
        <v>1127925.8847817285</v>
      </c>
      <c r="F50" s="178"/>
      <c r="G50" s="156">
        <f>E50-D50</f>
        <v>11627.866863491945</v>
      </c>
      <c r="H50" s="157">
        <f>IF(AND(E50&gt;0,D50=0),1,IF(ISERR((E50-D50)/D50),0,(E50-D50)/D50))</f>
        <v>1.0416453918978139E-2</v>
      </c>
      <c r="I50" s="85"/>
      <c r="K50" s="116"/>
      <c r="L50" s="115"/>
      <c r="M50" s="116"/>
      <c r="V50" s="8"/>
      <c r="Y50" s="8"/>
    </row>
    <row r="51" spans="1:25" ht="31.5" customHeight="1" x14ac:dyDescent="0.25">
      <c r="A51" s="62"/>
      <c r="B51" s="176" t="s">
        <v>463</v>
      </c>
      <c r="C51" s="177"/>
      <c r="D51" s="153">
        <f>D50-D28</f>
        <v>1092470.7679182366</v>
      </c>
      <c r="E51" s="154">
        <f>E50-E28</f>
        <v>1104098.6347817285</v>
      </c>
      <c r="F51" s="178"/>
      <c r="G51" s="156">
        <f>E51-D51</f>
        <v>11627.866863491945</v>
      </c>
      <c r="H51" s="157">
        <f>IF(AND(E51&gt;0,D51=0),1,IF(ISERR((E51-D51)/D51),0,(E51-D51)/D51))</f>
        <v>1.0643641189273639E-2</v>
      </c>
      <c r="I51" s="85"/>
      <c r="K51" s="116"/>
      <c r="L51" s="115"/>
      <c r="M51" s="116"/>
      <c r="V51" s="8"/>
      <c r="Y51" s="8"/>
    </row>
    <row r="52" spans="1:25" ht="14.4" thickBot="1" x14ac:dyDescent="0.3">
      <c r="A52" s="62"/>
      <c r="L52" s="64"/>
    </row>
    <row r="53" spans="1:25" ht="12.75" customHeight="1" x14ac:dyDescent="0.25">
      <c r="A53" s="62"/>
      <c r="B53" s="744" t="s">
        <v>475</v>
      </c>
      <c r="C53" s="745"/>
      <c r="D53" s="745"/>
      <c r="E53" s="745"/>
      <c r="F53" s="745"/>
      <c r="G53" s="745"/>
      <c r="H53" s="746"/>
      <c r="L53" s="64"/>
    </row>
    <row r="54" spans="1:25" ht="18.75" customHeight="1" x14ac:dyDescent="0.25">
      <c r="A54" s="62"/>
      <c r="B54" s="747"/>
      <c r="C54" s="748"/>
      <c r="D54" s="748"/>
      <c r="E54" s="748"/>
      <c r="F54" s="748"/>
      <c r="G54" s="748"/>
      <c r="H54" s="749"/>
      <c r="L54" s="64"/>
    </row>
    <row r="55" spans="1:25" ht="19.5" customHeight="1" x14ac:dyDescent="0.25">
      <c r="A55" s="62"/>
      <c r="B55" s="747"/>
      <c r="C55" s="748"/>
      <c r="D55" s="748"/>
      <c r="E55" s="748"/>
      <c r="F55" s="748"/>
      <c r="G55" s="748"/>
      <c r="H55" s="749"/>
      <c r="L55" s="64"/>
    </row>
    <row r="56" spans="1:25" ht="18.75" customHeight="1" x14ac:dyDescent="0.25">
      <c r="A56" s="62"/>
      <c r="B56" s="747"/>
      <c r="C56" s="748"/>
      <c r="D56" s="748"/>
      <c r="E56" s="748"/>
      <c r="F56" s="748"/>
      <c r="G56" s="748"/>
      <c r="H56" s="749"/>
      <c r="L56" s="64"/>
    </row>
    <row r="57" spans="1:25" ht="9.75" customHeight="1" thickBot="1" x14ac:dyDescent="0.3">
      <c r="A57" s="62"/>
      <c r="B57" s="750"/>
      <c r="C57" s="751"/>
      <c r="D57" s="751"/>
      <c r="E57" s="751"/>
      <c r="F57" s="751"/>
      <c r="G57" s="751"/>
      <c r="H57" s="752"/>
      <c r="L57" s="64"/>
    </row>
    <row r="58" spans="1:25" ht="14.4" thickBot="1" x14ac:dyDescent="0.3">
      <c r="A58" s="179"/>
      <c r="B58" s="180"/>
      <c r="C58" s="181"/>
      <c r="D58" s="181"/>
      <c r="E58" s="181"/>
      <c r="F58" s="182"/>
      <c r="G58" s="181"/>
      <c r="H58" s="181"/>
      <c r="I58" s="181"/>
      <c r="J58" s="181"/>
      <c r="K58" s="181"/>
      <c r="L58" s="183"/>
    </row>
    <row r="75" spans="1:25" hidden="1" x14ac:dyDescent="0.25">
      <c r="A75" s="184"/>
      <c r="B75" s="185" t="s">
        <v>89</v>
      </c>
      <c r="C75" s="184"/>
      <c r="D75" s="184"/>
      <c r="G75" s="186" t="s">
        <v>90</v>
      </c>
    </row>
    <row r="76" spans="1:25" hidden="1" x14ac:dyDescent="0.25">
      <c r="A76" s="187">
        <v>8734603</v>
      </c>
      <c r="B76" s="188" t="s">
        <v>91</v>
      </c>
      <c r="C76" s="188"/>
      <c r="D76" s="189"/>
      <c r="E76" s="187">
        <v>8734603</v>
      </c>
      <c r="G76" s="186" t="s">
        <v>90</v>
      </c>
      <c r="H76" s="59" t="str">
        <f>VLOOKUP(E76,'All Schools 26-27 Detail'!$B$6:$C$250,2,FALSE)</f>
        <v>Abbey College, Ramsey</v>
      </c>
      <c r="J76" s="59" t="str">
        <f>VLOOKUP(E76,'All Schools 25-26 Detail'!$B$6:$C$250,2,FALSE)</f>
        <v>Abbey College, Ramsey</v>
      </c>
      <c r="K76" s="59" t="str">
        <f>IF(H76=J76,"ok","check")</f>
        <v>ok</v>
      </c>
      <c r="V76" s="8"/>
      <c r="W76" s="8"/>
      <c r="X76" s="8"/>
      <c r="Y76" s="8"/>
    </row>
    <row r="77" spans="1:25" hidden="1" x14ac:dyDescent="0.25">
      <c r="A77" s="187">
        <v>8733373</v>
      </c>
      <c r="B77" s="188" t="s">
        <v>92</v>
      </c>
      <c r="C77" s="188"/>
      <c r="D77" s="189"/>
      <c r="E77" s="187">
        <v>8733373</v>
      </c>
      <c r="G77" s="186" t="s">
        <v>90</v>
      </c>
      <c r="H77" s="59" t="str">
        <f>VLOOKUP(E77,'All Schools 26-27 Detail'!$B$6:$C$250,2,FALSE)</f>
        <v>Abbots Ripton CofE Primary School</v>
      </c>
      <c r="J77" s="59" t="str">
        <f>VLOOKUP(E77,'All Schools 25-26 Detail'!$B$6:$C$250,2,FALSE)</f>
        <v>Abbots Ripton CofE Primary School</v>
      </c>
      <c r="K77" s="59" t="str">
        <f t="shared" ref="K77:K140" si="7">IF(H77=J77,"ok","check")</f>
        <v>ok</v>
      </c>
    </row>
    <row r="78" spans="1:25" hidden="1" x14ac:dyDescent="0.25">
      <c r="A78" s="187">
        <v>8733061</v>
      </c>
      <c r="B78" s="188" t="s">
        <v>93</v>
      </c>
      <c r="C78" s="188"/>
      <c r="D78" s="189"/>
      <c r="E78" s="187">
        <v>8733061</v>
      </c>
      <c r="G78" s="186" t="s">
        <v>90</v>
      </c>
      <c r="H78" s="59" t="str">
        <f>VLOOKUP(E78,'All Schools 26-27 Detail'!$B$6:$C$250,2,FALSE)</f>
        <v>Alconbury CofE Primary School</v>
      </c>
      <c r="J78" s="59" t="str">
        <f>VLOOKUP(E78,'All Schools 25-26 Detail'!$B$6:$C$250,2,FALSE)</f>
        <v>Alconbury CofE Primary School</v>
      </c>
      <c r="K78" s="59" t="str">
        <f t="shared" si="7"/>
        <v>ok</v>
      </c>
    </row>
    <row r="79" spans="1:25" hidden="1" x14ac:dyDescent="0.25">
      <c r="A79" s="187">
        <v>8732087</v>
      </c>
      <c r="B79" s="188" t="s">
        <v>94</v>
      </c>
      <c r="C79" s="188"/>
      <c r="D79" s="189"/>
      <c r="E79" s="187">
        <v>8732087</v>
      </c>
      <c r="G79" s="186" t="s">
        <v>90</v>
      </c>
      <c r="H79" s="59" t="str">
        <f>VLOOKUP(E79,'All Schools 26-27 Detail'!$B$6:$C$250,2,FALSE)</f>
        <v>Alderman Jacobs School</v>
      </c>
      <c r="J79" s="59" t="str">
        <f>VLOOKUP(E79,'All Schools 25-26 Detail'!$B$6:$C$250,2,FALSE)</f>
        <v>Alderman Jacobs School</v>
      </c>
      <c r="K79" s="59" t="str">
        <f t="shared" si="7"/>
        <v>ok</v>
      </c>
    </row>
    <row r="80" spans="1:25" hidden="1" x14ac:dyDescent="0.25">
      <c r="A80" s="187">
        <v>8732083</v>
      </c>
      <c r="B80" s="188" t="s">
        <v>95</v>
      </c>
      <c r="C80" s="188"/>
      <c r="D80" s="189"/>
      <c r="E80" s="187">
        <v>8732083</v>
      </c>
      <c r="G80" s="186" t="s">
        <v>90</v>
      </c>
      <c r="H80" s="59" t="str">
        <f>VLOOKUP(E80,'All Schools 26-27 Detail'!$B$6:$C$250,2,FALSE)</f>
        <v>Alderman Payne Primary School</v>
      </c>
      <c r="J80" s="59" t="str">
        <f>VLOOKUP(E80,'All Schools 25-26 Detail'!$B$6:$C$250,2,FALSE)</f>
        <v>Alderman Payne Primary School</v>
      </c>
      <c r="K80" s="59" t="str">
        <f t="shared" si="7"/>
        <v>ok</v>
      </c>
    </row>
    <row r="81" spans="1:11" hidden="1" x14ac:dyDescent="0.25">
      <c r="A81" s="187">
        <v>8733383</v>
      </c>
      <c r="B81" s="188" t="s">
        <v>96</v>
      </c>
      <c r="C81" s="188"/>
      <c r="D81" s="189"/>
      <c r="E81" s="187">
        <v>8733383</v>
      </c>
      <c r="G81" s="186" t="s">
        <v>90</v>
      </c>
      <c r="H81" s="59" t="str">
        <f>VLOOKUP(E81,'All Schools 26-27 Detail'!$B$6:$C$250,2,FALSE)</f>
        <v>All Saints Interchurch Academy</v>
      </c>
      <c r="J81" s="59" t="str">
        <f>VLOOKUP(E81,'All Schools 25-26 Detail'!$B$6:$C$250,2,FALSE)</f>
        <v>All Saints Interchurch Academy</v>
      </c>
      <c r="K81" s="59" t="str">
        <f t="shared" si="7"/>
        <v>ok</v>
      </c>
    </row>
    <row r="82" spans="1:11" hidden="1" x14ac:dyDescent="0.25">
      <c r="A82" s="187">
        <v>8732118</v>
      </c>
      <c r="B82" s="188" t="s">
        <v>97</v>
      </c>
      <c r="C82" s="188"/>
      <c r="D82" s="189"/>
      <c r="E82" s="187">
        <v>8732118</v>
      </c>
      <c r="G82" s="186" t="s">
        <v>90</v>
      </c>
      <c r="H82" s="59" t="str">
        <f>VLOOKUP(E82,'All Schools 26-27 Detail'!$B$6:$C$250,2,FALSE)</f>
        <v>Arbury Primary School</v>
      </c>
      <c r="J82" s="59" t="str">
        <f>VLOOKUP(E82,'All Schools 25-26 Detail'!$B$6:$C$250,2,FALSE)</f>
        <v>Arbury Primary School</v>
      </c>
      <c r="K82" s="59" t="str">
        <f t="shared" si="7"/>
        <v>ok</v>
      </c>
    </row>
    <row r="83" spans="1:11" hidden="1" x14ac:dyDescent="0.25">
      <c r="A83" s="187">
        <v>8733000</v>
      </c>
      <c r="B83" s="188" t="s">
        <v>98</v>
      </c>
      <c r="C83" s="188"/>
      <c r="D83" s="189"/>
      <c r="E83" s="187">
        <v>8733000</v>
      </c>
      <c r="G83" s="186" t="s">
        <v>90</v>
      </c>
      <c r="H83" s="59" t="str">
        <f>VLOOKUP(E83,'All Schools 26-27 Detail'!$B$6:$C$250,2,FALSE)</f>
        <v>Babraham CofE (VC) Primary School</v>
      </c>
      <c r="J83" s="59" t="str">
        <f>VLOOKUP(E83,'All Schools 25-26 Detail'!$B$6:$C$250,2,FALSE)</f>
        <v>Babraham CofE (VC) Primary School</v>
      </c>
      <c r="K83" s="59" t="str">
        <f t="shared" si="7"/>
        <v>ok</v>
      </c>
    </row>
    <row r="84" spans="1:11" hidden="1" x14ac:dyDescent="0.25">
      <c r="A84" s="187">
        <v>8732058</v>
      </c>
      <c r="B84" s="188" t="s">
        <v>99</v>
      </c>
      <c r="C84" s="188"/>
      <c r="D84" s="189"/>
      <c r="E84" s="187">
        <v>8732058</v>
      </c>
      <c r="G84" s="186" t="s">
        <v>90</v>
      </c>
      <c r="H84" s="59" t="str">
        <f>VLOOKUP(E84,'All Schools 26-27 Detail'!$B$6:$C$250,2,FALSE)</f>
        <v>Bar Hill Community Primary School</v>
      </c>
      <c r="J84" s="59" t="str">
        <f>VLOOKUP(E84,'All Schools 25-26 Detail'!$B$6:$C$250,2,FALSE)</f>
        <v>Bar Hill Community Primary School</v>
      </c>
      <c r="K84" s="59" t="str">
        <f t="shared" si="7"/>
        <v>ok</v>
      </c>
    </row>
    <row r="85" spans="1:11" hidden="1" x14ac:dyDescent="0.25">
      <c r="A85" s="187">
        <v>8733067</v>
      </c>
      <c r="B85" s="188" t="s">
        <v>100</v>
      </c>
      <c r="C85" s="188"/>
      <c r="D85" s="189"/>
      <c r="E85" s="187">
        <v>8733067</v>
      </c>
      <c r="G85" s="186" t="s">
        <v>90</v>
      </c>
      <c r="H85" s="59" t="str">
        <f>VLOOKUP(E85,'All Schools 26-27 Detail'!$B$6:$C$250,2,FALSE)</f>
        <v>Barnabas Oley CofE Primary School</v>
      </c>
      <c r="J85" s="59" t="str">
        <f>VLOOKUP(E85,'All Schools 25-26 Detail'!$B$6:$C$250,2,FALSE)</f>
        <v>Barnabas Oley CofE Primary School</v>
      </c>
      <c r="K85" s="59" t="str">
        <f t="shared" si="7"/>
        <v>ok</v>
      </c>
    </row>
    <row r="86" spans="1:11" hidden="1" x14ac:dyDescent="0.25">
      <c r="A86" s="187">
        <v>8733001</v>
      </c>
      <c r="B86" s="188" t="s">
        <v>101</v>
      </c>
      <c r="C86" s="188"/>
      <c r="D86" s="189"/>
      <c r="E86" s="187">
        <v>8733001</v>
      </c>
      <c r="G86" s="186" t="s">
        <v>90</v>
      </c>
      <c r="H86" s="59" t="str">
        <f>VLOOKUP(E86,'All Schools 26-27 Detail'!$B$6:$C$250,2,FALSE)</f>
        <v>Barrington CofE VC Primary School</v>
      </c>
      <c r="J86" s="59" t="str">
        <f>VLOOKUP(E86,'All Schools 25-26 Detail'!$B$6:$C$250,2,FALSE)</f>
        <v>Barrington CofE VC Primary School</v>
      </c>
      <c r="K86" s="59" t="str">
        <f t="shared" si="7"/>
        <v>ok</v>
      </c>
    </row>
    <row r="87" spans="1:11" hidden="1" x14ac:dyDescent="0.25">
      <c r="A87" s="187">
        <v>8733301</v>
      </c>
      <c r="B87" s="188" t="s">
        <v>102</v>
      </c>
      <c r="C87" s="188"/>
      <c r="D87" s="189"/>
      <c r="E87" s="187">
        <v>8733301</v>
      </c>
      <c r="G87" s="186" t="s">
        <v>90</v>
      </c>
      <c r="H87" s="59" t="str">
        <f>VLOOKUP(E87,'All Schools 26-27 Detail'!$B$6:$C$250,2,FALSE)</f>
        <v>Barton CofE VA Primary School</v>
      </c>
      <c r="J87" s="59" t="str">
        <f>VLOOKUP(E87,'All Schools 25-26 Detail'!$B$6:$C$250,2,FALSE)</f>
        <v>Barton CofE VA Primary School</v>
      </c>
      <c r="K87" s="59" t="str">
        <f t="shared" si="7"/>
        <v>ok</v>
      </c>
    </row>
    <row r="88" spans="1:11" hidden="1" x14ac:dyDescent="0.25">
      <c r="A88" s="187">
        <v>8732002</v>
      </c>
      <c r="B88" s="188" t="s">
        <v>103</v>
      </c>
      <c r="C88" s="188"/>
      <c r="D88" s="189"/>
      <c r="E88" s="187">
        <v>8732002</v>
      </c>
      <c r="G88" s="186" t="s">
        <v>90</v>
      </c>
      <c r="H88" s="59" t="str">
        <f>VLOOKUP(E88,'All Schools 26-27 Detail'!$B$6:$C$250,2,FALSE)</f>
        <v>Bassingbourn Primary School</v>
      </c>
      <c r="J88" s="59" t="str">
        <f>VLOOKUP(E88,'All Schools 25-26 Detail'!$B$6:$C$250,2,FALSE)</f>
        <v>Bassingbourn Primary School</v>
      </c>
      <c r="K88" s="59" t="str">
        <f t="shared" si="7"/>
        <v>ok</v>
      </c>
    </row>
    <row r="89" spans="1:11" hidden="1" x14ac:dyDescent="0.25">
      <c r="A89" s="187">
        <v>8735401</v>
      </c>
      <c r="B89" s="188" t="s">
        <v>104</v>
      </c>
      <c r="C89" s="188"/>
      <c r="D89" s="189"/>
      <c r="E89" s="187">
        <v>8735401</v>
      </c>
      <c r="G89" s="186" t="s">
        <v>90</v>
      </c>
      <c r="H89" s="59" t="str">
        <f>VLOOKUP(E89,'All Schools 26-27 Detail'!$B$6:$C$250,2,FALSE)</f>
        <v>Bassingbourn Village College</v>
      </c>
      <c r="J89" s="59" t="str">
        <f>VLOOKUP(E89,'All Schools 25-26 Detail'!$B$6:$C$250,2,FALSE)</f>
        <v>Bassingbourn Village College</v>
      </c>
      <c r="K89" s="59" t="str">
        <f t="shared" si="7"/>
        <v>ok</v>
      </c>
    </row>
    <row r="90" spans="1:11" hidden="1" x14ac:dyDescent="0.25">
      <c r="A90" s="187">
        <v>8732082</v>
      </c>
      <c r="B90" s="188" t="s">
        <v>105</v>
      </c>
      <c r="C90" s="188"/>
      <c r="D90" s="189"/>
      <c r="E90" s="187">
        <v>8732082</v>
      </c>
      <c r="G90" s="186" t="s">
        <v>90</v>
      </c>
      <c r="H90" s="59" t="str">
        <f>VLOOKUP(E90,'All Schools 26-27 Detail'!$B$6:$C$250,2,FALSE)</f>
        <v>Beaupre Community Primary School</v>
      </c>
      <c r="J90" s="59" t="str">
        <f>VLOOKUP(E90,'All Schools 25-26 Detail'!$B$6:$C$250,2,FALSE)</f>
        <v>Beaupre Community Primary School</v>
      </c>
      <c r="K90" s="59" t="str">
        <f t="shared" si="7"/>
        <v>ok</v>
      </c>
    </row>
    <row r="91" spans="1:11" hidden="1" x14ac:dyDescent="0.25">
      <c r="A91" s="187">
        <v>8732060</v>
      </c>
      <c r="B91" s="188" t="s">
        <v>106</v>
      </c>
      <c r="C91" s="188"/>
      <c r="D91" s="189"/>
      <c r="E91" s="187">
        <v>8732060</v>
      </c>
      <c r="G91" s="186" t="s">
        <v>90</v>
      </c>
      <c r="H91" s="59" t="str">
        <f>VLOOKUP(E91,'All Schools 26-27 Detail'!$B$6:$C$250,2,FALSE)</f>
        <v>Benwick Primary School</v>
      </c>
      <c r="J91" s="59" t="str">
        <f>VLOOKUP(E91,'All Schools 25-26 Detail'!$B$6:$C$250,2,FALSE)</f>
        <v>Benwick Primary School</v>
      </c>
      <c r="K91" s="59" t="str">
        <f t="shared" si="7"/>
        <v>ok</v>
      </c>
    </row>
    <row r="92" spans="1:11" hidden="1" x14ac:dyDescent="0.25">
      <c r="A92" s="187">
        <v>8732312</v>
      </c>
      <c r="B92" s="188" t="s">
        <v>107</v>
      </c>
      <c r="C92" s="188"/>
      <c r="D92" s="189"/>
      <c r="E92" s="187">
        <v>8732312</v>
      </c>
      <c r="G92" s="186" t="s">
        <v>90</v>
      </c>
      <c r="H92" s="59" t="str">
        <f>VLOOKUP(E92,'All Schools 26-27 Detail'!$B$6:$C$250,2,FALSE)</f>
        <v>Bewick Bridge Community Primary School</v>
      </c>
      <c r="J92" s="59" t="str">
        <f>VLOOKUP(E92,'All Schools 25-26 Detail'!$B$6:$C$250,2,FALSE)</f>
        <v>Bewick Bridge Community Primary School</v>
      </c>
      <c r="K92" s="59" t="str">
        <f t="shared" si="7"/>
        <v>ok</v>
      </c>
    </row>
    <row r="93" spans="1:11" hidden="1" x14ac:dyDescent="0.25">
      <c r="A93" s="187">
        <v>8732200</v>
      </c>
      <c r="B93" s="188" t="s">
        <v>108</v>
      </c>
      <c r="C93" s="188"/>
      <c r="D93" s="189"/>
      <c r="E93" s="187">
        <v>8732200</v>
      </c>
      <c r="G93" s="186" t="s">
        <v>90</v>
      </c>
      <c r="H93" s="59" t="str">
        <f>VLOOKUP(E93,'All Schools 26-27 Detail'!$B$6:$C$250,2,FALSE)</f>
        <v>Bottisham Community Primary School</v>
      </c>
      <c r="J93" s="59" t="str">
        <f>VLOOKUP(E93,'All Schools 25-26 Detail'!$B$6:$C$250,2,FALSE)</f>
        <v>Bottisham Community Primary School</v>
      </c>
      <c r="K93" s="59" t="str">
        <f t="shared" si="7"/>
        <v>ok</v>
      </c>
    </row>
    <row r="94" spans="1:11" hidden="1" x14ac:dyDescent="0.25">
      <c r="A94" s="187">
        <v>8734002</v>
      </c>
      <c r="B94" s="188" t="s">
        <v>109</v>
      </c>
      <c r="C94" s="188"/>
      <c r="D94" s="189"/>
      <c r="E94" s="187">
        <v>8734002</v>
      </c>
      <c r="G94" s="186" t="s">
        <v>90</v>
      </c>
      <c r="H94" s="59" t="str">
        <f>VLOOKUP(E94,'All Schools 26-27 Detail'!$B$6:$C$250,2,FALSE)</f>
        <v>Bottisham Village College</v>
      </c>
      <c r="J94" s="59" t="str">
        <f>VLOOKUP(E94,'All Schools 25-26 Detail'!$B$6:$C$250,2,FALSE)</f>
        <v>Bottisham Village College</v>
      </c>
      <c r="K94" s="59" t="str">
        <f t="shared" si="7"/>
        <v>ok</v>
      </c>
    </row>
    <row r="95" spans="1:11" hidden="1" x14ac:dyDescent="0.25">
      <c r="A95" s="187">
        <v>8733002</v>
      </c>
      <c r="B95" s="188" t="s">
        <v>110</v>
      </c>
      <c r="C95" s="188"/>
      <c r="D95" s="189"/>
      <c r="E95" s="187">
        <v>8733002</v>
      </c>
      <c r="G95" s="186" t="s">
        <v>90</v>
      </c>
      <c r="H95" s="59" t="str">
        <f>VLOOKUP(E95,'All Schools 26-27 Detail'!$B$6:$C$250,2,FALSE)</f>
        <v>Bourn CofE Primary Academy</v>
      </c>
      <c r="J95" s="59" t="str">
        <f>VLOOKUP(E95,'All Schools 25-26 Detail'!$B$6:$C$250,2,FALSE)</f>
        <v>Bourn CofE Primary Academy</v>
      </c>
      <c r="K95" s="59" t="str">
        <f t="shared" si="7"/>
        <v>ok</v>
      </c>
    </row>
    <row r="96" spans="1:11" hidden="1" x14ac:dyDescent="0.25">
      <c r="A96" s="187">
        <v>8733942</v>
      </c>
      <c r="B96" s="188" t="s">
        <v>111</v>
      </c>
      <c r="C96" s="188"/>
      <c r="D96" s="189"/>
      <c r="E96" s="187">
        <v>8733942</v>
      </c>
      <c r="G96" s="186" t="s">
        <v>90</v>
      </c>
      <c r="H96" s="59" t="str">
        <f>VLOOKUP(E96,'All Schools 26-27 Detail'!$B$6:$C$250,2,FALSE)</f>
        <v>Brampton Village Primary School</v>
      </c>
      <c r="J96" s="59" t="str">
        <f>VLOOKUP(E96,'All Schools 25-26 Detail'!$B$6:$C$250,2,FALSE)</f>
        <v>Brampton Village Primary School</v>
      </c>
      <c r="K96" s="59" t="str">
        <f t="shared" si="7"/>
        <v>ok</v>
      </c>
    </row>
    <row r="97" spans="1:11" hidden="1" x14ac:dyDescent="0.25">
      <c r="A97" s="187">
        <v>8733081</v>
      </c>
      <c r="B97" s="188" t="s">
        <v>112</v>
      </c>
      <c r="C97" s="188"/>
      <c r="D97" s="189"/>
      <c r="E97" s="187">
        <v>8733081</v>
      </c>
      <c r="G97" s="186" t="s">
        <v>90</v>
      </c>
      <c r="H97" s="59" t="str">
        <f>VLOOKUP(E97,'All Schools 26-27 Detail'!$B$6:$C$250,2,FALSE)</f>
        <v>Brington CofE Primary School</v>
      </c>
      <c r="J97" s="59" t="str">
        <f>VLOOKUP(E97,'All Schools 25-26 Detail'!$B$6:$C$250,2,FALSE)</f>
        <v>Brington CofE Primary School</v>
      </c>
      <c r="K97" s="59" t="str">
        <f t="shared" si="7"/>
        <v>ok</v>
      </c>
    </row>
    <row r="98" spans="1:11" hidden="1" x14ac:dyDescent="0.25">
      <c r="A98" s="187">
        <v>8733063</v>
      </c>
      <c r="B98" s="188" t="s">
        <v>113</v>
      </c>
      <c r="C98" s="188"/>
      <c r="D98" s="189"/>
      <c r="E98" s="187">
        <v>8733063</v>
      </c>
      <c r="G98" s="186" t="s">
        <v>90</v>
      </c>
      <c r="H98" s="59" t="str">
        <f>VLOOKUP(E98,'All Schools 26-27 Detail'!$B$6:$C$250,2,FALSE)</f>
        <v>Buckden CofE Primary School</v>
      </c>
      <c r="J98" s="59" t="str">
        <f>VLOOKUP(E98,'All Schools 25-26 Detail'!$B$6:$C$250,2,FALSE)</f>
        <v>Buckden CofE Primary School</v>
      </c>
      <c r="K98" s="59" t="str">
        <f t="shared" si="7"/>
        <v>ok</v>
      </c>
    </row>
    <row r="99" spans="1:11" hidden="1" x14ac:dyDescent="0.25">
      <c r="A99" s="187">
        <v>8732102</v>
      </c>
      <c r="B99" s="188" t="s">
        <v>487</v>
      </c>
      <c r="C99" s="188"/>
      <c r="D99" s="189"/>
      <c r="E99" s="187">
        <v>8732102</v>
      </c>
      <c r="G99" s="186" t="s">
        <v>90</v>
      </c>
      <c r="H99" s="59" t="str">
        <f>VLOOKUP(E99,'All Schools 26-27 Detail'!$B$6:$C$250,2,FALSE)</f>
        <v>Burrough Green CofE Primary Academy</v>
      </c>
      <c r="J99" s="59" t="str">
        <f>VLOOKUP(E99,'All Schools 25-26 Detail'!$B$6:$C$250,2,FALSE)</f>
        <v>Burrough Green CofE Primary School</v>
      </c>
      <c r="K99" s="59" t="str">
        <f>IF(H99=J99,"ok","check")</f>
        <v>check</v>
      </c>
    </row>
    <row r="100" spans="1:11" hidden="1" x14ac:dyDescent="0.25">
      <c r="A100" s="187">
        <v>8732101</v>
      </c>
      <c r="B100" s="188" t="s">
        <v>441</v>
      </c>
      <c r="C100" s="188"/>
      <c r="D100" s="189"/>
      <c r="E100" s="187">
        <v>8732101</v>
      </c>
      <c r="G100" s="186" t="s">
        <v>90</v>
      </c>
      <c r="H100" s="59" t="str">
        <f>VLOOKUP(E100,'All Schools 26-27 Detail'!$B$6:$C$250,2,FALSE)</f>
        <v>Burrowmoor Primary Academy</v>
      </c>
      <c r="J100" s="59" t="str">
        <f>VLOOKUP(E100,'All Schools 25-26 Detail'!$B$6:$C$250,2,FALSE)</f>
        <v>Burrowmoor Primary Academy</v>
      </c>
      <c r="K100" s="59" t="str">
        <f t="shared" si="7"/>
        <v>ok</v>
      </c>
    </row>
    <row r="101" spans="1:11" hidden="1" x14ac:dyDescent="0.25">
      <c r="A101" s="187">
        <v>8732327</v>
      </c>
      <c r="B101" s="188" t="s">
        <v>115</v>
      </c>
      <c r="C101" s="188"/>
      <c r="D101" s="189"/>
      <c r="E101" s="187">
        <v>8732327</v>
      </c>
      <c r="G101" s="186" t="s">
        <v>90</v>
      </c>
      <c r="H101" s="59" t="str">
        <f>VLOOKUP(E101,'All Schools 26-27 Detail'!$B$6:$C$250,2,FALSE)</f>
        <v>Burwell Village College (Primary)</v>
      </c>
      <c r="J101" s="59" t="str">
        <f>VLOOKUP(E101,'All Schools 25-26 Detail'!$B$6:$C$250,2,FALSE)</f>
        <v>Burwell Village College (Primary)</v>
      </c>
      <c r="K101" s="59" t="str">
        <f t="shared" si="7"/>
        <v>ok</v>
      </c>
    </row>
    <row r="102" spans="1:11" hidden="1" x14ac:dyDescent="0.25">
      <c r="A102" s="187">
        <v>8733367</v>
      </c>
      <c r="B102" s="188" t="s">
        <v>116</v>
      </c>
      <c r="C102" s="188"/>
      <c r="D102" s="189"/>
      <c r="E102" s="187">
        <v>8733367</v>
      </c>
      <c r="G102" s="186" t="s">
        <v>90</v>
      </c>
      <c r="H102" s="59" t="str">
        <f>VLOOKUP(E102,'All Schools 26-27 Detail'!$B$6:$C$250,2,FALSE)</f>
        <v>Bury CofE Primary School</v>
      </c>
      <c r="J102" s="59" t="str">
        <f>VLOOKUP(E102,'All Schools 25-26 Detail'!$B$6:$C$250,2,FALSE)</f>
        <v>Bury CofE Primary School</v>
      </c>
      <c r="K102" s="59" t="str">
        <f t="shared" si="7"/>
        <v>ok</v>
      </c>
    </row>
    <row r="103" spans="1:11" hidden="1" x14ac:dyDescent="0.25">
      <c r="A103" s="187">
        <v>8732452</v>
      </c>
      <c r="B103" s="188" t="s">
        <v>117</v>
      </c>
      <c r="C103" s="188"/>
      <c r="D103" s="189"/>
      <c r="E103" s="187">
        <v>8732452</v>
      </c>
      <c r="G103" s="186" t="s">
        <v>90</v>
      </c>
      <c r="H103" s="59" t="str">
        <f>VLOOKUP(E103,'All Schools 26-27 Detail'!$B$6:$C$250,2,FALSE)</f>
        <v>Bushmead Primary School</v>
      </c>
      <c r="J103" s="59" t="str">
        <f>VLOOKUP(E103,'All Schools 25-26 Detail'!$B$6:$C$250,2,FALSE)</f>
        <v>Bushmead Primary School</v>
      </c>
      <c r="K103" s="59" t="str">
        <f t="shared" si="7"/>
        <v>ok</v>
      </c>
    </row>
    <row r="104" spans="1:11" hidden="1" x14ac:dyDescent="0.25">
      <c r="A104" s="187">
        <v>8732004</v>
      </c>
      <c r="B104" s="188" t="s">
        <v>118</v>
      </c>
      <c r="C104" s="188"/>
      <c r="D104" s="189"/>
      <c r="E104" s="187">
        <v>8732004</v>
      </c>
      <c r="G104" s="186" t="s">
        <v>90</v>
      </c>
      <c r="H104" s="59" t="str">
        <f>VLOOKUP(E104,'All Schools 26-27 Detail'!$B$6:$C$250,2,FALSE)</f>
        <v>Caldecote Primary School</v>
      </c>
      <c r="J104" s="59" t="str">
        <f>VLOOKUP(E104,'All Schools 25-26 Detail'!$B$6:$C$250,2,FALSE)</f>
        <v>Caldecote Primary School</v>
      </c>
      <c r="K104" s="59" t="str">
        <f t="shared" si="7"/>
        <v>ok</v>
      </c>
    </row>
    <row r="105" spans="1:11" hidden="1" x14ac:dyDescent="0.25">
      <c r="A105" s="187">
        <v>8734006</v>
      </c>
      <c r="B105" s="188" t="s">
        <v>119</v>
      </c>
      <c r="C105" s="188"/>
      <c r="D105" s="189"/>
      <c r="E105" s="187">
        <v>8734006</v>
      </c>
      <c r="G105" s="186" t="s">
        <v>90</v>
      </c>
      <c r="H105" s="59" t="str">
        <f>VLOOKUP(E105,'All Schools 26-27 Detail'!$B$6:$C$250,2,FALSE)</f>
        <v>Cambourne Village College</v>
      </c>
      <c r="J105" s="59" t="str">
        <f>VLOOKUP(E105,'All Schools 25-26 Detail'!$B$6:$C$250,2,FALSE)</f>
        <v>Cambourne Village College</v>
      </c>
      <c r="K105" s="59" t="str">
        <f t="shared" si="7"/>
        <v>ok</v>
      </c>
    </row>
    <row r="106" spans="1:11" hidden="1" x14ac:dyDescent="0.25">
      <c r="A106" s="187">
        <v>8734008</v>
      </c>
      <c r="B106" s="188" t="s">
        <v>120</v>
      </c>
      <c r="C106" s="188"/>
      <c r="D106" s="189"/>
      <c r="E106" s="187">
        <v>8734008</v>
      </c>
      <c r="G106" s="186" t="s">
        <v>90</v>
      </c>
      <c r="H106" s="59" t="str">
        <f>VLOOKUP(E106,'All Schools 26-27 Detail'!$B$6:$C$250,2,FALSE)</f>
        <v>Cambridge Academy for Science and Technology</v>
      </c>
      <c r="J106" s="59" t="str">
        <f>VLOOKUP(E106,'All Schools 25-26 Detail'!$B$6:$C$250,2,FALSE)</f>
        <v>Cambridge Academy for Science and Technology</v>
      </c>
      <c r="K106" s="59" t="str">
        <f t="shared" si="7"/>
        <v>ok</v>
      </c>
    </row>
    <row r="107" spans="1:11" hidden="1" x14ac:dyDescent="0.25">
      <c r="A107" s="187">
        <v>8733008</v>
      </c>
      <c r="B107" s="188" t="s">
        <v>121</v>
      </c>
      <c r="C107" s="188"/>
      <c r="D107" s="189"/>
      <c r="E107" s="187">
        <v>8733008</v>
      </c>
      <c r="G107" s="186" t="s">
        <v>90</v>
      </c>
      <c r="H107" s="59" t="str">
        <f>VLOOKUP(E107,'All Schools 26-27 Detail'!$B$6:$C$250,2,FALSE)</f>
        <v>Castle Camps Church of England (Controlled) Primary School</v>
      </c>
      <c r="J107" s="59" t="str">
        <f>VLOOKUP(E107,'All Schools 25-26 Detail'!$B$6:$C$250,2,FALSE)</f>
        <v>Castle Camps Church of England (Controlled) Primary School</v>
      </c>
      <c r="K107" s="59" t="str">
        <f t="shared" si="7"/>
        <v>ok</v>
      </c>
    </row>
    <row r="108" spans="1:11" hidden="1" x14ac:dyDescent="0.25">
      <c r="A108" s="187">
        <v>8732206</v>
      </c>
      <c r="B108" s="188" t="s">
        <v>122</v>
      </c>
      <c r="C108" s="188"/>
      <c r="D108" s="189"/>
      <c r="E108" s="187">
        <v>8732206</v>
      </c>
      <c r="G108" s="186" t="s">
        <v>90</v>
      </c>
      <c r="H108" s="59" t="str">
        <f>VLOOKUP(E108,'All Schools 26-27 Detail'!$B$6:$C$250,2,FALSE)</f>
        <v>Cavalry Primary School</v>
      </c>
      <c r="J108" s="59" t="str">
        <f>VLOOKUP(E108,'All Schools 25-26 Detail'!$B$6:$C$250,2,FALSE)</f>
        <v>Cavalry Primary School</v>
      </c>
      <c r="K108" s="59" t="str">
        <f t="shared" si="7"/>
        <v>ok</v>
      </c>
    </row>
    <row r="109" spans="1:11" hidden="1" x14ac:dyDescent="0.25">
      <c r="A109" s="187">
        <v>8733050</v>
      </c>
      <c r="B109" s="188" t="s">
        <v>123</v>
      </c>
      <c r="C109" s="188"/>
      <c r="D109" s="189"/>
      <c r="E109" s="187">
        <v>8733050</v>
      </c>
      <c r="G109" s="186" t="s">
        <v>90</v>
      </c>
      <c r="H109" s="59" t="str">
        <f>VLOOKUP(E109,'All Schools 26-27 Detail'!$B$6:$C$250,2,FALSE)</f>
        <v>Cherry Hinton Church of England Voluntary Controlled Primary School</v>
      </c>
      <c r="J109" s="59" t="str">
        <f>VLOOKUP(E109,'All Schools 25-26 Detail'!$B$6:$C$250,2,FALSE)</f>
        <v>Cherry Hinton Church of England Voluntary Controlled Primary School</v>
      </c>
      <c r="K109" s="59" t="str">
        <f t="shared" si="7"/>
        <v>ok</v>
      </c>
    </row>
    <row r="110" spans="1:11" hidden="1" x14ac:dyDescent="0.25">
      <c r="A110" s="187">
        <v>8734029</v>
      </c>
      <c r="B110" s="188" t="s">
        <v>124</v>
      </c>
      <c r="C110" s="188"/>
      <c r="D110" s="189"/>
      <c r="E110" s="187">
        <v>8734029</v>
      </c>
      <c r="G110" s="186" t="s">
        <v>90</v>
      </c>
      <c r="H110" s="59" t="str">
        <f>VLOOKUP(E110,'All Schools 26-27 Detail'!$B$6:$C$250,2,FALSE)</f>
        <v>Chesterton Community College</v>
      </c>
      <c r="J110" s="59" t="str">
        <f>VLOOKUP(E110,'All Schools 25-26 Detail'!$B$6:$C$250,2,FALSE)</f>
        <v>Chesterton Community College</v>
      </c>
      <c r="K110" s="59" t="str">
        <f t="shared" si="7"/>
        <v>ok</v>
      </c>
    </row>
    <row r="111" spans="1:11" hidden="1" x14ac:dyDescent="0.25">
      <c r="A111" s="187">
        <v>8732013</v>
      </c>
      <c r="B111" s="188" t="s">
        <v>125</v>
      </c>
      <c r="C111" s="188"/>
      <c r="D111" s="189"/>
      <c r="E111" s="187">
        <v>8732013</v>
      </c>
      <c r="G111" s="186" t="s">
        <v>90</v>
      </c>
      <c r="H111" s="59" t="str">
        <f>VLOOKUP(E111,'All Schools 26-27 Detail'!$B$6:$C$250,2,FALSE)</f>
        <v>Chesterton Primary School</v>
      </c>
      <c r="J111" s="59" t="str">
        <f>VLOOKUP(E111,'All Schools 25-26 Detail'!$B$6:$C$250,2,FALSE)</f>
        <v>Chesterton Primary School</v>
      </c>
      <c r="K111" s="59" t="str">
        <f t="shared" si="7"/>
        <v>ok</v>
      </c>
    </row>
    <row r="112" spans="1:11" hidden="1" x14ac:dyDescent="0.25">
      <c r="A112" s="187">
        <v>8733009</v>
      </c>
      <c r="B112" s="188" t="s">
        <v>126</v>
      </c>
      <c r="C112" s="188"/>
      <c r="D112" s="189"/>
      <c r="E112" s="187">
        <v>8733009</v>
      </c>
      <c r="G112" s="186" t="s">
        <v>90</v>
      </c>
      <c r="H112" s="59" t="str">
        <f>VLOOKUP(E112,'All Schools 26-27 Detail'!$B$6:$C$250,2,FALSE)</f>
        <v>Cheveley CofE Primary School</v>
      </c>
      <c r="J112" s="59" t="str">
        <f>VLOOKUP(E112,'All Schools 25-26 Detail'!$B$6:$C$250,2,FALSE)</f>
        <v>Cheveley CofE Primary School</v>
      </c>
      <c r="K112" s="59" t="str">
        <f t="shared" si="7"/>
        <v>ok</v>
      </c>
    </row>
    <row r="113" spans="1:11" hidden="1" x14ac:dyDescent="0.25">
      <c r="A113" s="187">
        <v>8732091</v>
      </c>
      <c r="B113" s="188" t="s">
        <v>127</v>
      </c>
      <c r="C113" s="188"/>
      <c r="D113" s="189"/>
      <c r="E113" s="187">
        <v>8732091</v>
      </c>
      <c r="G113" s="186" t="s">
        <v>90</v>
      </c>
      <c r="H113" s="59" t="str">
        <f>VLOOKUP(E113,'All Schools 26-27 Detail'!$B$6:$C$250,2,FALSE)</f>
        <v>Clarkson Infants School</v>
      </c>
      <c r="J113" s="59" t="str">
        <f>VLOOKUP(E113,'All Schools 25-26 Detail'!$B$6:$C$250,2,FALSE)</f>
        <v>Clarkson Infants School</v>
      </c>
      <c r="K113" s="59" t="str">
        <f t="shared" si="7"/>
        <v>ok</v>
      </c>
    </row>
    <row r="114" spans="1:11" hidden="1" x14ac:dyDescent="0.25">
      <c r="A114" s="187">
        <v>8732065</v>
      </c>
      <c r="B114" s="188" t="s">
        <v>128</v>
      </c>
      <c r="C114" s="188"/>
      <c r="D114" s="189"/>
      <c r="E114" s="187">
        <v>8732065</v>
      </c>
      <c r="G114" s="186" t="s">
        <v>90</v>
      </c>
      <c r="H114" s="59" t="str">
        <f>VLOOKUP(E114,'All Schools 26-27 Detail'!$B$6:$C$250,2,FALSE)</f>
        <v>Coates Primary School</v>
      </c>
      <c r="J114" s="59" t="str">
        <f>VLOOKUP(E114,'All Schools 25-26 Detail'!$B$6:$C$250,2,FALSE)</f>
        <v>Coates Primary School</v>
      </c>
      <c r="K114" s="59" t="str">
        <f t="shared" si="7"/>
        <v>ok</v>
      </c>
    </row>
    <row r="115" spans="1:11" hidden="1" x14ac:dyDescent="0.25">
      <c r="A115" s="187">
        <v>8734031</v>
      </c>
      <c r="B115" s="188" t="s">
        <v>129</v>
      </c>
      <c r="C115" s="188"/>
      <c r="D115" s="189"/>
      <c r="E115" s="187">
        <v>8734031</v>
      </c>
      <c r="G115" s="186" t="s">
        <v>90</v>
      </c>
      <c r="H115" s="59" t="str">
        <f>VLOOKUP(E115,'All Schools 26-27 Detail'!$B$6:$C$250,2,FALSE)</f>
        <v>Coleridge Community College</v>
      </c>
      <c r="J115" s="59" t="str">
        <f>VLOOKUP(E115,'All Schools 25-26 Detail'!$B$6:$C$250,2,FALSE)</f>
        <v>Coleridge Community College</v>
      </c>
      <c r="K115" s="59" t="str">
        <f t="shared" si="7"/>
        <v>ok</v>
      </c>
    </row>
    <row r="116" spans="1:11" hidden="1" x14ac:dyDescent="0.25">
      <c r="A116" s="187">
        <v>8732119</v>
      </c>
      <c r="B116" s="188" t="s">
        <v>130</v>
      </c>
      <c r="C116" s="188"/>
      <c r="D116" s="189"/>
      <c r="E116" s="187">
        <v>8732119</v>
      </c>
      <c r="G116" s="186" t="s">
        <v>90</v>
      </c>
      <c r="H116" s="59" t="str">
        <f>VLOOKUP(E116,'All Schools 26-27 Detail'!$B$6:$C$250,2,FALSE)</f>
        <v>Colville Primary School</v>
      </c>
      <c r="J116" s="59" t="str">
        <f>VLOOKUP(E116,'All Schools 25-26 Detail'!$B$6:$C$250,2,FALSE)</f>
        <v>Colville Primary School</v>
      </c>
      <c r="K116" s="59" t="str">
        <f t="shared" si="7"/>
        <v>ok</v>
      </c>
    </row>
    <row r="117" spans="1:11" hidden="1" x14ac:dyDescent="0.25">
      <c r="A117" s="187">
        <v>8735406</v>
      </c>
      <c r="B117" s="188" t="s">
        <v>131</v>
      </c>
      <c r="C117" s="188"/>
      <c r="D117" s="189"/>
      <c r="E117" s="187">
        <v>8735406</v>
      </c>
      <c r="G117" s="186" t="s">
        <v>90</v>
      </c>
      <c r="H117" s="59" t="str">
        <f>VLOOKUP(E117,'All Schools 26-27 Detail'!$B$6:$C$250,2,FALSE)</f>
        <v>Comberton Village College</v>
      </c>
      <c r="J117" s="59" t="str">
        <f>VLOOKUP(E117,'All Schools 25-26 Detail'!$B$6:$C$250,2,FALSE)</f>
        <v>Comberton Village College</v>
      </c>
      <c r="K117" s="59" t="str">
        <f t="shared" si="7"/>
        <v>ok</v>
      </c>
    </row>
    <row r="118" spans="1:11" hidden="1" x14ac:dyDescent="0.25">
      <c r="A118" s="187">
        <v>8733011</v>
      </c>
      <c r="B118" s="188" t="s">
        <v>132</v>
      </c>
      <c r="C118" s="188"/>
      <c r="D118" s="189"/>
      <c r="E118" s="187">
        <v>8733011</v>
      </c>
      <c r="G118" s="186" t="s">
        <v>90</v>
      </c>
      <c r="H118" s="59" t="str">
        <f>VLOOKUP(E118,'All Schools 26-27 Detail'!$B$6:$C$250,2,FALSE)</f>
        <v>Coton Church of England (Voluntary Controlled) Primary School</v>
      </c>
      <c r="J118" s="59" t="str">
        <f>VLOOKUP(E118,'All Schools 25-26 Detail'!$B$6:$C$250,2,FALSE)</f>
        <v>Coton Church of England (Voluntary Controlled) Primary School</v>
      </c>
      <c r="K118" s="59" t="str">
        <f t="shared" si="7"/>
        <v>ok</v>
      </c>
    </row>
    <row r="119" spans="1:11" hidden="1" x14ac:dyDescent="0.25">
      <c r="A119" s="187">
        <v>8732006</v>
      </c>
      <c r="B119" s="188" t="s">
        <v>133</v>
      </c>
      <c r="C119" s="188"/>
      <c r="D119" s="189"/>
      <c r="E119" s="187">
        <v>8732006</v>
      </c>
      <c r="G119" s="186" t="s">
        <v>90</v>
      </c>
      <c r="H119" s="59" t="str">
        <f>VLOOKUP(E119,'All Schools 26-27 Detail'!$B$6:$C$250,2,FALSE)</f>
        <v>Cottenham Primary School</v>
      </c>
      <c r="J119" s="59" t="str">
        <f>VLOOKUP(E119,'All Schools 25-26 Detail'!$B$6:$C$250,2,FALSE)</f>
        <v>Cottenham Primary School</v>
      </c>
      <c r="K119" s="59" t="str">
        <f t="shared" si="7"/>
        <v>ok</v>
      </c>
    </row>
    <row r="120" spans="1:11" hidden="1" x14ac:dyDescent="0.25">
      <c r="A120" s="187">
        <v>8734038</v>
      </c>
      <c r="B120" s="188" t="s">
        <v>134</v>
      </c>
      <c r="C120" s="188"/>
      <c r="D120" s="189"/>
      <c r="E120" s="187">
        <v>8734038</v>
      </c>
      <c r="G120" s="186" t="s">
        <v>90</v>
      </c>
      <c r="H120" s="59" t="str">
        <f>VLOOKUP(E120,'All Schools 26-27 Detail'!$B$6:$C$250,2,FALSE)</f>
        <v>Cottenham Village College</v>
      </c>
      <c r="J120" s="59" t="str">
        <f>VLOOKUP(E120,'All Schools 25-26 Detail'!$B$6:$C$250,2,FALSE)</f>
        <v>Cottenham Village College</v>
      </c>
      <c r="K120" s="59" t="str">
        <f t="shared" si="7"/>
        <v>ok</v>
      </c>
    </row>
    <row r="121" spans="1:11" hidden="1" x14ac:dyDescent="0.25">
      <c r="A121" s="187">
        <v>8732451</v>
      </c>
      <c r="B121" s="188" t="s">
        <v>135</v>
      </c>
      <c r="C121" s="188"/>
      <c r="D121" s="189"/>
      <c r="E121" s="187">
        <v>8732451</v>
      </c>
      <c r="G121" s="186" t="s">
        <v>90</v>
      </c>
      <c r="H121" s="59" t="str">
        <f>VLOOKUP(E121,'All Schools 26-27 Detail'!$B$6:$C$250,2,FALSE)</f>
        <v>Cromwell Academy</v>
      </c>
      <c r="J121" s="59" t="str">
        <f>VLOOKUP(E121,'All Schools 25-26 Detail'!$B$6:$C$250,2,FALSE)</f>
        <v>Cromwell Academy</v>
      </c>
      <c r="K121" s="59" t="str">
        <f t="shared" si="7"/>
        <v>ok</v>
      </c>
    </row>
    <row r="122" spans="1:11" hidden="1" x14ac:dyDescent="0.25">
      <c r="A122" s="187">
        <v>8734045</v>
      </c>
      <c r="B122" s="188" t="s">
        <v>136</v>
      </c>
      <c r="C122" s="188"/>
      <c r="D122" s="189"/>
      <c r="E122" s="187">
        <v>8734045</v>
      </c>
      <c r="G122" s="186" t="s">
        <v>622</v>
      </c>
      <c r="H122" s="59" t="str">
        <f>VLOOKUP(E122,'All Schools 26-27 Detail'!$B$6:$C$250,2,FALSE)</f>
        <v>Cromwell Community College</v>
      </c>
      <c r="J122" s="59" t="str">
        <f>VLOOKUP(E122,'All Schools 25-26 Detail'!$B$6:$C$250,2,FALSE)</f>
        <v>Cromwell Community College</v>
      </c>
      <c r="K122" s="59" t="str">
        <f t="shared" si="7"/>
        <v>ok</v>
      </c>
    </row>
    <row r="123" spans="1:11" hidden="1" x14ac:dyDescent="0.25">
      <c r="A123" s="187">
        <v>8735203</v>
      </c>
      <c r="B123" s="188" t="s">
        <v>137</v>
      </c>
      <c r="C123" s="188"/>
      <c r="D123" s="189"/>
      <c r="E123" s="187">
        <v>8735203</v>
      </c>
      <c r="G123" s="186" t="s">
        <v>90</v>
      </c>
      <c r="H123" s="59" t="str">
        <f>VLOOKUP(E123,'All Schools 26-27 Detail'!$B$6:$C$250,2,FALSE)</f>
        <v>Crosshall Infant School Academy Trust</v>
      </c>
      <c r="J123" s="59" t="str">
        <f>VLOOKUP(E123,'All Schools 25-26 Detail'!$B$6:$C$250,2,FALSE)</f>
        <v>Crosshall Infant School Academy Trust</v>
      </c>
      <c r="K123" s="59" t="str">
        <f t="shared" si="7"/>
        <v>ok</v>
      </c>
    </row>
    <row r="124" spans="1:11" hidden="1" x14ac:dyDescent="0.25">
      <c r="A124" s="187">
        <v>8735204</v>
      </c>
      <c r="B124" s="188" t="s">
        <v>138</v>
      </c>
      <c r="C124" s="188"/>
      <c r="D124" s="189"/>
      <c r="E124" s="187">
        <v>8735204</v>
      </c>
      <c r="G124" s="186" t="s">
        <v>90</v>
      </c>
      <c r="H124" s="59" t="str">
        <f>VLOOKUP(E124,'All Schools 26-27 Detail'!$B$6:$C$250,2,FALSE)</f>
        <v>Crosshall Junior School</v>
      </c>
      <c r="J124" s="59" t="str">
        <f>VLOOKUP(E124,'All Schools 25-26 Detail'!$B$6:$C$250,2,FALSE)</f>
        <v>Crosshall Junior School</v>
      </c>
      <c r="K124" s="59" t="str">
        <f t="shared" si="7"/>
        <v>ok</v>
      </c>
    </row>
    <row r="125" spans="1:11" hidden="1" x14ac:dyDescent="0.25">
      <c r="A125" s="187">
        <v>8732057</v>
      </c>
      <c r="B125" s="188" t="s">
        <v>139</v>
      </c>
      <c r="C125" s="188"/>
      <c r="D125" s="189"/>
      <c r="E125" s="187">
        <v>8732057</v>
      </c>
      <c r="G125" s="186" t="s">
        <v>90</v>
      </c>
      <c r="H125" s="59" t="str">
        <f>VLOOKUP(E125,'All Schools 26-27 Detail'!$B$6:$C$250,2,FALSE)</f>
        <v>Ditton Lodge Primary School</v>
      </c>
      <c r="J125" s="59" t="str">
        <f>VLOOKUP(E125,'All Schools 25-26 Detail'!$B$6:$C$250,2,FALSE)</f>
        <v>Ditton Lodge Primary School</v>
      </c>
      <c r="K125" s="59" t="str">
        <f t="shared" si="7"/>
        <v>ok</v>
      </c>
    </row>
    <row r="126" spans="1:11" hidden="1" x14ac:dyDescent="0.25">
      <c r="A126" s="187">
        <v>8732052</v>
      </c>
      <c r="B126" s="188" t="s">
        <v>140</v>
      </c>
      <c r="C126" s="188"/>
      <c r="D126" s="189"/>
      <c r="E126" s="187">
        <v>8732052</v>
      </c>
      <c r="G126" s="186" t="s">
        <v>90</v>
      </c>
      <c r="H126" s="59" t="str">
        <f>VLOOKUP(E126,'All Schools 26-27 Detail'!$B$6:$C$250,2,FALSE)</f>
        <v>Downham Feoffees Primary Academy</v>
      </c>
      <c r="J126" s="59" t="str">
        <f>VLOOKUP(E126,'All Schools 25-26 Detail'!$B$6:$C$250,2,FALSE)</f>
        <v>Downham Feoffees Primary Academy</v>
      </c>
      <c r="K126" s="59" t="str">
        <f t="shared" si="7"/>
        <v>ok</v>
      </c>
    </row>
    <row r="127" spans="1:11" hidden="1" x14ac:dyDescent="0.25">
      <c r="A127" s="187">
        <v>8733012</v>
      </c>
      <c r="B127" s="188" t="s">
        <v>141</v>
      </c>
      <c r="C127" s="188"/>
      <c r="D127" s="189"/>
      <c r="E127" s="187">
        <v>8733012</v>
      </c>
      <c r="G127" s="186" t="s">
        <v>90</v>
      </c>
      <c r="H127" s="59" t="str">
        <f>VLOOKUP(E127,'All Schools 26-27 Detail'!$B$6:$C$250,2,FALSE)</f>
        <v>Dry Drayton CofE (C) Primary School</v>
      </c>
      <c r="J127" s="59" t="str">
        <f>VLOOKUP(E127,'All Schools 25-26 Detail'!$B$6:$C$250,2,FALSE)</f>
        <v>Dry Drayton CofE (C) Primary School</v>
      </c>
      <c r="K127" s="59" t="str">
        <f t="shared" si="7"/>
        <v>ok</v>
      </c>
    </row>
    <row r="128" spans="1:11" hidden="1" x14ac:dyDescent="0.25">
      <c r="A128" s="187">
        <v>8733041</v>
      </c>
      <c r="B128" s="188" t="s">
        <v>142</v>
      </c>
      <c r="C128" s="188"/>
      <c r="D128" s="189"/>
      <c r="E128" s="187">
        <v>8733041</v>
      </c>
      <c r="G128" s="186" t="s">
        <v>90</v>
      </c>
      <c r="H128" s="59" t="str">
        <f>VLOOKUP(E128,'All Schools 26-27 Detail'!$B$6:$C$250,2,FALSE)</f>
        <v>Duxford Church of England Community Primary School</v>
      </c>
      <c r="J128" s="59" t="str">
        <f>VLOOKUP(E128,'All Schools 25-26 Detail'!$B$6:$C$250,2,FALSE)</f>
        <v>Duxford Church of England Community Primary School</v>
      </c>
      <c r="K128" s="59" t="str">
        <f t="shared" si="7"/>
        <v>ok</v>
      </c>
    </row>
    <row r="129" spans="1:11" hidden="1" x14ac:dyDescent="0.25">
      <c r="A129" s="187">
        <v>8732061</v>
      </c>
      <c r="B129" s="188" t="s">
        <v>143</v>
      </c>
      <c r="C129" s="188"/>
      <c r="D129" s="189"/>
      <c r="E129" s="187">
        <v>8732061</v>
      </c>
      <c r="G129" s="186" t="s">
        <v>90</v>
      </c>
      <c r="H129" s="59" t="str">
        <f>VLOOKUP(E129,'All Schools 26-27 Detail'!$B$6:$C$250,2,FALSE)</f>
        <v>Earith Primary School</v>
      </c>
      <c r="J129" s="59" t="str">
        <f>VLOOKUP(E129,'All Schools 25-26 Detail'!$B$6:$C$250,2,FALSE)</f>
        <v>Earith Primary School</v>
      </c>
      <c r="K129" s="59" t="str">
        <f t="shared" si="7"/>
        <v>ok</v>
      </c>
    </row>
    <row r="130" spans="1:11" hidden="1" x14ac:dyDescent="0.25">
      <c r="A130" s="187">
        <v>8732246</v>
      </c>
      <c r="B130" s="188" t="s">
        <v>144</v>
      </c>
      <c r="C130" s="188"/>
      <c r="D130" s="189"/>
      <c r="E130" s="187">
        <v>8732246</v>
      </c>
      <c r="G130" s="186" t="s">
        <v>90</v>
      </c>
      <c r="H130" s="59" t="str">
        <f>VLOOKUP(E130,'All Schools 26-27 Detail'!$B$6:$C$250,2,FALSE)</f>
        <v>Eastfield Infant and Nursery School</v>
      </c>
      <c r="J130" s="59" t="str">
        <f>VLOOKUP(E130,'All Schools 25-26 Detail'!$B$6:$C$250,2,FALSE)</f>
        <v>Eastfield Infant and Nursery School</v>
      </c>
      <c r="K130" s="59" t="str">
        <f t="shared" si="7"/>
        <v>ok</v>
      </c>
    </row>
    <row r="131" spans="1:11" hidden="1" x14ac:dyDescent="0.25">
      <c r="A131" s="187">
        <v>8733046</v>
      </c>
      <c r="B131" s="188" t="s">
        <v>145</v>
      </c>
      <c r="C131" s="188"/>
      <c r="D131" s="189"/>
      <c r="E131" s="187">
        <v>8733046</v>
      </c>
      <c r="G131" s="186" t="s">
        <v>90</v>
      </c>
      <c r="H131" s="59" t="str">
        <f>VLOOKUP(E131,'All Schools 26-27 Detail'!$B$6:$C$250,2,FALSE)</f>
        <v>Elm CofE Primary School</v>
      </c>
      <c r="J131" s="59" t="str">
        <f>VLOOKUP(E131,'All Schools 25-26 Detail'!$B$6:$C$250,2,FALSE)</f>
        <v>Elm CofE Primary School</v>
      </c>
      <c r="K131" s="59" t="str">
        <f t="shared" si="7"/>
        <v>ok</v>
      </c>
    </row>
    <row r="132" spans="1:11" hidden="1" x14ac:dyDescent="0.25">
      <c r="A132" s="187">
        <v>8732092</v>
      </c>
      <c r="B132" s="188" t="s">
        <v>146</v>
      </c>
      <c r="C132" s="188"/>
      <c r="D132" s="189"/>
      <c r="E132" s="187">
        <v>8732092</v>
      </c>
      <c r="G132" s="186" t="s">
        <v>90</v>
      </c>
      <c r="H132" s="59" t="str">
        <f>VLOOKUP(E132,'All Schools 26-27 Detail'!$B$6:$C$250,2,FALSE)</f>
        <v>Elm Road Primary School</v>
      </c>
      <c r="J132" s="59" t="str">
        <f>VLOOKUP(E132,'All Schools 25-26 Detail'!$B$6:$C$250,2,FALSE)</f>
        <v>Elm Road Primary School</v>
      </c>
      <c r="K132" s="59" t="str">
        <f t="shared" si="7"/>
        <v>ok</v>
      </c>
    </row>
    <row r="133" spans="1:11" hidden="1" x14ac:dyDescent="0.25">
      <c r="A133" s="187">
        <v>8733308</v>
      </c>
      <c r="B133" s="188" t="s">
        <v>147</v>
      </c>
      <c r="C133" s="188"/>
      <c r="D133" s="189"/>
      <c r="E133" s="187">
        <v>8733308</v>
      </c>
      <c r="G133" s="186" t="s">
        <v>90</v>
      </c>
      <c r="H133" s="59" t="str">
        <f>VLOOKUP(E133,'All Schools 26-27 Detail'!$B$6:$C$250,2,FALSE)</f>
        <v>Elsworth CofE VA Primary School</v>
      </c>
      <c r="J133" s="59" t="str">
        <f>VLOOKUP(E133,'All Schools 25-26 Detail'!$B$6:$C$250,2,FALSE)</f>
        <v>Elsworth CofE VA Primary School</v>
      </c>
      <c r="K133" s="59" t="str">
        <f t="shared" si="7"/>
        <v>ok</v>
      </c>
    </row>
    <row r="134" spans="1:11" hidden="1" x14ac:dyDescent="0.25">
      <c r="A134" s="187">
        <v>8734012</v>
      </c>
      <c r="B134" s="188" t="s">
        <v>148</v>
      </c>
      <c r="C134" s="188"/>
      <c r="D134" s="189"/>
      <c r="E134" s="187">
        <v>8734012</v>
      </c>
      <c r="G134" s="186" t="s">
        <v>90</v>
      </c>
      <c r="H134" s="59" t="str">
        <f>VLOOKUP(E134,'All Schools 26-27 Detail'!$B$6:$C$250,2,FALSE)</f>
        <v>Ely College</v>
      </c>
      <c r="J134" s="59" t="str">
        <f>VLOOKUP(E134,'All Schools 25-26 Detail'!$B$6:$C$250,2,FALSE)</f>
        <v>Ely College</v>
      </c>
      <c r="K134" s="59" t="str">
        <f t="shared" si="7"/>
        <v>ok</v>
      </c>
    </row>
    <row r="135" spans="1:11" hidden="1" x14ac:dyDescent="0.25">
      <c r="A135" s="187">
        <v>8732444</v>
      </c>
      <c r="B135" s="188" t="s">
        <v>149</v>
      </c>
      <c r="C135" s="188"/>
      <c r="D135" s="189"/>
      <c r="E135" s="187">
        <v>8732444</v>
      </c>
      <c r="G135" s="186" t="s">
        <v>90</v>
      </c>
      <c r="H135" s="59" t="str">
        <f>VLOOKUP(E135,'All Schools 26-27 Detail'!$B$6:$C$250,2,FALSE)</f>
        <v>Ely St John's Community Primary School</v>
      </c>
      <c r="J135" s="59" t="str">
        <f>VLOOKUP(E135,'All Schools 25-26 Detail'!$B$6:$C$250,2,FALSE)</f>
        <v>Ely St John's Community Primary School</v>
      </c>
      <c r="K135" s="59" t="str">
        <f t="shared" si="7"/>
        <v>ok</v>
      </c>
    </row>
    <row r="136" spans="1:11" hidden="1" x14ac:dyDescent="0.25">
      <c r="A136" s="187">
        <v>8733362</v>
      </c>
      <c r="B136" s="188" t="s">
        <v>150</v>
      </c>
      <c r="C136" s="188"/>
      <c r="D136" s="189"/>
      <c r="E136" s="187">
        <v>8733362</v>
      </c>
      <c r="G136" s="186" t="s">
        <v>90</v>
      </c>
      <c r="H136" s="59" t="str">
        <f>VLOOKUP(E136,'All Schools 26-27 Detail'!$B$6:$C$250,2,FALSE)</f>
        <v>Ely St Mary's CofE Junior School</v>
      </c>
      <c r="J136" s="59" t="str">
        <f>VLOOKUP(E136,'All Schools 25-26 Detail'!$B$6:$C$250,2,FALSE)</f>
        <v>Ely St Mary's CofE Junior School</v>
      </c>
      <c r="K136" s="59" t="str">
        <f t="shared" si="7"/>
        <v>ok</v>
      </c>
    </row>
    <row r="137" spans="1:11" hidden="1" x14ac:dyDescent="0.25">
      <c r="A137" s="187">
        <v>8732037</v>
      </c>
      <c r="B137" s="188" t="s">
        <v>151</v>
      </c>
      <c r="C137" s="188"/>
      <c r="D137" s="189"/>
      <c r="E137" s="187">
        <v>8732037</v>
      </c>
      <c r="G137" s="186" t="s">
        <v>622</v>
      </c>
      <c r="H137" s="59" t="str">
        <f>VLOOKUP(E137,'All Schools 26-27 Detail'!$B$6:$C$250,2,FALSE)</f>
        <v>Ermine Street Church Academy</v>
      </c>
      <c r="J137" s="59" t="str">
        <f>VLOOKUP(E137,'All Schools 25-26 Detail'!$B$6:$C$250,2,FALSE)</f>
        <v>Ermine Street Church Academy</v>
      </c>
      <c r="K137" s="59" t="str">
        <f t="shared" si="7"/>
        <v>ok</v>
      </c>
    </row>
    <row r="138" spans="1:11" hidden="1" x14ac:dyDescent="0.25">
      <c r="A138" s="187">
        <v>8734014</v>
      </c>
      <c r="B138" s="188" t="s">
        <v>152</v>
      </c>
      <c r="C138" s="188"/>
      <c r="D138" s="189"/>
      <c r="E138" s="187">
        <v>8734014</v>
      </c>
      <c r="G138" s="186" t="s">
        <v>90</v>
      </c>
      <c r="H138" s="59" t="str">
        <f>VLOOKUP(E138,'All Schools 26-27 Detail'!$B$6:$C$250,2,FALSE)</f>
        <v>Ernulf Academy</v>
      </c>
      <c r="J138" s="59" t="str">
        <f>VLOOKUP(E138,'All Schools 25-26 Detail'!$B$6:$C$250,2,FALSE)</f>
        <v>Ernulf Academy</v>
      </c>
      <c r="K138" s="59" t="str">
        <f t="shared" si="7"/>
        <v>ok</v>
      </c>
    </row>
    <row r="139" spans="1:11" hidden="1" x14ac:dyDescent="0.25">
      <c r="A139" s="187">
        <v>8733074</v>
      </c>
      <c r="B139" s="188" t="s">
        <v>153</v>
      </c>
      <c r="C139" s="188"/>
      <c r="D139" s="189"/>
      <c r="E139" s="187">
        <v>8733074</v>
      </c>
      <c r="G139" s="186" t="s">
        <v>90</v>
      </c>
      <c r="H139" s="59" t="str">
        <f>VLOOKUP(E139,'All Schools 26-27 Detail'!$B$6:$C$250,2,FALSE)</f>
        <v>Eynesbury CofE C Primary School</v>
      </c>
      <c r="J139" s="59" t="str">
        <f>VLOOKUP(E139,'All Schools 25-26 Detail'!$B$6:$C$250,2,FALSE)</f>
        <v>Eynesbury CofE C Primary School</v>
      </c>
      <c r="K139" s="59" t="str">
        <f t="shared" si="7"/>
        <v>ok</v>
      </c>
    </row>
    <row r="140" spans="1:11" hidden="1" x14ac:dyDescent="0.25">
      <c r="A140" s="187">
        <v>8732055</v>
      </c>
      <c r="B140" s="188" t="s">
        <v>154</v>
      </c>
      <c r="C140" s="188"/>
      <c r="D140" s="189"/>
      <c r="E140" s="187">
        <v>8732055</v>
      </c>
      <c r="G140" s="186" t="s">
        <v>90</v>
      </c>
      <c r="H140" s="59" t="str">
        <f>VLOOKUP(E140,'All Schools 26-27 Detail'!$B$6:$C$250,2,FALSE)</f>
        <v>Farcet CofE (C) Primary School</v>
      </c>
      <c r="J140" s="59" t="str">
        <f>VLOOKUP(E140,'All Schools 25-26 Detail'!$B$6:$C$250,2,FALSE)</f>
        <v>Farcet CofE (C) Primary School</v>
      </c>
      <c r="K140" s="59" t="str">
        <f t="shared" si="7"/>
        <v>ok</v>
      </c>
    </row>
    <row r="141" spans="1:11" hidden="1" x14ac:dyDescent="0.25">
      <c r="A141" s="187">
        <v>8732336</v>
      </c>
      <c r="B141" s="188" t="s">
        <v>155</v>
      </c>
      <c r="C141" s="188"/>
      <c r="D141" s="189"/>
      <c r="E141" s="187">
        <v>8732336</v>
      </c>
      <c r="G141" s="186" t="s">
        <v>90</v>
      </c>
      <c r="H141" s="59" t="str">
        <f>VLOOKUP(E141,'All Schools 26-27 Detail'!$B$6:$C$250,2,FALSE)</f>
        <v>Fawcett Primary School</v>
      </c>
      <c r="J141" s="59" t="str">
        <f>VLOOKUP(E141,'All Schools 25-26 Detail'!$B$6:$C$250,2,FALSE)</f>
        <v>Fawcett Primary School</v>
      </c>
      <c r="K141" s="59" t="str">
        <f t="shared" ref="K141:K204" si="8">IF(H141=J141,"ok","check")</f>
        <v>ok</v>
      </c>
    </row>
    <row r="142" spans="1:11" hidden="1" x14ac:dyDescent="0.25">
      <c r="A142" s="187">
        <v>8732009</v>
      </c>
      <c r="B142" s="188" t="s">
        <v>156</v>
      </c>
      <c r="C142" s="188"/>
      <c r="D142" s="189"/>
      <c r="E142" s="187">
        <v>8732009</v>
      </c>
      <c r="G142" s="186" t="s">
        <v>90</v>
      </c>
      <c r="H142" s="59" t="str">
        <f>VLOOKUP(E142,'All Schools 26-27 Detail'!$B$6:$C$250,2,FALSE)</f>
        <v>Fen Ditton Primary School</v>
      </c>
      <c r="J142" s="59" t="str">
        <f>VLOOKUP(E142,'All Schools 25-26 Detail'!$B$6:$C$250,2,FALSE)</f>
        <v>Fen Ditton Primary School</v>
      </c>
      <c r="K142" s="59" t="str">
        <f t="shared" si="8"/>
        <v>ok</v>
      </c>
    </row>
    <row r="143" spans="1:11" hidden="1" x14ac:dyDescent="0.25">
      <c r="A143" s="187">
        <v>8732010</v>
      </c>
      <c r="B143" s="188" t="s">
        <v>157</v>
      </c>
      <c r="C143" s="188"/>
      <c r="D143" s="189"/>
      <c r="E143" s="187">
        <v>8732010</v>
      </c>
      <c r="G143" s="186" t="s">
        <v>90</v>
      </c>
      <c r="H143" s="59" t="str">
        <f>VLOOKUP(E143,'All Schools 26-27 Detail'!$B$6:$C$250,2,FALSE)</f>
        <v>Fen Drayton Primary School</v>
      </c>
      <c r="J143" s="59" t="str">
        <f>VLOOKUP(E143,'All Schools 25-26 Detail'!$B$6:$C$250,2,FALSE)</f>
        <v>Fen Drayton Primary School</v>
      </c>
      <c r="K143" s="59" t="str">
        <f t="shared" si="8"/>
        <v>ok</v>
      </c>
    </row>
    <row r="144" spans="1:11" hidden="1" x14ac:dyDescent="0.25">
      <c r="A144" s="187">
        <v>8732208</v>
      </c>
      <c r="B144" s="188" t="s">
        <v>158</v>
      </c>
      <c r="C144" s="188"/>
      <c r="D144" s="189"/>
      <c r="E144" s="187">
        <v>8732208</v>
      </c>
      <c r="G144" s="186" t="s">
        <v>90</v>
      </c>
      <c r="H144" s="59" t="str">
        <f>VLOOKUP(E144,'All Schools 26-27 Detail'!$B$6:$C$250,2,FALSE)</f>
        <v>Fenstanton and Hilton Primary School</v>
      </c>
      <c r="J144" s="59" t="str">
        <f>VLOOKUP(E144,'All Schools 25-26 Detail'!$B$6:$C$250,2,FALSE)</f>
        <v>Fenstanton and Hilton Primary School</v>
      </c>
      <c r="K144" s="59" t="str">
        <f t="shared" si="8"/>
        <v>ok</v>
      </c>
    </row>
    <row r="145" spans="1:11" hidden="1" x14ac:dyDescent="0.25">
      <c r="A145" s="187">
        <v>8733065</v>
      </c>
      <c r="B145" s="188" t="s">
        <v>159</v>
      </c>
      <c r="C145" s="188"/>
      <c r="D145" s="189"/>
      <c r="E145" s="187">
        <v>8733065</v>
      </c>
      <c r="G145" s="186" t="s">
        <v>90</v>
      </c>
      <c r="H145" s="59" t="str">
        <f>VLOOKUP(E145,'All Schools 26-27 Detail'!$B$6:$C$250,2,FALSE)</f>
        <v>Folksworth CofE Primary School</v>
      </c>
      <c r="J145" s="59" t="str">
        <f>VLOOKUP(E145,'All Schools 25-26 Detail'!$B$6:$C$250,2,FALSE)</f>
        <v>Folksworth CofE Primary School</v>
      </c>
      <c r="K145" s="59" t="str">
        <f t="shared" si="8"/>
        <v>ok</v>
      </c>
    </row>
    <row r="146" spans="1:11" hidden="1" x14ac:dyDescent="0.25">
      <c r="A146" s="187">
        <v>8733014</v>
      </c>
      <c r="B146" s="188" t="s">
        <v>160</v>
      </c>
      <c r="C146" s="188"/>
      <c r="D146" s="189"/>
      <c r="E146" s="187">
        <v>8733014</v>
      </c>
      <c r="G146" s="186" t="s">
        <v>90</v>
      </c>
      <c r="H146" s="59" t="str">
        <f>VLOOKUP(E146,'All Schools 26-27 Detail'!$B$6:$C$250,2,FALSE)</f>
        <v>Fordham CofE Primary School</v>
      </c>
      <c r="J146" s="59" t="str">
        <f>VLOOKUP(E146,'All Schools 25-26 Detail'!$B$6:$C$250,2,FALSE)</f>
        <v>Fordham CofE Primary School</v>
      </c>
      <c r="K146" s="59" t="str">
        <f t="shared" si="8"/>
        <v>ok</v>
      </c>
    </row>
    <row r="147" spans="1:11" hidden="1" x14ac:dyDescent="0.25">
      <c r="A147" s="187">
        <v>8732321</v>
      </c>
      <c r="B147" s="188" t="s">
        <v>161</v>
      </c>
      <c r="C147" s="188"/>
      <c r="D147" s="189"/>
      <c r="E147" s="187">
        <v>8732321</v>
      </c>
      <c r="G147" s="186" t="s">
        <v>90</v>
      </c>
      <c r="H147" s="59" t="str">
        <f>VLOOKUP(E147,'All Schools 26-27 Detail'!$B$6:$C$250,2,FALSE)</f>
        <v>Fourfields Community Primary School</v>
      </c>
      <c r="J147" s="59" t="str">
        <f>VLOOKUP(E147,'All Schools 25-26 Detail'!$B$6:$C$250,2,FALSE)</f>
        <v>Fourfields Community Primary School</v>
      </c>
      <c r="K147" s="59" t="str">
        <f t="shared" si="8"/>
        <v>ok</v>
      </c>
    </row>
    <row r="148" spans="1:11" hidden="1" x14ac:dyDescent="0.25">
      <c r="A148" s="187">
        <v>8732011</v>
      </c>
      <c r="B148" s="188" t="s">
        <v>162</v>
      </c>
      <c r="C148" s="188"/>
      <c r="D148" s="189"/>
      <c r="E148" s="187">
        <v>8732011</v>
      </c>
      <c r="G148" s="186" t="s">
        <v>90</v>
      </c>
      <c r="H148" s="59" t="str">
        <f>VLOOKUP(E148,'All Schools 26-27 Detail'!$B$6:$C$250,2,FALSE)</f>
        <v>Fowlmere Primary School</v>
      </c>
      <c r="J148" s="59" t="str">
        <f>VLOOKUP(E148,'All Schools 25-26 Detail'!$B$6:$C$250,2,FALSE)</f>
        <v>Fowlmere Primary School</v>
      </c>
      <c r="K148" s="59" t="str">
        <f t="shared" si="8"/>
        <v>ok</v>
      </c>
    </row>
    <row r="149" spans="1:11" hidden="1" x14ac:dyDescent="0.25">
      <c r="A149" s="187">
        <v>8732012</v>
      </c>
      <c r="B149" s="188" t="s">
        <v>163</v>
      </c>
      <c r="C149" s="188"/>
      <c r="D149" s="189"/>
      <c r="E149" s="187">
        <v>8732012</v>
      </c>
      <c r="G149" s="186" t="s">
        <v>90</v>
      </c>
      <c r="H149" s="59" t="str">
        <f>VLOOKUP(E149,'All Schools 26-27 Detail'!$B$6:$C$250,2,FALSE)</f>
        <v>Foxton Primary School</v>
      </c>
      <c r="J149" s="59" t="str">
        <f>VLOOKUP(E149,'All Schools 25-26 Detail'!$B$6:$C$250,2,FALSE)</f>
        <v>Foxton Primary School</v>
      </c>
      <c r="K149" s="59" t="str">
        <f t="shared" si="8"/>
        <v>ok</v>
      </c>
    </row>
    <row r="150" spans="1:11" hidden="1" x14ac:dyDescent="0.25">
      <c r="A150" s="187">
        <v>8732068</v>
      </c>
      <c r="B150" s="188" t="s">
        <v>164</v>
      </c>
      <c r="C150" s="188"/>
      <c r="D150" s="189"/>
      <c r="E150" s="187">
        <v>8732068</v>
      </c>
      <c r="G150" s="186" t="s">
        <v>90</v>
      </c>
      <c r="H150" s="59" t="str">
        <f>VLOOKUP(E150,'All Schools 26-27 Detail'!$B$6:$C$250,2,FALSE)</f>
        <v>Friday Bridge Community Primary School</v>
      </c>
      <c r="J150" s="59" t="str">
        <f>VLOOKUP(E150,'All Schools 25-26 Detail'!$B$6:$C$250,2,FALSE)</f>
        <v>Friday Bridge Community Primary School</v>
      </c>
      <c r="K150" s="59" t="str">
        <f t="shared" si="8"/>
        <v>ok</v>
      </c>
    </row>
    <row r="151" spans="1:11" hidden="1" x14ac:dyDescent="0.25">
      <c r="A151" s="187">
        <v>8732328</v>
      </c>
      <c r="B151" s="188" t="s">
        <v>165</v>
      </c>
      <c r="C151" s="188"/>
      <c r="D151" s="189"/>
      <c r="E151" s="187">
        <v>8732328</v>
      </c>
      <c r="G151" s="186" t="s">
        <v>90</v>
      </c>
      <c r="H151" s="59" t="str">
        <f>VLOOKUP(E151,'All Schools 26-27 Detail'!$B$6:$C$250,2,FALSE)</f>
        <v>Fulbourn Primary School</v>
      </c>
      <c r="J151" s="59" t="str">
        <f>VLOOKUP(E151,'All Schools 25-26 Detail'!$B$6:$C$250,2,FALSE)</f>
        <v>Fulbourn Primary School</v>
      </c>
      <c r="K151" s="59" t="str">
        <f t="shared" si="8"/>
        <v>ok</v>
      </c>
    </row>
    <row r="152" spans="1:11" hidden="1" x14ac:dyDescent="0.25">
      <c r="A152" s="187">
        <v>8732085</v>
      </c>
      <c r="B152" s="188" t="s">
        <v>294</v>
      </c>
      <c r="C152" s="188"/>
      <c r="D152" s="189"/>
      <c r="E152" s="187">
        <v>8732085</v>
      </c>
      <c r="G152" s="186" t="s">
        <v>90</v>
      </c>
      <c r="H152" s="59" t="str">
        <f>VLOOKUP(E152,'All Schools 26-27 Detail'!$B$6:$C$250,2,FALSE)</f>
        <v>The Galfrid School</v>
      </c>
      <c r="J152" s="59" t="str">
        <f>VLOOKUP(E152,'All Schools 25-26 Detail'!$B$6:$C$250,2,FALSE)</f>
        <v>The Galfrid School</v>
      </c>
      <c r="K152" s="59" t="str">
        <f t="shared" si="8"/>
        <v>ok</v>
      </c>
    </row>
    <row r="153" spans="1:11" hidden="1" x14ac:dyDescent="0.25">
      <c r="A153" s="187">
        <v>8732014</v>
      </c>
      <c r="B153" s="188" t="s">
        <v>166</v>
      </c>
      <c r="C153" s="188"/>
      <c r="D153" s="189"/>
      <c r="E153" s="187">
        <v>8732014</v>
      </c>
      <c r="G153" s="186" t="s">
        <v>90</v>
      </c>
      <c r="H153" s="59" t="str">
        <f>VLOOKUP(E153,'All Schools 26-27 Detail'!$B$6:$C$250,2,FALSE)</f>
        <v>Gamlingay Village Primary</v>
      </c>
      <c r="J153" s="59" t="str">
        <f>VLOOKUP(E153,'All Schools 25-26 Detail'!$B$6:$C$250,2,FALSE)</f>
        <v>Gamlingay Village Primary</v>
      </c>
      <c r="K153" s="59" t="str">
        <f t="shared" si="8"/>
        <v>ok</v>
      </c>
    </row>
    <row r="154" spans="1:11" hidden="1" x14ac:dyDescent="0.25">
      <c r="A154" s="187">
        <v>8732015</v>
      </c>
      <c r="B154" s="188" t="s">
        <v>167</v>
      </c>
      <c r="C154" s="188"/>
      <c r="D154" s="189"/>
      <c r="E154" s="187">
        <v>8732015</v>
      </c>
      <c r="G154" s="186" t="s">
        <v>90</v>
      </c>
      <c r="H154" s="59" t="str">
        <f>VLOOKUP(E154,'All Schools 26-27 Detail'!$B$6:$C$250,2,FALSE)</f>
        <v>Girton Glebe Primary School</v>
      </c>
      <c r="J154" s="59" t="str">
        <f>VLOOKUP(E154,'All Schools 25-26 Detail'!$B$6:$C$250,2,FALSE)</f>
        <v>Girton Glebe Primary School</v>
      </c>
      <c r="K154" s="59" t="str">
        <f t="shared" si="8"/>
        <v>ok</v>
      </c>
    </row>
    <row r="155" spans="1:11" hidden="1" x14ac:dyDescent="0.25">
      <c r="A155" s="187">
        <v>8732448</v>
      </c>
      <c r="B155" s="188" t="s">
        <v>168</v>
      </c>
      <c r="C155" s="188"/>
      <c r="D155" s="189"/>
      <c r="E155" s="187">
        <v>8732448</v>
      </c>
      <c r="G155" s="186" t="s">
        <v>90</v>
      </c>
      <c r="H155" s="59" t="str">
        <f>VLOOKUP(E155,'All Schools 26-27 Detail'!$B$6:$C$250,2,FALSE)</f>
        <v>Glebelands Primary Academy</v>
      </c>
      <c r="J155" s="59" t="str">
        <f>VLOOKUP(E155,'All Schools 25-26 Detail'!$B$6:$C$250,2,FALSE)</f>
        <v>Glebelands Primary Academy</v>
      </c>
      <c r="K155" s="59" t="str">
        <f t="shared" si="8"/>
        <v>ok</v>
      </c>
    </row>
    <row r="156" spans="1:11" hidden="1" x14ac:dyDescent="0.25">
      <c r="A156" s="187">
        <v>8732036</v>
      </c>
      <c r="B156" s="188" t="s">
        <v>169</v>
      </c>
      <c r="C156" s="188"/>
      <c r="D156" s="189"/>
      <c r="E156" s="187">
        <v>8732036</v>
      </c>
      <c r="G156" s="186" t="s">
        <v>90</v>
      </c>
      <c r="H156" s="59" t="str">
        <f>VLOOKUP(E156,'All Schools 26-27 Detail'!$B$6:$C$250,2,FALSE)</f>
        <v>Godmanchester Bridge Academy</v>
      </c>
      <c r="J156" s="59" t="str">
        <f>VLOOKUP(E156,'All Schools 25-26 Detail'!$B$6:$C$250,2,FALSE)</f>
        <v>Godmanchester Bridge Academy</v>
      </c>
      <c r="K156" s="59" t="str">
        <f t="shared" si="8"/>
        <v>ok</v>
      </c>
    </row>
    <row r="157" spans="1:11" hidden="1" x14ac:dyDescent="0.25">
      <c r="A157" s="187">
        <v>8732209</v>
      </c>
      <c r="B157" s="188" t="s">
        <v>170</v>
      </c>
      <c r="C157" s="188"/>
      <c r="D157" s="189"/>
      <c r="E157" s="187">
        <v>8732209</v>
      </c>
      <c r="G157" s="186" t="s">
        <v>90</v>
      </c>
      <c r="H157" s="59" t="str">
        <f>VLOOKUP(E157,'All Schools 26-27 Detail'!$B$6:$C$250,2,FALSE)</f>
        <v>Godmanchester Community Academy</v>
      </c>
      <c r="J157" s="59" t="str">
        <f>VLOOKUP(E157,'All Schools 25-26 Detail'!$B$6:$C$250,2,FALSE)</f>
        <v>Godmanchester Community Academy</v>
      </c>
      <c r="K157" s="59" t="str">
        <f t="shared" si="8"/>
        <v>ok</v>
      </c>
    </row>
    <row r="158" spans="1:11" hidden="1" x14ac:dyDescent="0.25">
      <c r="A158" s="187">
        <v>8732067</v>
      </c>
      <c r="B158" s="188" t="s">
        <v>171</v>
      </c>
      <c r="C158" s="188"/>
      <c r="D158" s="189"/>
      <c r="E158" s="187">
        <v>8732067</v>
      </c>
      <c r="G158" s="186" t="s">
        <v>90</v>
      </c>
      <c r="H158" s="59" t="str">
        <f>VLOOKUP(E158,'All Schools 26-27 Detail'!$B$6:$C$250,2,FALSE)</f>
        <v>Gorefield Primary Academy</v>
      </c>
      <c r="J158" s="59" t="str">
        <f>VLOOKUP(E158,'All Schools 25-26 Detail'!$B$6:$C$250,2,FALSE)</f>
        <v>Gorefield Primary Academy</v>
      </c>
      <c r="K158" s="59" t="str">
        <f t="shared" si="8"/>
        <v>ok</v>
      </c>
    </row>
    <row r="159" spans="1:11" hidden="1" x14ac:dyDescent="0.25">
      <c r="A159" s="187">
        <v>8732016</v>
      </c>
      <c r="B159" s="188" t="s">
        <v>172</v>
      </c>
      <c r="C159" s="188"/>
      <c r="D159" s="189"/>
      <c r="E159" s="187">
        <v>8732016</v>
      </c>
      <c r="G159" s="186" t="s">
        <v>90</v>
      </c>
      <c r="H159" s="59" t="str">
        <f>VLOOKUP(E159,'All Schools 26-27 Detail'!$B$6:$C$250,2,FALSE)</f>
        <v>Great Abington Primary School</v>
      </c>
      <c r="J159" s="59" t="str">
        <f>VLOOKUP(E159,'All Schools 25-26 Detail'!$B$6:$C$250,2,FALSE)</f>
        <v>Great Abington Primary School</v>
      </c>
      <c r="K159" s="59" t="str">
        <f t="shared" si="8"/>
        <v>ok</v>
      </c>
    </row>
    <row r="160" spans="1:11" hidden="1" x14ac:dyDescent="0.25">
      <c r="A160" s="187">
        <v>8733310</v>
      </c>
      <c r="B160" s="188" t="s">
        <v>173</v>
      </c>
      <c r="C160" s="188"/>
      <c r="D160" s="189"/>
      <c r="E160" s="187">
        <v>8733310</v>
      </c>
      <c r="G160" s="186" t="s">
        <v>90</v>
      </c>
      <c r="H160" s="59" t="str">
        <f>VLOOKUP(E160,'All Schools 26-27 Detail'!$B$6:$C$250,2,FALSE)</f>
        <v>Great and Little Shelford CofE (Aided) Primary School</v>
      </c>
      <c r="J160" s="59" t="str">
        <f>VLOOKUP(E160,'All Schools 25-26 Detail'!$B$6:$C$250,2,FALSE)</f>
        <v>Great and Little Shelford CofE (Aided) Primary School</v>
      </c>
      <c r="K160" s="59" t="str">
        <f t="shared" si="8"/>
        <v>ok</v>
      </c>
    </row>
    <row r="161" spans="1:11" hidden="1" x14ac:dyDescent="0.25">
      <c r="A161" s="187">
        <v>8733068</v>
      </c>
      <c r="B161" s="188" t="s">
        <v>174</v>
      </c>
      <c r="C161" s="188"/>
      <c r="D161" s="189"/>
      <c r="E161" s="187">
        <v>8733068</v>
      </c>
      <c r="G161" s="186" t="s">
        <v>90</v>
      </c>
      <c r="H161" s="59" t="str">
        <f>VLOOKUP(E161,'All Schools 26-27 Detail'!$B$6:$C$250,2,FALSE)</f>
        <v>Great Paxton CofE Primary School</v>
      </c>
      <c r="J161" s="59" t="str">
        <f>VLOOKUP(E161,'All Schools 25-26 Detail'!$B$6:$C$250,2,FALSE)</f>
        <v>Great Paxton CofE Primary School</v>
      </c>
      <c r="K161" s="59" t="str">
        <f t="shared" si="8"/>
        <v>ok</v>
      </c>
    </row>
    <row r="162" spans="1:11" hidden="1" x14ac:dyDescent="0.25">
      <c r="A162" s="224">
        <v>8732210</v>
      </c>
      <c r="B162" s="221" t="s">
        <v>175</v>
      </c>
      <c r="C162" s="188"/>
      <c r="D162" s="189"/>
      <c r="E162" s="224">
        <v>8732210</v>
      </c>
      <c r="G162" s="186" t="s">
        <v>90</v>
      </c>
      <c r="H162" s="59" t="str">
        <f>VLOOKUP(E162,'All Schools 26-27 Detail'!$B$6:$C$250,2,FALSE)</f>
        <v>Great Staughton Primary Academy</v>
      </c>
      <c r="J162" s="59" t="str">
        <f>VLOOKUP(E162,'All Schools 25-26 Detail'!$B$6:$C$250,2,FALSE)</f>
        <v>Great Staughton Primary Academy</v>
      </c>
      <c r="K162" s="59" t="str">
        <f t="shared" si="8"/>
        <v>ok</v>
      </c>
    </row>
    <row r="163" spans="1:11" hidden="1" x14ac:dyDescent="0.25">
      <c r="A163" s="187">
        <v>8732100</v>
      </c>
      <c r="B163" s="188" t="s">
        <v>176</v>
      </c>
      <c r="C163" s="188"/>
      <c r="D163" s="189"/>
      <c r="E163" s="187">
        <v>8732100</v>
      </c>
      <c r="G163" s="186" t="s">
        <v>90</v>
      </c>
      <c r="H163" s="59" t="str">
        <f>VLOOKUP(E163,'All Schools 26-27 Detail'!$B$6:$C$250,2,FALSE)</f>
        <v>Great Wilbraham CofE Primary Academy</v>
      </c>
      <c r="J163" s="59" t="str">
        <f>VLOOKUP(E163,'All Schools 25-26 Detail'!$B$6:$C$250,2,FALSE)</f>
        <v>Great Wilbraham CofE Primary Academy</v>
      </c>
      <c r="K163" s="59" t="str">
        <f t="shared" si="8"/>
        <v>ok</v>
      </c>
    </row>
    <row r="164" spans="1:11" hidden="1" x14ac:dyDescent="0.25">
      <c r="A164" s="187">
        <v>8732042</v>
      </c>
      <c r="B164" s="188" t="s">
        <v>177</v>
      </c>
      <c r="C164" s="188"/>
      <c r="D164" s="189"/>
      <c r="E164" s="187">
        <v>8732042</v>
      </c>
      <c r="G164" s="186" t="s">
        <v>90</v>
      </c>
      <c r="H164" s="59" t="str">
        <f>VLOOKUP(E164,'All Schools 26-27 Detail'!$B$6:$C$250,2,FALSE)</f>
        <v>Guilden Morden CofE Primary Academy</v>
      </c>
      <c r="J164" s="59" t="str">
        <f>VLOOKUP(E164,'All Schools 25-26 Detail'!$B$6:$C$250,2,FALSE)</f>
        <v>Guilden Morden CofE Primary Academy</v>
      </c>
      <c r="K164" s="59" t="str">
        <f t="shared" si="8"/>
        <v>ok</v>
      </c>
    </row>
    <row r="165" spans="1:11" hidden="1" x14ac:dyDescent="0.25">
      <c r="A165" s="187">
        <v>8733056</v>
      </c>
      <c r="B165" s="188" t="s">
        <v>178</v>
      </c>
      <c r="C165" s="188"/>
      <c r="D165" s="189"/>
      <c r="E165" s="187">
        <v>8733056</v>
      </c>
      <c r="G165" s="186" t="s">
        <v>90</v>
      </c>
      <c r="H165" s="59" t="str">
        <f>VLOOKUP(E165,'All Schools 26-27 Detail'!$B$6:$C$250,2,FALSE)</f>
        <v>Guyhirn CofE VC Primary School</v>
      </c>
      <c r="J165" s="59" t="str">
        <f>VLOOKUP(E165,'All Schools 25-26 Detail'!$B$6:$C$250,2,FALSE)</f>
        <v>Guyhirn CofE VC Primary School</v>
      </c>
      <c r="K165" s="59" t="str">
        <f t="shared" si="8"/>
        <v>ok</v>
      </c>
    </row>
    <row r="166" spans="1:11" hidden="1" x14ac:dyDescent="0.25">
      <c r="A166" s="187">
        <v>8732315</v>
      </c>
      <c r="B166" s="188" t="s">
        <v>179</v>
      </c>
      <c r="C166" s="188"/>
      <c r="D166" s="189"/>
      <c r="E166" s="187">
        <v>8732315</v>
      </c>
      <c r="G166" s="186" t="s">
        <v>90</v>
      </c>
      <c r="H166" s="59" t="str">
        <f>VLOOKUP(E166,'All Schools 26-27 Detail'!$B$6:$C$250,2,FALSE)</f>
        <v>Hardwick and Cambourne Community Primary School</v>
      </c>
      <c r="J166" s="59" t="str">
        <f>VLOOKUP(E166,'All Schools 25-26 Detail'!$B$6:$C$250,2,FALSE)</f>
        <v>Hardwick and Cambourne Community Primary School</v>
      </c>
      <c r="K166" s="59" t="str">
        <f t="shared" si="8"/>
        <v>ok</v>
      </c>
    </row>
    <row r="167" spans="1:11" hidden="1" x14ac:dyDescent="0.25">
      <c r="A167" s="187">
        <v>8732018</v>
      </c>
      <c r="B167" s="188" t="s">
        <v>486</v>
      </c>
      <c r="C167" s="188"/>
      <c r="D167" s="189"/>
      <c r="E167" s="187">
        <v>8732018</v>
      </c>
      <c r="G167" s="186" t="s">
        <v>90</v>
      </c>
      <c r="H167" s="59" t="str">
        <f>VLOOKUP(E167,'All Schools 26-27 Detail'!$B$6:$C$250,2,FALSE)</f>
        <v>Harston and Newton Primary School</v>
      </c>
      <c r="J167" s="59" t="str">
        <f>VLOOKUP(E167,'All Schools 25-26 Detail'!$B$6:$C$250,2,FALSE)</f>
        <v>Harston and Newton Community Primary School</v>
      </c>
      <c r="K167" s="59" t="str">
        <f t="shared" si="8"/>
        <v>check</v>
      </c>
    </row>
    <row r="168" spans="1:11" hidden="1" x14ac:dyDescent="0.25">
      <c r="A168" s="187">
        <v>8732252</v>
      </c>
      <c r="B168" s="188" t="s">
        <v>181</v>
      </c>
      <c r="C168" s="188"/>
      <c r="D168" s="189"/>
      <c r="E168" s="187">
        <v>8732252</v>
      </c>
      <c r="G168" s="186" t="s">
        <v>90</v>
      </c>
      <c r="H168" s="59" t="str">
        <f>VLOOKUP(E168,'All Schools 26-27 Detail'!$B$6:$C$250,2,FALSE)</f>
        <v>Hartford Infant and Preschool</v>
      </c>
      <c r="J168" s="59" t="str">
        <f>VLOOKUP(E168,'All Schools 25-26 Detail'!$B$6:$C$250,2,FALSE)</f>
        <v>Hartford Infant and Preschool</v>
      </c>
      <c r="K168" s="59" t="str">
        <f t="shared" si="8"/>
        <v>ok</v>
      </c>
    </row>
    <row r="169" spans="1:11" hidden="1" x14ac:dyDescent="0.25">
      <c r="A169" s="187">
        <v>8732045</v>
      </c>
      <c r="B169" s="188" t="s">
        <v>182</v>
      </c>
      <c r="C169" s="188"/>
      <c r="D169" s="189"/>
      <c r="E169" s="187">
        <v>8732045</v>
      </c>
      <c r="G169" s="186" t="s">
        <v>90</v>
      </c>
      <c r="H169" s="59" t="str">
        <f>VLOOKUP(E169,'All Schools 26-27 Detail'!$B$6:$C$250,2,FALSE)</f>
        <v>Hartford Junior School</v>
      </c>
      <c r="J169" s="59" t="str">
        <f>VLOOKUP(E169,'All Schools 25-26 Detail'!$B$6:$C$250,2,FALSE)</f>
        <v>Hartford Junior School</v>
      </c>
      <c r="K169" s="59" t="str">
        <f t="shared" si="8"/>
        <v>ok</v>
      </c>
    </row>
    <row r="170" spans="1:11" hidden="1" x14ac:dyDescent="0.25">
      <c r="A170" s="187">
        <v>8733035</v>
      </c>
      <c r="B170" s="188" t="s">
        <v>183</v>
      </c>
      <c r="C170" s="188"/>
      <c r="D170" s="189"/>
      <c r="E170" s="187">
        <v>8733035</v>
      </c>
      <c r="G170" s="186" t="s">
        <v>90</v>
      </c>
      <c r="H170" s="59" t="str">
        <f>VLOOKUP(E170,'All Schools 26-27 Detail'!$B$6:$C$250,2,FALSE)</f>
        <v>Haslingfield Endowed Primary School</v>
      </c>
      <c r="J170" s="59" t="str">
        <f>VLOOKUP(E170,'All Schools 25-26 Detail'!$B$6:$C$250,2,FALSE)</f>
        <v>Haslingfield Endowed Primary School</v>
      </c>
      <c r="K170" s="59" t="str">
        <f t="shared" si="8"/>
        <v>ok</v>
      </c>
    </row>
    <row r="171" spans="1:11" hidden="1" x14ac:dyDescent="0.25">
      <c r="A171" s="187">
        <v>8732007</v>
      </c>
      <c r="B171" s="188" t="s">
        <v>184</v>
      </c>
      <c r="C171" s="188"/>
      <c r="D171" s="189"/>
      <c r="E171" s="187">
        <v>8732007</v>
      </c>
      <c r="G171" s="186" t="s">
        <v>90</v>
      </c>
      <c r="H171" s="59" t="str">
        <f>VLOOKUP(E171,'All Schools 26-27 Detail'!$B$6:$C$250,2,FALSE)</f>
        <v>Hatton Park Primary School</v>
      </c>
      <c r="J171" s="59" t="str">
        <f>VLOOKUP(E171,'All Schools 25-26 Detail'!$B$6:$C$250,2,FALSE)</f>
        <v>Hatton Park Primary School</v>
      </c>
      <c r="K171" s="59" t="str">
        <f t="shared" si="8"/>
        <v>ok</v>
      </c>
    </row>
    <row r="172" spans="1:11" hidden="1" x14ac:dyDescent="0.25">
      <c r="A172" s="187">
        <v>8732205</v>
      </c>
      <c r="B172" s="188" t="s">
        <v>185</v>
      </c>
      <c r="C172" s="188"/>
      <c r="D172" s="189"/>
      <c r="E172" s="187">
        <v>8732205</v>
      </c>
      <c r="G172" s="186" t="s">
        <v>90</v>
      </c>
      <c r="H172" s="59" t="str">
        <f>VLOOKUP(E172,'All Schools 26-27 Detail'!$B$6:$C$250,2,FALSE)</f>
        <v>Hauxton Primary School</v>
      </c>
      <c r="J172" s="59" t="str">
        <f>VLOOKUP(E172,'All Schools 25-26 Detail'!$B$6:$C$250,2,FALSE)</f>
        <v>Hauxton Primary School</v>
      </c>
      <c r="K172" s="59" t="str">
        <f t="shared" si="8"/>
        <v>ok</v>
      </c>
    </row>
    <row r="173" spans="1:11" hidden="1" x14ac:dyDescent="0.25">
      <c r="A173" s="187">
        <v>8732211</v>
      </c>
      <c r="B173" s="188" t="s">
        <v>186</v>
      </c>
      <c r="C173" s="188"/>
      <c r="D173" s="189"/>
      <c r="E173" s="187">
        <v>8732211</v>
      </c>
      <c r="G173" s="186" t="s">
        <v>90</v>
      </c>
      <c r="H173" s="59" t="str">
        <f>VLOOKUP(E173,'All Schools 26-27 Detail'!$B$6:$C$250,2,FALSE)</f>
        <v>Hemingford Grey Primary School</v>
      </c>
      <c r="J173" s="59" t="str">
        <f>VLOOKUP(E173,'All Schools 25-26 Detail'!$B$6:$C$250,2,FALSE)</f>
        <v>Hemingford Grey Primary School</v>
      </c>
      <c r="K173" s="59" t="str">
        <f t="shared" si="8"/>
        <v>ok</v>
      </c>
    </row>
    <row r="174" spans="1:11" hidden="1" x14ac:dyDescent="0.25">
      <c r="A174" s="187">
        <v>8734503</v>
      </c>
      <c r="B174" s="188" t="s">
        <v>187</v>
      </c>
      <c r="C174" s="188"/>
      <c r="D174" s="189"/>
      <c r="E174" s="187">
        <v>8734503</v>
      </c>
      <c r="G174" s="186" t="s">
        <v>90</v>
      </c>
      <c r="H174" s="59" t="str">
        <f>VLOOKUP(E174,'All Schools 26-27 Detail'!$B$6:$C$250,2,FALSE)</f>
        <v>Hinchingbrooke School</v>
      </c>
      <c r="J174" s="59" t="str">
        <f>VLOOKUP(E174,'All Schools 25-26 Detail'!$B$6:$C$250,2,FALSE)</f>
        <v>Hinchingbrooke School</v>
      </c>
      <c r="K174" s="59" t="str">
        <f t="shared" si="8"/>
        <v>ok</v>
      </c>
    </row>
    <row r="175" spans="1:11" hidden="1" x14ac:dyDescent="0.25">
      <c r="A175" s="187">
        <v>8732319</v>
      </c>
      <c r="B175" s="188" t="s">
        <v>189</v>
      </c>
      <c r="C175" s="188"/>
      <c r="D175" s="189"/>
      <c r="E175" s="187">
        <v>8732319</v>
      </c>
      <c r="G175" s="186" t="s">
        <v>90</v>
      </c>
      <c r="H175" s="59" t="str">
        <f>VLOOKUP(E175,'All Schools 26-27 Detail'!$B$6:$C$250,2,FALSE)</f>
        <v>Histon and Impington Park Primary School</v>
      </c>
      <c r="J175" s="59" t="str">
        <f>VLOOKUP(E175,'All Schools 25-26 Detail'!$B$6:$C$250,2,FALSE)</f>
        <v>Histon and Impington Park Primary School</v>
      </c>
      <c r="K175" s="59" t="str">
        <f t="shared" si="8"/>
        <v>ok</v>
      </c>
    </row>
    <row r="176" spans="1:11" hidden="1" x14ac:dyDescent="0.25">
      <c r="A176" s="187">
        <v>8732318</v>
      </c>
      <c r="B176" s="188" t="s">
        <v>188</v>
      </c>
      <c r="C176" s="188"/>
      <c r="D176" s="189"/>
      <c r="E176" s="187">
        <v>8732318</v>
      </c>
      <c r="G176" s="186" t="s">
        <v>90</v>
      </c>
      <c r="H176" s="59" t="str">
        <f>VLOOKUP(E176,'All Schools 26-27 Detail'!$B$6:$C$250,2,FALSE)</f>
        <v>Histon and Impington Brook Primary School</v>
      </c>
      <c r="J176" s="59" t="str">
        <f>VLOOKUP(E176,'All Schools 25-26 Detail'!$B$6:$C$250,2,FALSE)</f>
        <v>Histon and Impington Brook Primary School</v>
      </c>
      <c r="K176" s="59" t="str">
        <f t="shared" si="8"/>
        <v>ok</v>
      </c>
    </row>
    <row r="177" spans="1:25" hidden="1" x14ac:dyDescent="0.25">
      <c r="A177" s="187">
        <v>8733070</v>
      </c>
      <c r="B177" s="188" t="s">
        <v>190</v>
      </c>
      <c r="C177" s="188"/>
      <c r="D177" s="189"/>
      <c r="E177" s="187">
        <v>8733070</v>
      </c>
      <c r="G177" s="186" t="s">
        <v>90</v>
      </c>
      <c r="H177" s="59" t="str">
        <f>VLOOKUP(E177,'All Schools 26-27 Detail'!$B$6:$C$250,2,FALSE)</f>
        <v>Holme CofE Primary School</v>
      </c>
      <c r="J177" s="59" t="str">
        <f>VLOOKUP(E177,'All Schools 25-26 Detail'!$B$6:$C$250,2,FALSE)</f>
        <v>Holme CofE Primary School</v>
      </c>
      <c r="K177" s="59" t="str">
        <f t="shared" si="8"/>
        <v>ok</v>
      </c>
    </row>
    <row r="178" spans="1:25" hidden="1" x14ac:dyDescent="0.25">
      <c r="A178" s="187">
        <v>8733071</v>
      </c>
      <c r="B178" s="188" t="s">
        <v>191</v>
      </c>
      <c r="C178" s="188"/>
      <c r="D178" s="189"/>
      <c r="E178" s="187">
        <v>8733071</v>
      </c>
      <c r="G178" s="186" t="s">
        <v>90</v>
      </c>
      <c r="H178" s="59" t="str">
        <f>VLOOKUP(E178,'All Schools 26-27 Detail'!$B$6:$C$250,2,FALSE)</f>
        <v>Holywell CofE Primary School</v>
      </c>
      <c r="J178" s="59" t="str">
        <f>VLOOKUP(E178,'All Schools 25-26 Detail'!$B$6:$C$250,2,FALSE)</f>
        <v>Holywell CofE Primary School</v>
      </c>
      <c r="K178" s="59" t="str">
        <f t="shared" si="8"/>
        <v>ok</v>
      </c>
    </row>
    <row r="179" spans="1:25" hidden="1" x14ac:dyDescent="0.25">
      <c r="A179" s="187">
        <v>8732212</v>
      </c>
      <c r="B179" s="188" t="s">
        <v>192</v>
      </c>
      <c r="C179" s="188"/>
      <c r="D179" s="189"/>
      <c r="E179" s="187">
        <v>8732212</v>
      </c>
      <c r="G179" s="186" t="s">
        <v>90</v>
      </c>
      <c r="H179" s="59" t="str">
        <f>VLOOKUP(E179,'All Schools 26-27 Detail'!$B$6:$C$250,2,FALSE)</f>
        <v>Houghton Primary School</v>
      </c>
      <c r="J179" s="59" t="str">
        <f>VLOOKUP(E179,'All Schools 25-26 Detail'!$B$6:$C$250,2,FALSE)</f>
        <v>Houghton Primary School</v>
      </c>
      <c r="K179" s="59" t="str">
        <f t="shared" si="8"/>
        <v>ok</v>
      </c>
    </row>
    <row r="180" spans="1:25" hidden="1" x14ac:dyDescent="0.25">
      <c r="A180" s="187">
        <v>8733945</v>
      </c>
      <c r="B180" s="188" t="s">
        <v>193</v>
      </c>
      <c r="C180" s="188"/>
      <c r="D180" s="189"/>
      <c r="E180" s="187">
        <v>8733945</v>
      </c>
      <c r="G180" s="186" t="s">
        <v>90</v>
      </c>
      <c r="H180" s="59" t="str">
        <f>VLOOKUP(E180,'All Schools 26-27 Detail'!$B$6:$C$250,2,FALSE)</f>
        <v>Huntingdon Primary School</v>
      </c>
      <c r="J180" s="59" t="str">
        <f>VLOOKUP(E180,'All Schools 25-26 Detail'!$B$6:$C$250,2,FALSE)</f>
        <v>Huntingdon Primary School</v>
      </c>
      <c r="K180" s="59" t="str">
        <f t="shared" si="8"/>
        <v>ok</v>
      </c>
    </row>
    <row r="181" spans="1:25" hidden="1" x14ac:dyDescent="0.25">
      <c r="A181" s="187">
        <v>8734004</v>
      </c>
      <c r="B181" s="188" t="s">
        <v>194</v>
      </c>
      <c r="C181" s="188"/>
      <c r="D181" s="189"/>
      <c r="E181" s="187">
        <v>8734004</v>
      </c>
      <c r="G181" s="186" t="s">
        <v>90</v>
      </c>
      <c r="H181" s="59" t="str">
        <f>VLOOKUP(E181,'All Schools 26-27 Detail'!$B$6:$C$250,2,FALSE)</f>
        <v>Impington Village College</v>
      </c>
      <c r="J181" s="59" t="str">
        <f>VLOOKUP(E181,'All Schools 25-26 Detail'!$B$6:$C$250,2,FALSE)</f>
        <v>Impington Village College</v>
      </c>
      <c r="K181" s="59" t="str">
        <f t="shared" si="8"/>
        <v>ok</v>
      </c>
    </row>
    <row r="182" spans="1:25" hidden="1" x14ac:dyDescent="0.25">
      <c r="A182" s="187">
        <v>8732024</v>
      </c>
      <c r="B182" s="188" t="s">
        <v>195</v>
      </c>
      <c r="C182" s="188"/>
      <c r="D182" s="189"/>
      <c r="E182" s="187">
        <v>8732024</v>
      </c>
      <c r="G182" s="190"/>
      <c r="H182" s="59" t="str">
        <f>VLOOKUP(E182,'All Schools 26-27 Detail'!$B$6:$C$250,2,FALSE)</f>
        <v>Isle of Ely Primary School</v>
      </c>
      <c r="J182" s="59" t="str">
        <f>VLOOKUP(E182,'All Schools 25-26 Detail'!$B$6:$C$250,2,FALSE)</f>
        <v>Isle of Ely Primary School</v>
      </c>
      <c r="K182" s="59" t="str">
        <f t="shared" si="8"/>
        <v>ok</v>
      </c>
    </row>
    <row r="183" spans="1:25" hidden="1" x14ac:dyDescent="0.25">
      <c r="A183" s="187">
        <v>8733022</v>
      </c>
      <c r="B183" s="188" t="s">
        <v>196</v>
      </c>
      <c r="C183" s="188"/>
      <c r="D183" s="189"/>
      <c r="E183" s="187">
        <v>8733022</v>
      </c>
      <c r="G183" s="186" t="s">
        <v>90</v>
      </c>
      <c r="H183" s="59" t="str">
        <f>VLOOKUP(E183,'All Schools 26-27 Detail'!$B$6:$C$250,2,FALSE)</f>
        <v>Isleham Church of England Primary School</v>
      </c>
      <c r="J183" s="59" t="str">
        <f>VLOOKUP(E183,'All Schools 25-26 Detail'!$B$6:$C$250,2,FALSE)</f>
        <v>Isleham Church of England Primary School</v>
      </c>
      <c r="K183" s="59" t="str">
        <f t="shared" si="8"/>
        <v>ok</v>
      </c>
    </row>
    <row r="184" spans="1:25" hidden="1" x14ac:dyDescent="0.25">
      <c r="A184" s="187">
        <v>8735205</v>
      </c>
      <c r="B184" s="188" t="s">
        <v>197</v>
      </c>
      <c r="C184" s="188"/>
      <c r="D184" s="189"/>
      <c r="E184" s="187">
        <v>8735205</v>
      </c>
      <c r="G184" s="186" t="s">
        <v>90</v>
      </c>
      <c r="H184" s="59" t="str">
        <f>VLOOKUP(E184,'All Schools 26-27 Detail'!$B$6:$C$250,2,FALSE)</f>
        <v>Jeavons Wood Primary School</v>
      </c>
      <c r="J184" s="59" t="str">
        <f>VLOOKUP(E184,'All Schools 25-26 Detail'!$B$6:$C$250,2,FALSE)</f>
        <v>Jeavons Wood Primary School</v>
      </c>
      <c r="K184" s="59" t="str">
        <f t="shared" si="8"/>
        <v>ok</v>
      </c>
    </row>
    <row r="185" spans="1:25" hidden="1" x14ac:dyDescent="0.25">
      <c r="A185" s="187">
        <v>8732021</v>
      </c>
      <c r="B185" s="188" t="s">
        <v>198</v>
      </c>
      <c r="C185" s="188"/>
      <c r="D185" s="189"/>
      <c r="E185" s="187">
        <v>8732021</v>
      </c>
      <c r="G185" s="186" t="s">
        <v>90</v>
      </c>
      <c r="H185" s="59" t="str">
        <f>VLOOKUP(E185,'All Schools 26-27 Detail'!$B$6:$C$250,2,FALSE)</f>
        <v>Kennett Primary School</v>
      </c>
      <c r="J185" s="59" t="str">
        <f>VLOOKUP(E185,'All Schools 25-26 Detail'!$B$6:$C$250,2,FALSE)</f>
        <v>Kennett Primary School</v>
      </c>
      <c r="K185" s="59" t="str">
        <f t="shared" si="8"/>
        <v>ok</v>
      </c>
    </row>
    <row r="186" spans="1:25" hidden="1" x14ac:dyDescent="0.25">
      <c r="A186" s="187">
        <v>8732442</v>
      </c>
      <c r="B186" s="188" t="s">
        <v>199</v>
      </c>
      <c r="C186" s="188"/>
      <c r="D186" s="189"/>
      <c r="E186" s="187">
        <v>8732442</v>
      </c>
      <c r="G186" s="186" t="s">
        <v>90</v>
      </c>
      <c r="H186" s="59" t="str">
        <f>VLOOKUP(E186,'All Schools 26-27 Detail'!$B$6:$C$250,2,FALSE)</f>
        <v>Kettlefields Primary School</v>
      </c>
      <c r="J186" s="59" t="str">
        <f>VLOOKUP(E186,'All Schools 25-26 Detail'!$B$6:$C$250,2,FALSE)</f>
        <v>Kettlefields Primary School</v>
      </c>
      <c r="K186" s="59" t="str">
        <f t="shared" si="8"/>
        <v>ok</v>
      </c>
      <c r="V186" s="8"/>
      <c r="W186" s="8"/>
      <c r="X186" s="8"/>
      <c r="Y186" s="8"/>
    </row>
    <row r="187" spans="1:25" hidden="1" x14ac:dyDescent="0.25">
      <c r="A187" s="187">
        <v>8732023</v>
      </c>
      <c r="B187" s="188" t="s">
        <v>200</v>
      </c>
      <c r="C187" s="188"/>
      <c r="D187" s="189"/>
      <c r="E187" s="187">
        <v>8732023</v>
      </c>
      <c r="G187" s="186" t="s">
        <v>90</v>
      </c>
      <c r="H187" s="59" t="str">
        <f>VLOOKUP(E187,'All Schools 26-27 Detail'!$B$6:$C$250,2,FALSE)</f>
        <v>Kimbolton Primary Academy</v>
      </c>
      <c r="J187" s="59" t="str">
        <f>VLOOKUP(E187,'All Schools 25-26 Detail'!$B$6:$C$250,2,FALSE)</f>
        <v>Kimbolton Primary Academy</v>
      </c>
      <c r="K187" s="59" t="str">
        <f t="shared" si="8"/>
        <v>ok</v>
      </c>
    </row>
    <row r="188" spans="1:25" hidden="1" x14ac:dyDescent="0.25">
      <c r="A188" s="187">
        <v>8732331</v>
      </c>
      <c r="B188" s="188" t="s">
        <v>201</v>
      </c>
      <c r="C188" s="188"/>
      <c r="D188" s="189"/>
      <c r="E188" s="187">
        <v>8732331</v>
      </c>
      <c r="G188" s="186" t="s">
        <v>90</v>
      </c>
      <c r="H188" s="59" t="str">
        <f>VLOOKUP(E188,'All Schools 26-27 Detail'!$B$6:$C$250,2,FALSE)</f>
        <v>Kinderley Primary School</v>
      </c>
      <c r="J188" s="59" t="str">
        <f>VLOOKUP(E188,'All Schools 25-26 Detail'!$B$6:$C$250,2,FALSE)</f>
        <v>Kinderley Primary School</v>
      </c>
      <c r="K188" s="59" t="str">
        <f t="shared" si="8"/>
        <v>ok</v>
      </c>
    </row>
    <row r="189" spans="1:25" hidden="1" x14ac:dyDescent="0.25">
      <c r="A189" s="187">
        <v>8732446</v>
      </c>
      <c r="B189" s="188" t="s">
        <v>202</v>
      </c>
      <c r="C189" s="188"/>
      <c r="D189" s="189"/>
      <c r="E189" s="187">
        <v>8732446</v>
      </c>
      <c r="G189" s="186" t="s">
        <v>90</v>
      </c>
      <c r="H189" s="59" t="str">
        <f>VLOOKUP(E189,'All Schools 26-27 Detail'!$B$6:$C$250,2,FALSE)</f>
        <v>Kings Hedges Primary School</v>
      </c>
      <c r="J189" s="59" t="str">
        <f>VLOOKUP(E189,'All Schools 25-26 Detail'!$B$6:$C$250,2,FALSE)</f>
        <v>Kings Hedges Primary School</v>
      </c>
      <c r="K189" s="59" t="str">
        <f t="shared" si="8"/>
        <v>ok</v>
      </c>
    </row>
    <row r="190" spans="1:25" hidden="1" x14ac:dyDescent="0.25">
      <c r="A190" s="187">
        <v>8732026</v>
      </c>
      <c r="B190" s="188" t="s">
        <v>203</v>
      </c>
      <c r="C190" s="188"/>
      <c r="D190" s="189"/>
      <c r="E190" s="187">
        <v>8732026</v>
      </c>
      <c r="G190" s="186" t="s">
        <v>90</v>
      </c>
      <c r="H190" s="59" t="str">
        <f>VLOOKUP(E190,'All Schools 26-27 Detail'!$B$6:$C$250,2,FALSE)</f>
        <v>Kingsfield Primary School</v>
      </c>
      <c r="J190" s="59" t="str">
        <f>VLOOKUP(E190,'All Schools 25-26 Detail'!$B$6:$C$250,2,FALSE)</f>
        <v>Kingsfield Primary School</v>
      </c>
      <c r="K190" s="59" t="str">
        <f t="shared" si="8"/>
        <v>ok</v>
      </c>
    </row>
    <row r="191" spans="1:25" hidden="1" x14ac:dyDescent="0.25">
      <c r="A191" s="187">
        <v>8733387</v>
      </c>
      <c r="B191" s="188" t="s">
        <v>204</v>
      </c>
      <c r="C191" s="188"/>
      <c r="D191" s="189"/>
      <c r="E191" s="187">
        <v>8733387</v>
      </c>
      <c r="G191" s="186" t="s">
        <v>90</v>
      </c>
      <c r="H191" s="59" t="str">
        <f>VLOOKUP(E191,'All Schools 26-27 Detail'!$B$6:$C$250,2,FALSE)</f>
        <v>Lantern Community Primary School</v>
      </c>
      <c r="J191" s="59" t="str">
        <f>VLOOKUP(E191,'All Schools 25-26 Detail'!$B$6:$C$250,2,FALSE)</f>
        <v>Lantern Community Primary School</v>
      </c>
      <c r="K191" s="59" t="str">
        <f t="shared" si="8"/>
        <v>ok</v>
      </c>
    </row>
    <row r="192" spans="1:25" hidden="1" x14ac:dyDescent="0.25">
      <c r="A192" s="187">
        <v>8732072</v>
      </c>
      <c r="B192" s="188" t="s">
        <v>205</v>
      </c>
      <c r="C192" s="188"/>
      <c r="D192" s="189"/>
      <c r="E192" s="187">
        <v>8732072</v>
      </c>
      <c r="G192" s="186" t="s">
        <v>90</v>
      </c>
      <c r="H192" s="59" t="str">
        <f>VLOOKUP(E192,'All Schools 26-27 Detail'!$B$6:$C$250,2,FALSE)</f>
        <v>Leverington Primary Academy</v>
      </c>
      <c r="J192" s="59" t="str">
        <f>VLOOKUP(E192,'All Schools 25-26 Detail'!$B$6:$C$250,2,FALSE)</f>
        <v>Leverington Primary Academy</v>
      </c>
      <c r="K192" s="59" t="str">
        <f t="shared" si="8"/>
        <v>ok</v>
      </c>
    </row>
    <row r="193" spans="1:25" hidden="1" x14ac:dyDescent="0.25">
      <c r="A193" s="187">
        <v>8733317</v>
      </c>
      <c r="B193" s="188" t="s">
        <v>206</v>
      </c>
      <c r="C193" s="188"/>
      <c r="D193" s="189"/>
      <c r="E193" s="187">
        <v>8733317</v>
      </c>
      <c r="G193" s="186" t="s">
        <v>90</v>
      </c>
      <c r="H193" s="59" t="str">
        <f>VLOOKUP(E193,'All Schools 26-27 Detail'!$B$6:$C$250,2,FALSE)</f>
        <v>Linton CofE Infant School</v>
      </c>
      <c r="J193" s="59" t="str">
        <f>VLOOKUP(E193,'All Schools 25-26 Detail'!$B$6:$C$250,2,FALSE)</f>
        <v>Linton CofE Infant School</v>
      </c>
      <c r="K193" s="59" t="str">
        <f t="shared" si="8"/>
        <v>ok</v>
      </c>
    </row>
    <row r="194" spans="1:25" hidden="1" x14ac:dyDescent="0.25">
      <c r="A194" s="187">
        <v>8732204</v>
      </c>
      <c r="B194" s="188" t="s">
        <v>207</v>
      </c>
      <c r="C194" s="188"/>
      <c r="D194" s="189"/>
      <c r="E194" s="187">
        <v>8732204</v>
      </c>
      <c r="G194" s="186" t="s">
        <v>90</v>
      </c>
      <c r="H194" s="59" t="str">
        <f>VLOOKUP(E194,'All Schools 26-27 Detail'!$B$6:$C$250,2,FALSE)</f>
        <v>Linton Heights Junior School</v>
      </c>
      <c r="J194" s="59" t="str">
        <f>VLOOKUP(E194,'All Schools 25-26 Detail'!$B$6:$C$250,2,FALSE)</f>
        <v>Linton Heights Junior School</v>
      </c>
      <c r="K194" s="59" t="str">
        <f t="shared" si="8"/>
        <v>ok</v>
      </c>
    </row>
    <row r="195" spans="1:25" hidden="1" x14ac:dyDescent="0.25">
      <c r="A195" s="187">
        <v>8735416</v>
      </c>
      <c r="B195" s="188" t="s">
        <v>208</v>
      </c>
      <c r="C195" s="188"/>
      <c r="D195" s="189"/>
      <c r="E195" s="187">
        <v>8735416</v>
      </c>
      <c r="G195" s="186" t="s">
        <v>90</v>
      </c>
      <c r="H195" s="59" t="str">
        <f>VLOOKUP(E195,'All Schools 26-27 Detail'!$B$6:$C$250,2,FALSE)</f>
        <v>Linton Village College</v>
      </c>
      <c r="J195" s="59" t="str">
        <f>VLOOKUP(E195,'All Schools 25-26 Detail'!$B$6:$C$250,2,FALSE)</f>
        <v>Linton Village College</v>
      </c>
      <c r="K195" s="59" t="str">
        <f t="shared" si="8"/>
        <v>ok</v>
      </c>
    </row>
    <row r="196" spans="1:25" hidden="1" x14ac:dyDescent="0.25">
      <c r="A196" s="187">
        <v>8732066</v>
      </c>
      <c r="B196" s="188" t="s">
        <v>209</v>
      </c>
      <c r="C196" s="188"/>
      <c r="D196" s="189"/>
      <c r="E196" s="187">
        <v>8732066</v>
      </c>
      <c r="G196" s="186" t="s">
        <v>90</v>
      </c>
      <c r="H196" s="59" t="str">
        <f>VLOOKUP(E196,'All Schools 26-27 Detail'!$B$6:$C$250,2,FALSE)</f>
        <v>Lionel Walden Primary School</v>
      </c>
      <c r="J196" s="59" t="str">
        <f>VLOOKUP(E196,'All Schools 25-26 Detail'!$B$6:$C$250,2,FALSE)</f>
        <v>Lionel Walden Primary School</v>
      </c>
      <c r="K196" s="59" t="str">
        <f t="shared" si="8"/>
        <v>ok</v>
      </c>
    </row>
    <row r="197" spans="1:25" hidden="1" x14ac:dyDescent="0.25">
      <c r="A197" s="187">
        <v>8732293</v>
      </c>
      <c r="B197" s="188" t="s">
        <v>210</v>
      </c>
      <c r="C197" s="188"/>
      <c r="D197" s="189"/>
      <c r="E197" s="187">
        <v>8732293</v>
      </c>
      <c r="G197" s="186" t="s">
        <v>90</v>
      </c>
      <c r="H197" s="59" t="str">
        <f>VLOOKUP(E197,'All Schools 26-27 Detail'!$B$6:$C$250,2,FALSE)</f>
        <v>Little Paxton Primary School</v>
      </c>
      <c r="J197" s="59" t="str">
        <f>VLOOKUP(E197,'All Schools 25-26 Detail'!$B$6:$C$250,2,FALSE)</f>
        <v>Little Paxton Primary School</v>
      </c>
      <c r="K197" s="59" t="str">
        <f t="shared" si="8"/>
        <v>ok</v>
      </c>
      <c r="V197" s="8"/>
      <c r="W197" s="8"/>
      <c r="X197" s="8"/>
      <c r="Y197" s="8"/>
    </row>
    <row r="198" spans="1:25" hidden="1" x14ac:dyDescent="0.25">
      <c r="A198" s="187">
        <v>8733053</v>
      </c>
      <c r="B198" s="188" t="s">
        <v>211</v>
      </c>
      <c r="C198" s="188"/>
      <c r="D198" s="189"/>
      <c r="E198" s="187">
        <v>8733053</v>
      </c>
      <c r="G198" s="186" t="s">
        <v>90</v>
      </c>
      <c r="H198" s="59" t="str">
        <f>VLOOKUP(E198,'All Schools 26-27 Detail'!$B$6:$C$250,2,FALSE)</f>
        <v>Little Thetford CofE Primary School</v>
      </c>
      <c r="J198" s="59" t="str">
        <f>VLOOKUP(E198,'All Schools 25-26 Detail'!$B$6:$C$250,2,FALSE)</f>
        <v>Little Thetford CofE Primary School</v>
      </c>
      <c r="K198" s="59" t="str">
        <f t="shared" si="8"/>
        <v>ok</v>
      </c>
    </row>
    <row r="199" spans="1:25" hidden="1" x14ac:dyDescent="0.25">
      <c r="A199" s="187">
        <v>8734016</v>
      </c>
      <c r="B199" s="188" t="s">
        <v>317</v>
      </c>
      <c r="C199" s="188"/>
      <c r="D199" s="189"/>
      <c r="E199" s="187">
        <v>8734016</v>
      </c>
      <c r="G199" s="186" t="s">
        <v>90</v>
      </c>
      <c r="H199" s="59" t="str">
        <f>VLOOKUP(E199,'All Schools 26-27 Detail'!$B$6:$C$250,2,FALSE)</f>
        <v>Vista Academy Littleport</v>
      </c>
      <c r="J199" s="59" t="str">
        <f>VLOOKUP(E199,'All Schools 25-26 Detail'!$B$6:$C$250,2,FALSE)</f>
        <v>Vista  Academy Littleport</v>
      </c>
      <c r="K199" s="59" t="str">
        <f t="shared" si="8"/>
        <v>check</v>
      </c>
    </row>
    <row r="200" spans="1:25" hidden="1" x14ac:dyDescent="0.25">
      <c r="A200" s="187">
        <v>8732074</v>
      </c>
      <c r="B200" s="188" t="s">
        <v>212</v>
      </c>
      <c r="C200" s="188"/>
      <c r="D200" s="189"/>
      <c r="E200" s="187">
        <v>8732074</v>
      </c>
      <c r="G200" s="186" t="s">
        <v>90</v>
      </c>
      <c r="H200" s="59" t="str">
        <f>VLOOKUP(E200,'All Schools 26-27 Detail'!$B$6:$C$250,2,FALSE)</f>
        <v>Littleport Community Primary School</v>
      </c>
      <c r="J200" s="59" t="str">
        <f>VLOOKUP(E200,'All Schools 25-26 Detail'!$B$6:$C$250,2,FALSE)</f>
        <v>Littleport Community Primary School</v>
      </c>
      <c r="K200" s="59" t="str">
        <f t="shared" si="8"/>
        <v>ok</v>
      </c>
    </row>
    <row r="201" spans="1:25" hidden="1" x14ac:dyDescent="0.25">
      <c r="A201" s="187">
        <v>8735411</v>
      </c>
      <c r="B201" s="188" t="s">
        <v>213</v>
      </c>
      <c r="C201" s="188"/>
      <c r="D201" s="189"/>
      <c r="E201" s="187">
        <v>8735411</v>
      </c>
      <c r="G201" s="186" t="s">
        <v>90</v>
      </c>
      <c r="H201" s="59" t="str">
        <f>VLOOKUP(E201,'All Schools 26-27 Detail'!$B$6:$C$250,2,FALSE)</f>
        <v>Longsands Academy</v>
      </c>
      <c r="J201" s="59" t="str">
        <f>VLOOKUP(E201,'All Schools 25-26 Detail'!$B$6:$C$250,2,FALSE)</f>
        <v>Longsands Academy</v>
      </c>
      <c r="K201" s="59" t="str">
        <f t="shared" si="8"/>
        <v>ok</v>
      </c>
    </row>
    <row r="202" spans="1:25" hidden="1" x14ac:dyDescent="0.25">
      <c r="A202" s="187">
        <v>8732075</v>
      </c>
      <c r="B202" s="188" t="s">
        <v>214</v>
      </c>
      <c r="C202" s="188"/>
      <c r="D202" s="189"/>
      <c r="E202" s="187">
        <v>8732075</v>
      </c>
      <c r="G202" s="186" t="s">
        <v>90</v>
      </c>
      <c r="H202" s="59" t="str">
        <f>VLOOKUP(E202,'All Schools 26-27 Detail'!$B$6:$C$250,2,FALSE)</f>
        <v>Manea Community Primary School</v>
      </c>
      <c r="J202" s="59" t="str">
        <f>VLOOKUP(E202,'All Schools 25-26 Detail'!$B$6:$C$250,2,FALSE)</f>
        <v>Manea Community Primary School</v>
      </c>
      <c r="K202" s="59" t="str">
        <f t="shared" si="8"/>
        <v>ok</v>
      </c>
    </row>
    <row r="203" spans="1:25" hidden="1" x14ac:dyDescent="0.25">
      <c r="A203" s="190">
        <v>8732099</v>
      </c>
      <c r="B203" s="188" t="s">
        <v>215</v>
      </c>
      <c r="C203" s="188"/>
      <c r="D203" s="189"/>
      <c r="E203" s="188">
        <v>8732099</v>
      </c>
      <c r="G203" s="186" t="s">
        <v>622</v>
      </c>
      <c r="H203" s="59" t="str">
        <f>VLOOKUP(E203,'All Schools 26-27 Detail'!$B$6:$C$250,2,FALSE)</f>
        <v>Marleigh Primary Academy</v>
      </c>
      <c r="J203" s="59" t="str">
        <f>VLOOKUP(E203,'All Schools 25-26 Detail'!$B$6:$C$250,2,FALSE)</f>
        <v>Marleigh Primary Academy</v>
      </c>
      <c r="K203" s="59" t="str">
        <f t="shared" si="8"/>
        <v>ok</v>
      </c>
    </row>
    <row r="204" spans="1:25" hidden="1" x14ac:dyDescent="0.25">
      <c r="A204" s="187">
        <v>8732121</v>
      </c>
      <c r="B204" s="188" t="s">
        <v>216</v>
      </c>
      <c r="C204" s="188"/>
      <c r="D204" s="189"/>
      <c r="E204" s="187">
        <v>8732121</v>
      </c>
      <c r="G204" s="186" t="s">
        <v>90</v>
      </c>
      <c r="H204" s="59" t="str">
        <f>VLOOKUP(E204,'All Schools 26-27 Detail'!$B$6:$C$250,2,FALSE)</f>
        <v>Mayfield Primary School</v>
      </c>
      <c r="J204" s="59" t="str">
        <f>VLOOKUP(E204,'All Schools 25-26 Detail'!$B$6:$C$250,2,FALSE)</f>
        <v>Mayfield Primary School</v>
      </c>
      <c r="K204" s="59" t="str">
        <f t="shared" si="8"/>
        <v>ok</v>
      </c>
    </row>
    <row r="205" spans="1:25" hidden="1" x14ac:dyDescent="0.25">
      <c r="A205" s="187">
        <v>8732025</v>
      </c>
      <c r="B205" s="188" t="s">
        <v>217</v>
      </c>
      <c r="C205" s="188"/>
      <c r="D205" s="189"/>
      <c r="E205" s="187">
        <v>8732025</v>
      </c>
      <c r="G205" s="186" t="s">
        <v>90</v>
      </c>
      <c r="H205" s="59" t="str">
        <f>VLOOKUP(E205,'All Schools 26-27 Detail'!$B$6:$C$250,2,FALSE)</f>
        <v>Meadow Primary School</v>
      </c>
      <c r="J205" s="59" t="str">
        <f>VLOOKUP(E205,'All Schools 25-26 Detail'!$B$6:$C$250,2,FALSE)</f>
        <v>Meadow Primary School</v>
      </c>
      <c r="K205" s="59" t="str">
        <f t="shared" ref="K205:K268" si="9">IF(H205=J205,"ok","check")</f>
        <v>ok</v>
      </c>
    </row>
    <row r="206" spans="1:25" hidden="1" x14ac:dyDescent="0.25">
      <c r="A206" s="187">
        <v>8732028</v>
      </c>
      <c r="B206" s="188" t="s">
        <v>218</v>
      </c>
      <c r="C206" s="188"/>
      <c r="D206" s="189"/>
      <c r="E206" s="187">
        <v>8732028</v>
      </c>
      <c r="G206" s="186" t="s">
        <v>90</v>
      </c>
      <c r="H206" s="59" t="str">
        <f>VLOOKUP(E206,'All Schools 26-27 Detail'!$B$6:$C$250,2,FALSE)</f>
        <v>Melbourn Primary School</v>
      </c>
      <c r="J206" s="59" t="str">
        <f>VLOOKUP(E206,'All Schools 25-26 Detail'!$B$6:$C$250,2,FALSE)</f>
        <v>Melbourn Primary School</v>
      </c>
      <c r="K206" s="59" t="str">
        <f t="shared" si="9"/>
        <v>ok</v>
      </c>
    </row>
    <row r="207" spans="1:25" hidden="1" x14ac:dyDescent="0.25">
      <c r="A207" s="187">
        <v>8734040</v>
      </c>
      <c r="B207" s="188" t="s">
        <v>219</v>
      </c>
      <c r="C207" s="188"/>
      <c r="D207" s="189"/>
      <c r="E207" s="187">
        <v>8734040</v>
      </c>
      <c r="G207" s="186" t="s">
        <v>90</v>
      </c>
      <c r="H207" s="59" t="str">
        <f>VLOOKUP(E207,'All Schools 26-27 Detail'!$B$6:$C$250,2,FALSE)</f>
        <v>Melbourn Village College</v>
      </c>
      <c r="J207" s="59" t="str">
        <f>VLOOKUP(E207,'All Schools 25-26 Detail'!$B$6:$C$250,2,FALSE)</f>
        <v>Melbourn Village College</v>
      </c>
      <c r="K207" s="59" t="str">
        <f t="shared" si="9"/>
        <v>ok</v>
      </c>
    </row>
    <row r="208" spans="1:25" hidden="1" x14ac:dyDescent="0.25">
      <c r="A208" s="187">
        <v>8732029</v>
      </c>
      <c r="B208" s="188" t="s">
        <v>220</v>
      </c>
      <c r="C208" s="188"/>
      <c r="D208" s="189"/>
      <c r="E208" s="187">
        <v>8732029</v>
      </c>
      <c r="G208" s="186" t="s">
        <v>90</v>
      </c>
      <c r="H208" s="59" t="str">
        <f>VLOOKUP(E208,'All Schools 26-27 Detail'!$B$6:$C$250,2,FALSE)</f>
        <v>Meldreth Primary School</v>
      </c>
      <c r="J208" s="59" t="str">
        <f>VLOOKUP(E208,'All Schools 25-26 Detail'!$B$6:$C$250,2,FALSE)</f>
        <v>Meldreth Primary School</v>
      </c>
      <c r="K208" s="59" t="str">
        <f t="shared" si="9"/>
        <v>ok</v>
      </c>
    </row>
    <row r="209" spans="1:25" hidden="1" x14ac:dyDescent="0.25">
      <c r="A209" s="187">
        <v>8732030</v>
      </c>
      <c r="B209" s="188" t="s">
        <v>221</v>
      </c>
      <c r="C209" s="188"/>
      <c r="D209" s="189"/>
      <c r="E209" s="187">
        <v>8732030</v>
      </c>
      <c r="G209" s="186" t="s">
        <v>90</v>
      </c>
      <c r="H209" s="59" t="str">
        <f>VLOOKUP(E209,'All Schools 26-27 Detail'!$B$6:$C$250,2,FALSE)</f>
        <v>Mepal and Witcham Church of England Primary School</v>
      </c>
      <c r="J209" s="59" t="str">
        <f>VLOOKUP(E209,'All Schools 25-26 Detail'!$B$6:$C$250,2,FALSE)</f>
        <v>Mepal and Witcham Church of England Primary School</v>
      </c>
      <c r="K209" s="59" t="str">
        <f t="shared" si="9"/>
        <v>ok</v>
      </c>
    </row>
    <row r="210" spans="1:25" hidden="1" x14ac:dyDescent="0.25">
      <c r="A210" s="187">
        <v>8732059</v>
      </c>
      <c r="B210" s="188" t="s">
        <v>222</v>
      </c>
      <c r="C210" s="188"/>
      <c r="D210" s="189"/>
      <c r="E210" s="187">
        <v>8732059</v>
      </c>
      <c r="G210" s="186" t="s">
        <v>90</v>
      </c>
      <c r="H210" s="59" t="str">
        <f>VLOOKUP(E210,'All Schools 26-27 Detail'!$B$6:$C$250,2,FALSE)</f>
        <v>Meridian Primary School</v>
      </c>
      <c r="J210" s="59" t="str">
        <f>VLOOKUP(E210,'All Schools 25-26 Detail'!$B$6:$C$250,2,FALSE)</f>
        <v>Meridian Primary School</v>
      </c>
      <c r="K210" s="59" t="str">
        <f t="shared" si="9"/>
        <v>ok</v>
      </c>
    </row>
    <row r="211" spans="1:25" hidden="1" x14ac:dyDescent="0.25">
      <c r="A211" s="187">
        <v>8732257</v>
      </c>
      <c r="B211" s="188" t="s">
        <v>223</v>
      </c>
      <c r="C211" s="188"/>
      <c r="D211" s="189"/>
      <c r="E211" s="187">
        <v>8732257</v>
      </c>
      <c r="G211" s="186" t="s">
        <v>90</v>
      </c>
      <c r="H211" s="59" t="str">
        <f>VLOOKUP(E211,'All Schools 26-27 Detail'!$B$6:$C$250,2,FALSE)</f>
        <v>Middlefield Primary Academy</v>
      </c>
      <c r="J211" s="59" t="str">
        <f>VLOOKUP(E211,'All Schools 25-26 Detail'!$B$6:$C$250,2,FALSE)</f>
        <v>Middlefield Primary Academy</v>
      </c>
      <c r="K211" s="59" t="str">
        <f t="shared" si="9"/>
        <v>ok</v>
      </c>
    </row>
    <row r="212" spans="1:25" hidden="1" x14ac:dyDescent="0.25">
      <c r="A212" s="187">
        <v>8732447</v>
      </c>
      <c r="B212" s="188" t="s">
        <v>224</v>
      </c>
      <c r="C212" s="188"/>
      <c r="D212" s="189"/>
      <c r="E212" s="187">
        <v>8732447</v>
      </c>
      <c r="G212" s="186" t="s">
        <v>90</v>
      </c>
      <c r="H212" s="59" t="str">
        <f>VLOOKUP(E212,'All Schools 26-27 Detail'!$B$6:$C$250,2,FALSE)</f>
        <v>Millfield Primary School</v>
      </c>
      <c r="J212" s="59" t="str">
        <f>VLOOKUP(E212,'All Schools 25-26 Detail'!$B$6:$C$250,2,FALSE)</f>
        <v>Millfield Primary School</v>
      </c>
      <c r="K212" s="59" t="str">
        <f t="shared" si="9"/>
        <v>ok</v>
      </c>
    </row>
    <row r="213" spans="1:25" hidden="1" x14ac:dyDescent="0.25">
      <c r="A213" s="187">
        <v>8733026</v>
      </c>
      <c r="B213" s="188" t="s">
        <v>225</v>
      </c>
      <c r="C213" s="188"/>
      <c r="D213" s="189"/>
      <c r="E213" s="187">
        <v>8733026</v>
      </c>
      <c r="G213" s="186" t="s">
        <v>90</v>
      </c>
      <c r="H213" s="59" t="str">
        <f>VLOOKUP(E213,'All Schools 26-27 Detail'!$B$6:$C$250,2,FALSE)</f>
        <v>Milton Church of England Primary School</v>
      </c>
      <c r="J213" s="59" t="str">
        <f>VLOOKUP(E213,'All Schools 25-26 Detail'!$B$6:$C$250,2,FALSE)</f>
        <v>Milton Church of England Primary School</v>
      </c>
      <c r="K213" s="59" t="str">
        <f t="shared" si="9"/>
        <v>ok</v>
      </c>
    </row>
    <row r="214" spans="1:25" hidden="1" x14ac:dyDescent="0.25">
      <c r="A214" s="187">
        <v>8733386</v>
      </c>
      <c r="B214" s="188" t="s">
        <v>226</v>
      </c>
      <c r="C214" s="188"/>
      <c r="D214" s="189"/>
      <c r="E214" s="187">
        <v>8733386</v>
      </c>
      <c r="G214" s="186" t="s">
        <v>90</v>
      </c>
      <c r="H214" s="59" t="str">
        <f>VLOOKUP(E214,'All Schools 26-27 Detail'!$B$6:$C$250,2,FALSE)</f>
        <v>Milton Road Primary School</v>
      </c>
      <c r="J214" s="59" t="str">
        <f>VLOOKUP(E214,'All Schools 25-26 Detail'!$B$6:$C$250,2,FALSE)</f>
        <v>Milton Road Primary School</v>
      </c>
      <c r="K214" s="59" t="str">
        <f t="shared" si="9"/>
        <v>ok</v>
      </c>
    </row>
    <row r="215" spans="1:25" hidden="1" x14ac:dyDescent="0.25">
      <c r="A215" s="187">
        <v>8732449</v>
      </c>
      <c r="B215" s="188" t="s">
        <v>227</v>
      </c>
      <c r="C215" s="188"/>
      <c r="D215" s="189"/>
      <c r="E215" s="187">
        <v>8732449</v>
      </c>
      <c r="G215" s="186" t="s">
        <v>90</v>
      </c>
      <c r="H215" s="59" t="str">
        <f>VLOOKUP(E215,'All Schools 26-27 Detail'!$B$6:$C$250,2,FALSE)</f>
        <v>Monkfield Park Primary School</v>
      </c>
      <c r="J215" s="59" t="str">
        <f>VLOOKUP(E215,'All Schools 25-26 Detail'!$B$6:$C$250,2,FALSE)</f>
        <v>Monkfield Park Primary School</v>
      </c>
      <c r="K215" s="59" t="str">
        <f t="shared" si="9"/>
        <v>ok</v>
      </c>
    </row>
    <row r="216" spans="1:25" hidden="1" x14ac:dyDescent="0.25">
      <c r="A216" s="187">
        <v>8732107</v>
      </c>
      <c r="B216" s="188" t="s">
        <v>228</v>
      </c>
      <c r="C216" s="188"/>
      <c r="D216" s="189"/>
      <c r="E216" s="187">
        <v>8732107</v>
      </c>
      <c r="G216" s="186" t="s">
        <v>90</v>
      </c>
      <c r="H216" s="59" t="str">
        <f>VLOOKUP(E216,'All Schools 26-27 Detail'!$B$6:$C$250,2,FALSE)</f>
        <v>Morley Memorial Primary School</v>
      </c>
      <c r="J216" s="59" t="str">
        <f>VLOOKUP(E216,'All Schools 25-26 Detail'!$B$6:$C$250,2,FALSE)</f>
        <v>Morley Memorial Primary School</v>
      </c>
      <c r="K216" s="59" t="str">
        <f t="shared" si="9"/>
        <v>ok</v>
      </c>
    </row>
    <row r="217" spans="1:25" hidden="1" x14ac:dyDescent="0.25">
      <c r="A217" s="187">
        <v>8732053</v>
      </c>
      <c r="B217" s="188" t="s">
        <v>229</v>
      </c>
      <c r="C217" s="188"/>
      <c r="D217" s="189"/>
      <c r="E217" s="187">
        <v>8732053</v>
      </c>
      <c r="G217" s="186" t="s">
        <v>90</v>
      </c>
      <c r="H217" s="59" t="str">
        <f>VLOOKUP(E217,'All Schools 26-27 Detail'!$B$6:$C$250,2,FALSE)</f>
        <v>Murrow Primary Academy</v>
      </c>
      <c r="J217" s="59" t="str">
        <f>VLOOKUP(E217,'All Schools 25-26 Detail'!$B$6:$C$250,2,FALSE)</f>
        <v>Murrow Primary Academy</v>
      </c>
      <c r="K217" s="59" t="str">
        <f t="shared" si="9"/>
        <v>ok</v>
      </c>
      <c r="V217" s="8"/>
      <c r="W217" s="8"/>
      <c r="X217" s="8"/>
      <c r="Y217" s="8"/>
    </row>
    <row r="218" spans="1:25" hidden="1" x14ac:dyDescent="0.25">
      <c r="A218" s="187">
        <v>8734003</v>
      </c>
      <c r="B218" s="188" t="s">
        <v>230</v>
      </c>
      <c r="C218" s="188"/>
      <c r="D218" s="189"/>
      <c r="E218" s="187">
        <v>8734003</v>
      </c>
      <c r="G218" s="186" t="s">
        <v>90</v>
      </c>
      <c r="H218" s="59" t="str">
        <f>VLOOKUP(E218,'All Schools 26-27 Detail'!$B$6:$C$250,2,FALSE)</f>
        <v>Neale-Wade Academy</v>
      </c>
      <c r="J218" s="59" t="str">
        <f>VLOOKUP(E218,'All Schools 25-26 Detail'!$B$6:$C$250,2,FALSE)</f>
        <v>Neale-Wade Academy</v>
      </c>
      <c r="K218" s="59" t="str">
        <f t="shared" si="9"/>
        <v>ok</v>
      </c>
    </row>
    <row r="219" spans="1:25" hidden="1" x14ac:dyDescent="0.25">
      <c r="A219" s="187">
        <v>8732088</v>
      </c>
      <c r="B219" s="188" t="s">
        <v>231</v>
      </c>
      <c r="C219" s="188"/>
      <c r="D219" s="189"/>
      <c r="E219" s="187">
        <v>8732088</v>
      </c>
      <c r="G219" s="186" t="s">
        <v>90</v>
      </c>
      <c r="H219" s="59" t="str">
        <f>VLOOKUP(E219,'All Schools 26-27 Detail'!$B$6:$C$250,2,FALSE)</f>
        <v>New Road Primary &amp; Nursery School</v>
      </c>
      <c r="J219" s="59" t="str">
        <f>VLOOKUP(E219,'All Schools 25-26 Detail'!$B$6:$C$250,2,FALSE)</f>
        <v>New Road Primary &amp; Nursery School</v>
      </c>
      <c r="K219" s="59" t="str">
        <f t="shared" si="9"/>
        <v>ok</v>
      </c>
    </row>
    <row r="220" spans="1:25" hidden="1" x14ac:dyDescent="0.25">
      <c r="A220" s="187">
        <v>8732109</v>
      </c>
      <c r="B220" s="188" t="s">
        <v>232</v>
      </c>
      <c r="C220" s="188"/>
      <c r="D220" s="189"/>
      <c r="E220" s="187">
        <v>8732109</v>
      </c>
      <c r="G220" s="186" t="s">
        <v>90</v>
      </c>
      <c r="H220" s="59" t="str">
        <f>VLOOKUP(E220,'All Schools 26-27 Detail'!$B$6:$C$250,2,FALSE)</f>
        <v>Newnham Croft Primary School</v>
      </c>
      <c r="J220" s="59" t="str">
        <f>VLOOKUP(E220,'All Schools 25-26 Detail'!$B$6:$C$250,2,FALSE)</f>
        <v>Newnham Croft Primary School</v>
      </c>
      <c r="K220" s="59" t="str">
        <f t="shared" si="9"/>
        <v>ok</v>
      </c>
    </row>
    <row r="221" spans="1:25" hidden="1" x14ac:dyDescent="0.25">
      <c r="A221" s="187">
        <v>8734005</v>
      </c>
      <c r="B221" s="188" t="s">
        <v>233</v>
      </c>
      <c r="C221" s="188"/>
      <c r="D221" s="189"/>
      <c r="E221" s="187">
        <v>8734005</v>
      </c>
      <c r="G221" s="186" t="s">
        <v>90</v>
      </c>
      <c r="H221" s="59" t="str">
        <f>VLOOKUP(E221,'All Schools 26-27 Detail'!$B$6:$C$250,2,FALSE)</f>
        <v>North Cambridge Academy</v>
      </c>
      <c r="J221" s="59" t="str">
        <f>VLOOKUP(E221,'All Schools 25-26 Detail'!$B$6:$C$250,2,FALSE)</f>
        <v>North Cambridge Academy</v>
      </c>
      <c r="K221" s="59" t="str">
        <f t="shared" si="9"/>
        <v>ok</v>
      </c>
    </row>
    <row r="222" spans="1:25" hidden="1" x14ac:dyDescent="0.25">
      <c r="A222" s="187">
        <v>8734028</v>
      </c>
      <c r="B222" s="188" t="s">
        <v>442</v>
      </c>
      <c r="C222" s="188"/>
      <c r="D222" s="189"/>
      <c r="E222" s="187">
        <v>8734028</v>
      </c>
      <c r="G222" s="186" t="s">
        <v>622</v>
      </c>
      <c r="H222" s="59" t="str">
        <f>VLOOKUP(E222,'All Schools 26-27 Detail'!$B$6:$C$250,2,FALSE)</f>
        <v>Northstowe Learning Community</v>
      </c>
      <c r="J222" s="59" t="str">
        <f>VLOOKUP(E222,'All Schools 25-26 Detail'!$B$6:$C$250,2,FALSE)</f>
        <v>Northstowe Secondary School</v>
      </c>
      <c r="K222" s="59" t="str">
        <f t="shared" si="9"/>
        <v>check</v>
      </c>
    </row>
    <row r="223" spans="1:25" hidden="1" x14ac:dyDescent="0.25">
      <c r="A223" s="187">
        <v>8732096</v>
      </c>
      <c r="B223" s="188" t="s">
        <v>235</v>
      </c>
      <c r="C223" s="188"/>
      <c r="D223" s="189"/>
      <c r="E223" s="187">
        <v>8732096</v>
      </c>
      <c r="G223" s="186" t="s">
        <v>90</v>
      </c>
      <c r="H223" s="59" t="str">
        <f>VLOOKUP(E223,'All Schools 26-27 Detail'!$B$6:$C$250,2,FALSE)</f>
        <v>Oakington CofE Primary School</v>
      </c>
      <c r="J223" s="59" t="str">
        <f>VLOOKUP(E223,'All Schools 25-26 Detail'!$B$6:$C$250,2,FALSE)</f>
        <v>Oakington CofE Primary School</v>
      </c>
      <c r="K223" s="59" t="str">
        <f t="shared" si="9"/>
        <v>ok</v>
      </c>
    </row>
    <row r="224" spans="1:25" hidden="1" x14ac:dyDescent="0.25">
      <c r="A224" s="187">
        <v>8732098</v>
      </c>
      <c r="B224" s="188" t="s">
        <v>236</v>
      </c>
      <c r="C224" s="188"/>
      <c r="D224" s="189"/>
      <c r="E224" s="187">
        <v>8732098</v>
      </c>
      <c r="G224" s="186" t="s">
        <v>90</v>
      </c>
      <c r="H224" s="59" t="str">
        <f>VLOOKUP(E224,'All Schools 26-27 Detail'!$B$6:$C$250,2,FALSE)</f>
        <v>Offord Primary School</v>
      </c>
      <c r="J224" s="59" t="str">
        <f>VLOOKUP(E224,'All Schools 25-26 Detail'!$B$6:$C$250,2,FALSE)</f>
        <v>Offord Primary School</v>
      </c>
      <c r="K224" s="59" t="str">
        <f t="shared" si="9"/>
        <v>ok</v>
      </c>
    </row>
    <row r="225" spans="1:11" hidden="1" x14ac:dyDescent="0.25">
      <c r="A225" s="187">
        <v>8733390</v>
      </c>
      <c r="B225" s="188" t="s">
        <v>237</v>
      </c>
      <c r="C225" s="188"/>
      <c r="D225" s="189"/>
      <c r="E225" s="187">
        <v>8733390</v>
      </c>
      <c r="G225" s="186" t="s">
        <v>90</v>
      </c>
      <c r="H225" s="59" t="str">
        <f>VLOOKUP(E225,'All Schools 26-27 Detail'!$B$6:$C$250,2,FALSE)</f>
        <v>Orchard Park Community Primary School</v>
      </c>
      <c r="J225" s="59" t="str">
        <f>VLOOKUP(E225,'All Schools 25-26 Detail'!$B$6:$C$250,2,FALSE)</f>
        <v>Orchard Park Community Primary School</v>
      </c>
      <c r="K225" s="59" t="str">
        <f t="shared" si="9"/>
        <v>ok</v>
      </c>
    </row>
    <row r="226" spans="1:11" hidden="1" x14ac:dyDescent="0.25">
      <c r="A226" s="187">
        <v>8732044</v>
      </c>
      <c r="B226" s="188" t="s">
        <v>238</v>
      </c>
      <c r="C226" s="188"/>
      <c r="D226" s="189"/>
      <c r="E226" s="187">
        <v>8732044</v>
      </c>
      <c r="G226" s="186" t="s">
        <v>90</v>
      </c>
      <c r="H226" s="59" t="str">
        <f>VLOOKUP(E226,'All Schools 26-27 Detail'!$B$6:$C$250,2,FALSE)</f>
        <v>Orchards Church of England Academy</v>
      </c>
      <c r="J226" s="59" t="str">
        <f>VLOOKUP(E226,'All Schools 25-26 Detail'!$B$6:$C$250,2,FALSE)</f>
        <v>Orchards Church of England Academy</v>
      </c>
      <c r="K226" s="59" t="str">
        <f t="shared" si="9"/>
        <v>ok</v>
      </c>
    </row>
    <row r="227" spans="1:11" hidden="1" x14ac:dyDescent="0.25">
      <c r="A227" s="187">
        <v>8732031</v>
      </c>
      <c r="B227" s="188" t="s">
        <v>239</v>
      </c>
      <c r="C227" s="188"/>
      <c r="D227" s="189"/>
      <c r="E227" s="187">
        <v>8732031</v>
      </c>
      <c r="G227" s="186" t="s">
        <v>90</v>
      </c>
      <c r="H227" s="59" t="str">
        <f>VLOOKUP(E227,'All Schools 26-27 Detail'!$B$6:$C$250,2,FALSE)</f>
        <v>Over Primary School</v>
      </c>
      <c r="J227" s="59" t="str">
        <f>VLOOKUP(E227,'All Schools 25-26 Detail'!$B$6:$C$250,2,FALSE)</f>
        <v>Over Primary School</v>
      </c>
      <c r="K227" s="59" t="str">
        <f t="shared" si="9"/>
        <v>ok</v>
      </c>
    </row>
    <row r="228" spans="1:11" hidden="1" x14ac:dyDescent="0.25">
      <c r="A228" s="187">
        <v>8735201</v>
      </c>
      <c r="B228" s="188" t="s">
        <v>240</v>
      </c>
      <c r="C228" s="188"/>
      <c r="D228" s="189"/>
      <c r="E228" s="187">
        <v>8735201</v>
      </c>
      <c r="G228" s="186" t="s">
        <v>90</v>
      </c>
      <c r="H228" s="59" t="str">
        <f>VLOOKUP(E228,'All Schools 26-27 Detail'!$B$6:$C$250,2,FALSE)</f>
        <v>Park Lane Primary &amp; Nursery School</v>
      </c>
      <c r="J228" s="59" t="str">
        <f>VLOOKUP(E228,'All Schools 25-26 Detail'!$B$6:$C$250,2,FALSE)</f>
        <v>Park Lane Primary &amp; Nursery School</v>
      </c>
      <c r="K228" s="59" t="str">
        <f t="shared" si="9"/>
        <v>ok</v>
      </c>
    </row>
    <row r="229" spans="1:11" hidden="1" x14ac:dyDescent="0.25">
      <c r="A229" s="187">
        <v>8733350</v>
      </c>
      <c r="B229" s="188" t="s">
        <v>241</v>
      </c>
      <c r="C229" s="188"/>
      <c r="D229" s="189"/>
      <c r="E229" s="187">
        <v>8733350</v>
      </c>
      <c r="G229" s="186" t="s">
        <v>90</v>
      </c>
      <c r="H229" s="59" t="str">
        <f>VLOOKUP(E229,'All Schools 26-27 Detail'!$B$6:$C$250,2,FALSE)</f>
        <v>Park Street CofE Primary School</v>
      </c>
      <c r="J229" s="59" t="str">
        <f>VLOOKUP(E229,'All Schools 25-26 Detail'!$B$6:$C$250,2,FALSE)</f>
        <v>Park Street CofE Primary School</v>
      </c>
      <c r="K229" s="59" t="str">
        <f t="shared" si="9"/>
        <v>ok</v>
      </c>
    </row>
    <row r="230" spans="1:11" hidden="1" x14ac:dyDescent="0.25">
      <c r="A230" s="187">
        <v>8734027</v>
      </c>
      <c r="B230" s="188" t="s">
        <v>242</v>
      </c>
      <c r="C230" s="188"/>
      <c r="D230" s="189"/>
      <c r="E230" s="187">
        <v>8734027</v>
      </c>
      <c r="G230" s="186" t="s">
        <v>90</v>
      </c>
      <c r="H230" s="59" t="str">
        <f>VLOOKUP(E230,'All Schools 26-27 Detail'!$B$6:$C$250,2,FALSE)</f>
        <v>Parkside Community College</v>
      </c>
      <c r="J230" s="59" t="str">
        <f>VLOOKUP(E230,'All Schools 25-26 Detail'!$B$6:$C$250,2,FALSE)</f>
        <v>Parkside Community College</v>
      </c>
      <c r="K230" s="59" t="str">
        <f t="shared" si="9"/>
        <v>ok</v>
      </c>
    </row>
    <row r="231" spans="1:11" hidden="1" x14ac:dyDescent="0.25">
      <c r="A231" s="187">
        <v>8733302</v>
      </c>
      <c r="B231" s="188" t="s">
        <v>243</v>
      </c>
      <c r="C231" s="188"/>
      <c r="D231" s="189"/>
      <c r="E231" s="187">
        <v>8733302</v>
      </c>
      <c r="G231" s="186" t="s">
        <v>90</v>
      </c>
      <c r="H231" s="59" t="str">
        <f>VLOOKUP(E231,'All Schools 26-27 Detail'!$B$6:$C$250,2,FALSE)</f>
        <v>Pathfinder CofE Primary School</v>
      </c>
      <c r="J231" s="59" t="str">
        <f>VLOOKUP(E231,'All Schools 25-26 Detail'!$B$6:$C$250,2,FALSE)</f>
        <v>Pathfinder CofE Primary School</v>
      </c>
      <c r="K231" s="59" t="str">
        <f t="shared" si="9"/>
        <v>ok</v>
      </c>
    </row>
    <row r="232" spans="1:11" hidden="1" x14ac:dyDescent="0.25">
      <c r="A232" s="187">
        <v>8732094</v>
      </c>
      <c r="B232" s="188" t="s">
        <v>244</v>
      </c>
      <c r="C232" s="188"/>
      <c r="D232" s="189"/>
      <c r="E232" s="187">
        <v>8732094</v>
      </c>
      <c r="G232" s="186" t="s">
        <v>90</v>
      </c>
      <c r="H232" s="59" t="str">
        <f>VLOOKUP(E232,'All Schools 26-27 Detail'!$B$6:$C$250,2,FALSE)</f>
        <v>Peckover Primary School</v>
      </c>
      <c r="J232" s="59" t="str">
        <f>VLOOKUP(E232,'All Schools 25-26 Detail'!$B$6:$C$250,2,FALSE)</f>
        <v>Peckover Primary School</v>
      </c>
      <c r="K232" s="59" t="str">
        <f t="shared" si="9"/>
        <v>ok</v>
      </c>
    </row>
    <row r="233" spans="1:11" hidden="1" x14ac:dyDescent="0.25">
      <c r="A233" s="187">
        <v>8732033</v>
      </c>
      <c r="B233" s="188" t="s">
        <v>245</v>
      </c>
      <c r="C233" s="188"/>
      <c r="D233" s="189"/>
      <c r="E233" s="187">
        <v>8732033</v>
      </c>
      <c r="G233" s="186" t="s">
        <v>90</v>
      </c>
      <c r="H233" s="59" t="str">
        <f>VLOOKUP(E233,'All Schools 26-27 Detail'!$B$6:$C$250,2,FALSE)</f>
        <v>Pendragon Community Primary School</v>
      </c>
      <c r="J233" s="59" t="str">
        <f>VLOOKUP(E233,'All Schools 25-26 Detail'!$B$6:$C$250,2,FALSE)</f>
        <v>Pendragon Community Primary School</v>
      </c>
      <c r="K233" s="59" t="str">
        <f t="shared" si="9"/>
        <v>ok</v>
      </c>
    </row>
    <row r="234" spans="1:11" hidden="1" x14ac:dyDescent="0.25">
      <c r="A234" s="187">
        <v>8733331</v>
      </c>
      <c r="B234" s="188" t="s">
        <v>246</v>
      </c>
      <c r="C234" s="188"/>
      <c r="D234" s="189"/>
      <c r="E234" s="187">
        <v>8733331</v>
      </c>
      <c r="G234" s="186" t="s">
        <v>90</v>
      </c>
      <c r="H234" s="59" t="str">
        <f>VLOOKUP(E234,'All Schools 26-27 Detail'!$B$6:$C$250,2,FALSE)</f>
        <v>Petersfield CofE Aided Primary School</v>
      </c>
      <c r="J234" s="59" t="str">
        <f>VLOOKUP(E234,'All Schools 25-26 Detail'!$B$6:$C$250,2,FALSE)</f>
        <v>Petersfield CofE Aided Primary School</v>
      </c>
      <c r="K234" s="59" t="str">
        <f t="shared" si="9"/>
        <v>ok</v>
      </c>
    </row>
    <row r="235" spans="1:11" hidden="1" x14ac:dyDescent="0.25">
      <c r="A235" s="187">
        <v>8732239</v>
      </c>
      <c r="B235" s="188" t="s">
        <v>247</v>
      </c>
      <c r="C235" s="188"/>
      <c r="D235" s="189"/>
      <c r="E235" s="187">
        <v>8732239</v>
      </c>
      <c r="G235" s="186" t="s">
        <v>90</v>
      </c>
      <c r="H235" s="59" t="str">
        <f>VLOOKUP(E235,'All Schools 26-27 Detail'!$B$6:$C$250,2,FALSE)</f>
        <v>Priory Junior School</v>
      </c>
      <c r="J235" s="59" t="str">
        <f>VLOOKUP(E235,'All Schools 25-26 Detail'!$B$6:$C$250,2,FALSE)</f>
        <v>Priory Junior School</v>
      </c>
      <c r="K235" s="59" t="str">
        <f t="shared" si="9"/>
        <v>ok</v>
      </c>
    </row>
    <row r="236" spans="1:11" hidden="1" x14ac:dyDescent="0.25">
      <c r="A236" s="187">
        <v>8732219</v>
      </c>
      <c r="B236" s="188" t="s">
        <v>445</v>
      </c>
      <c r="C236" s="188"/>
      <c r="D236" s="189"/>
      <c r="E236" s="187">
        <v>8732219</v>
      </c>
      <c r="G236" s="186" t="s">
        <v>90</v>
      </c>
      <c r="H236" s="59" t="str">
        <f>VLOOKUP(E236,'All Schools 26-27 Detail'!$B$6:$C$250,2,FALSE)</f>
        <v>Priory Park Infant School &amp; Pre-School</v>
      </c>
      <c r="J236" s="59" t="str">
        <f>VLOOKUP(E236,'All Schools 25-26 Detail'!$B$6:$C$250,2,FALSE)</f>
        <v>Priory Park Infant School &amp; Pre-School</v>
      </c>
      <c r="K236" s="59" t="str">
        <f t="shared" si="9"/>
        <v>ok</v>
      </c>
    </row>
    <row r="237" spans="1:11" hidden="1" x14ac:dyDescent="0.25">
      <c r="A237" s="187">
        <v>8732333</v>
      </c>
      <c r="B237" s="188" t="s">
        <v>248</v>
      </c>
      <c r="C237" s="188"/>
      <c r="D237" s="189"/>
      <c r="E237" s="187">
        <v>8732333</v>
      </c>
      <c r="G237" s="186" t="s">
        <v>90</v>
      </c>
      <c r="H237" s="59" t="str">
        <f>VLOOKUP(E237,'All Schools 26-27 Detail'!$B$6:$C$250,2,FALSE)</f>
        <v>Queen Edith Primary School</v>
      </c>
      <c r="J237" s="59" t="str">
        <f>VLOOKUP(E237,'All Schools 25-26 Detail'!$B$6:$C$250,2,FALSE)</f>
        <v>Queen Edith Primary School</v>
      </c>
      <c r="K237" s="59" t="str">
        <f t="shared" si="9"/>
        <v>ok</v>
      </c>
    </row>
    <row r="238" spans="1:11" hidden="1" x14ac:dyDescent="0.25">
      <c r="A238" s="187">
        <v>8733946</v>
      </c>
      <c r="B238" s="188" t="s">
        <v>249</v>
      </c>
      <c r="C238" s="188"/>
      <c r="D238" s="189"/>
      <c r="E238" s="187">
        <v>8733946</v>
      </c>
      <c r="G238" s="186" t="s">
        <v>90</v>
      </c>
      <c r="H238" s="59" t="str">
        <f>VLOOKUP(E238,'All Schools 26-27 Detail'!$B$6:$C$250,2,FALSE)</f>
        <v>Queen Emma Primary School</v>
      </c>
      <c r="J238" s="59" t="str">
        <f>VLOOKUP(E238,'All Schools 25-26 Detail'!$B$6:$C$250,2,FALSE)</f>
        <v>Queen Emma Primary School</v>
      </c>
      <c r="K238" s="59" t="str">
        <f t="shared" si="9"/>
        <v>ok</v>
      </c>
    </row>
    <row r="239" spans="1:11" hidden="1" x14ac:dyDescent="0.25">
      <c r="A239" s="187">
        <v>8732020</v>
      </c>
      <c r="B239" s="188" t="s">
        <v>250</v>
      </c>
      <c r="C239" s="188"/>
      <c r="D239" s="189"/>
      <c r="E239" s="187">
        <v>8732020</v>
      </c>
      <c r="G239" s="186" t="s">
        <v>90</v>
      </c>
      <c r="H239" s="59" t="str">
        <f>VLOOKUP(E239,'All Schools 26-27 Detail'!$B$6:$C$250,2,FALSE)</f>
        <v>Ramnoth Junior School</v>
      </c>
      <c r="J239" s="59" t="str">
        <f>VLOOKUP(E239,'All Schools 25-26 Detail'!$B$6:$C$250,2,FALSE)</f>
        <v>Ramnoth Junior School</v>
      </c>
      <c r="K239" s="59" t="str">
        <f t="shared" si="9"/>
        <v>ok</v>
      </c>
    </row>
    <row r="240" spans="1:11" hidden="1" x14ac:dyDescent="0.25">
      <c r="A240" s="187">
        <v>8732218</v>
      </c>
      <c r="B240" s="188" t="s">
        <v>251</v>
      </c>
      <c r="C240" s="188"/>
      <c r="D240" s="189"/>
      <c r="E240" s="187">
        <v>8732218</v>
      </c>
      <c r="G240" s="186" t="s">
        <v>90</v>
      </c>
      <c r="H240" s="59" t="str">
        <f>VLOOKUP(E240,'All Schools 26-27 Detail'!$B$6:$C$250,2,FALSE)</f>
        <v>Ramsey Junior School</v>
      </c>
      <c r="J240" s="59" t="str">
        <f>VLOOKUP(E240,'All Schools 25-26 Detail'!$B$6:$C$250,2,FALSE)</f>
        <v>Ramsey Junior School</v>
      </c>
      <c r="K240" s="59" t="str">
        <f t="shared" si="9"/>
        <v>ok</v>
      </c>
    </row>
    <row r="241" spans="1:11" hidden="1" x14ac:dyDescent="0.25">
      <c r="A241" s="187">
        <v>8732216</v>
      </c>
      <c r="B241" s="188" t="s">
        <v>252</v>
      </c>
      <c r="C241" s="188"/>
      <c r="D241" s="189"/>
      <c r="E241" s="187">
        <v>8732216</v>
      </c>
      <c r="G241" s="186" t="s">
        <v>90</v>
      </c>
      <c r="H241" s="59" t="str">
        <f>VLOOKUP(E241,'All Schools 26-27 Detail'!$B$6:$C$250,2,FALSE)</f>
        <v>Ramsey Spinning Infant School</v>
      </c>
      <c r="J241" s="59" t="str">
        <f>VLOOKUP(E241,'All Schools 25-26 Detail'!$B$6:$C$250,2,FALSE)</f>
        <v>Ramsey Spinning Infant School</v>
      </c>
      <c r="K241" s="59" t="str">
        <f t="shared" si="9"/>
        <v>ok</v>
      </c>
    </row>
    <row r="242" spans="1:11" hidden="1" x14ac:dyDescent="0.25">
      <c r="A242" s="187">
        <v>8732453</v>
      </c>
      <c r="B242" s="188" t="s">
        <v>253</v>
      </c>
      <c r="C242" s="188"/>
      <c r="D242" s="189"/>
      <c r="E242" s="187">
        <v>8732453</v>
      </c>
      <c r="G242" s="186" t="s">
        <v>90</v>
      </c>
      <c r="H242" s="59" t="str">
        <f>VLOOKUP(E242,'All Schools 26-27 Detail'!$B$6:$C$250,2,FALSE)</f>
        <v>Ridgefield Primary School</v>
      </c>
      <c r="J242" s="59" t="str">
        <f>VLOOKUP(E242,'All Schools 25-26 Detail'!$B$6:$C$250,2,FALSE)</f>
        <v>Ridgefield Primary School</v>
      </c>
      <c r="K242" s="59" t="str">
        <f t="shared" si="9"/>
        <v>ok</v>
      </c>
    </row>
    <row r="243" spans="1:11" hidden="1" x14ac:dyDescent="0.25">
      <c r="A243" s="187">
        <v>8732070</v>
      </c>
      <c r="B243" s="188" t="s">
        <v>254</v>
      </c>
      <c r="C243" s="188"/>
      <c r="D243" s="189"/>
      <c r="E243" s="187">
        <v>8732070</v>
      </c>
      <c r="G243" s="186" t="s">
        <v>90</v>
      </c>
      <c r="H243" s="59" t="str">
        <f>VLOOKUP(E243,'All Schools 26-27 Detail'!$B$6:$C$250,2,FALSE)</f>
        <v>Robert Arkenstall Primary School</v>
      </c>
      <c r="J243" s="59" t="str">
        <f>VLOOKUP(E243,'All Schools 25-26 Detail'!$B$6:$C$250,2,FALSE)</f>
        <v>Robert Arkenstall Primary School</v>
      </c>
      <c r="K243" s="59" t="str">
        <f t="shared" si="9"/>
        <v>ok</v>
      </c>
    </row>
    <row r="244" spans="1:11" hidden="1" x14ac:dyDescent="0.25">
      <c r="A244" s="187">
        <v>8735408</v>
      </c>
      <c r="B244" s="188" t="s">
        <v>255</v>
      </c>
      <c r="C244" s="188"/>
      <c r="D244" s="189"/>
      <c r="E244" s="187">
        <v>8735408</v>
      </c>
      <c r="G244" s="186" t="s">
        <v>90</v>
      </c>
      <c r="H244" s="59" t="str">
        <f>VLOOKUP(E244,'All Schools 26-27 Detail'!$B$6:$C$250,2,FALSE)</f>
        <v>Sawston Village College</v>
      </c>
      <c r="J244" s="59" t="str">
        <f>VLOOKUP(E244,'All Schools 25-26 Detail'!$B$6:$C$250,2,FALSE)</f>
        <v>Sawston Village College</v>
      </c>
      <c r="K244" s="59" t="str">
        <f t="shared" si="9"/>
        <v>ok</v>
      </c>
    </row>
    <row r="245" spans="1:11" hidden="1" x14ac:dyDescent="0.25">
      <c r="A245" s="187">
        <v>8732255</v>
      </c>
      <c r="B245" s="188" t="s">
        <v>256</v>
      </c>
      <c r="C245" s="188"/>
      <c r="D245" s="189"/>
      <c r="E245" s="187">
        <v>8732255</v>
      </c>
      <c r="G245" s="186" t="s">
        <v>90</v>
      </c>
      <c r="H245" s="59" t="str">
        <f>VLOOKUP(E245,'All Schools 26-27 Detail'!$B$6:$C$250,2,FALSE)</f>
        <v>Sawtry Infants' School</v>
      </c>
      <c r="J245" s="59" t="str">
        <f>VLOOKUP(E245,'All Schools 25-26 Detail'!$B$6:$C$250,2,FALSE)</f>
        <v>Sawtry Infants' School</v>
      </c>
      <c r="K245" s="59" t="str">
        <f t="shared" si="9"/>
        <v>ok</v>
      </c>
    </row>
    <row r="246" spans="1:11" hidden="1" x14ac:dyDescent="0.25">
      <c r="A246" s="187">
        <v>8732220</v>
      </c>
      <c r="B246" s="188" t="s">
        <v>257</v>
      </c>
      <c r="C246" s="188"/>
      <c r="D246" s="189"/>
      <c r="E246" s="187">
        <v>8732220</v>
      </c>
      <c r="G246" s="186" t="s">
        <v>90</v>
      </c>
      <c r="H246" s="59" t="str">
        <f>VLOOKUP(E246,'All Schools 26-27 Detail'!$B$6:$C$250,2,FALSE)</f>
        <v>Sawtry Junior Academy</v>
      </c>
      <c r="J246" s="59" t="str">
        <f>VLOOKUP(E246,'All Schools 25-26 Detail'!$B$6:$C$250,2,FALSE)</f>
        <v>Sawtry Junior Academy</v>
      </c>
      <c r="K246" s="59" t="str">
        <f t="shared" si="9"/>
        <v>ok</v>
      </c>
    </row>
    <row r="247" spans="1:11" hidden="1" x14ac:dyDescent="0.25">
      <c r="A247" s="187">
        <v>8735403</v>
      </c>
      <c r="B247" s="188" t="s">
        <v>258</v>
      </c>
      <c r="C247" s="188"/>
      <c r="D247" s="189"/>
      <c r="E247" s="187">
        <v>8735403</v>
      </c>
      <c r="G247" s="186" t="s">
        <v>90</v>
      </c>
      <c r="H247" s="59" t="str">
        <f>VLOOKUP(E247,'All Schools 26-27 Detail'!$B$6:$C$250,2,FALSE)</f>
        <v>Sawtry Village Academy</v>
      </c>
      <c r="J247" s="59" t="str">
        <f>VLOOKUP(E247,'All Schools 25-26 Detail'!$B$6:$C$250,2,FALSE)</f>
        <v>Sawtry Village Academy</v>
      </c>
      <c r="K247" s="59" t="str">
        <f t="shared" si="9"/>
        <v>ok</v>
      </c>
    </row>
    <row r="248" spans="1:11" hidden="1" x14ac:dyDescent="0.25">
      <c r="A248" s="187">
        <v>8732115</v>
      </c>
      <c r="B248" s="188" t="s">
        <v>259</v>
      </c>
      <c r="C248" s="188"/>
      <c r="D248" s="189"/>
      <c r="E248" s="187">
        <v>8732115</v>
      </c>
      <c r="G248" s="186" t="s">
        <v>90</v>
      </c>
      <c r="H248" s="59" t="str">
        <f>VLOOKUP(E248,'All Schools 26-27 Detail'!$B$6:$C$250,2,FALSE)</f>
        <v>Shirley Community Primary School</v>
      </c>
      <c r="J248" s="59" t="str">
        <f>VLOOKUP(E248,'All Schools 25-26 Detail'!$B$6:$C$250,2,FALSE)</f>
        <v>Shirley Community Primary School</v>
      </c>
      <c r="K248" s="59" t="str">
        <f t="shared" si="9"/>
        <v>ok</v>
      </c>
    </row>
    <row r="249" spans="1:11" hidden="1" x14ac:dyDescent="0.25">
      <c r="A249" s="187">
        <v>8734051</v>
      </c>
      <c r="B249" s="188" t="s">
        <v>260</v>
      </c>
      <c r="C249" s="188"/>
      <c r="D249" s="189"/>
      <c r="E249" s="187">
        <v>8734051</v>
      </c>
      <c r="G249" s="186" t="s">
        <v>90</v>
      </c>
      <c r="H249" s="59" t="str">
        <f>VLOOKUP(E249,'All Schools 26-27 Detail'!$B$6:$C$250,2,FALSE)</f>
        <v>Sir Harry Smith Community College</v>
      </c>
      <c r="J249" s="59" t="str">
        <f>VLOOKUP(E249,'All Schools 25-26 Detail'!$B$6:$C$250,2,FALSE)</f>
        <v>Sir Harry Smith Community College</v>
      </c>
      <c r="K249" s="59" t="str">
        <f t="shared" si="9"/>
        <v>ok</v>
      </c>
    </row>
    <row r="250" spans="1:11" hidden="1" x14ac:dyDescent="0.25">
      <c r="A250" s="187">
        <v>8735415</v>
      </c>
      <c r="B250" s="188" t="s">
        <v>261</v>
      </c>
      <c r="C250" s="188"/>
      <c r="D250" s="189"/>
      <c r="E250" s="187">
        <v>8735415</v>
      </c>
      <c r="G250" s="186" t="s">
        <v>90</v>
      </c>
      <c r="H250" s="59" t="str">
        <f>VLOOKUP(E250,'All Schools 26-27 Detail'!$B$6:$C$250,2,FALSE)</f>
        <v>Soham Village College</v>
      </c>
      <c r="J250" s="59" t="str">
        <f>VLOOKUP(E250,'All Schools 25-26 Detail'!$B$6:$C$250,2,FALSE)</f>
        <v>Soham Village College</v>
      </c>
      <c r="K250" s="59" t="str">
        <f t="shared" si="9"/>
        <v>ok</v>
      </c>
    </row>
    <row r="251" spans="1:11" hidden="1" x14ac:dyDescent="0.25">
      <c r="A251" s="187">
        <v>8732089</v>
      </c>
      <c r="B251" s="188" t="s">
        <v>262</v>
      </c>
      <c r="C251" s="188"/>
      <c r="D251" s="189"/>
      <c r="E251" s="187">
        <v>8732089</v>
      </c>
      <c r="G251" s="186" t="s">
        <v>90</v>
      </c>
      <c r="H251" s="59" t="str">
        <f>VLOOKUP(E251,'All Schools 26-27 Detail'!$B$6:$C$250,2,FALSE)</f>
        <v>Somersham Primary School</v>
      </c>
      <c r="J251" s="59" t="str">
        <f>VLOOKUP(E251,'All Schools 25-26 Detail'!$B$6:$C$250,2,FALSE)</f>
        <v>Somersham Primary School</v>
      </c>
      <c r="K251" s="59" t="str">
        <f t="shared" si="9"/>
        <v>ok</v>
      </c>
    </row>
    <row r="252" spans="1:11" hidden="1" x14ac:dyDescent="0.25">
      <c r="A252" s="187">
        <v>8732222</v>
      </c>
      <c r="B252" s="188" t="s">
        <v>263</v>
      </c>
      <c r="C252" s="188"/>
      <c r="D252" s="189"/>
      <c r="E252" s="187">
        <v>8732222</v>
      </c>
      <c r="G252" s="186" t="s">
        <v>90</v>
      </c>
      <c r="H252" s="59" t="str">
        <f>VLOOKUP(E252,'All Schools 26-27 Detail'!$B$6:$C$250,2,FALSE)</f>
        <v>Spaldwick Primary School</v>
      </c>
      <c r="J252" s="59" t="str">
        <f>VLOOKUP(E252,'All Schools 25-26 Detail'!$B$6:$C$250,2,FALSE)</f>
        <v>Spaldwick Primary School</v>
      </c>
      <c r="K252" s="59" t="str">
        <f t="shared" si="9"/>
        <v>ok</v>
      </c>
    </row>
    <row r="253" spans="1:11" hidden="1" x14ac:dyDescent="0.25">
      <c r="A253" s="187">
        <v>8732329</v>
      </c>
      <c r="B253" s="188" t="s">
        <v>264</v>
      </c>
      <c r="C253" s="188"/>
      <c r="D253" s="189"/>
      <c r="E253" s="187">
        <v>8732329</v>
      </c>
      <c r="G253" s="186" t="s">
        <v>90</v>
      </c>
      <c r="H253" s="59" t="str">
        <f>VLOOKUP(E253,'All Schools 26-27 Detail'!$B$6:$C$250,2,FALSE)</f>
        <v>Spring Meadow Infant School</v>
      </c>
      <c r="J253" s="59" t="str">
        <f>VLOOKUP(E253,'All Schools 25-26 Detail'!$B$6:$C$250,2,FALSE)</f>
        <v>Spring Meadow Infant School</v>
      </c>
      <c r="K253" s="59" t="str">
        <f t="shared" si="9"/>
        <v>ok</v>
      </c>
    </row>
    <row r="254" spans="1:11" hidden="1" x14ac:dyDescent="0.25">
      <c r="A254" s="187">
        <v>8733360</v>
      </c>
      <c r="B254" s="188" t="s">
        <v>265</v>
      </c>
      <c r="C254" s="188"/>
      <c r="D254" s="189"/>
      <c r="E254" s="187">
        <v>8733360</v>
      </c>
      <c r="G254" s="186" t="s">
        <v>90</v>
      </c>
      <c r="H254" s="59" t="str">
        <f>VLOOKUP(E254,'All Schools 26-27 Detail'!$B$6:$C$250,2,FALSE)</f>
        <v>St Alban's Catholic Primary School</v>
      </c>
      <c r="J254" s="59" t="str">
        <f>VLOOKUP(E254,'All Schools 25-26 Detail'!$B$6:$C$250,2,FALSE)</f>
        <v>St Alban's Catholic Primary School</v>
      </c>
      <c r="K254" s="59" t="str">
        <f t="shared" si="9"/>
        <v>ok</v>
      </c>
    </row>
    <row r="255" spans="1:11" hidden="1" x14ac:dyDescent="0.25">
      <c r="A255" s="187">
        <v>8733083</v>
      </c>
      <c r="B255" s="188" t="s">
        <v>266</v>
      </c>
      <c r="C255" s="188"/>
      <c r="D255" s="189"/>
      <c r="E255" s="187">
        <v>8733083</v>
      </c>
      <c r="G255" s="186" t="s">
        <v>90</v>
      </c>
      <c r="H255" s="59" t="str">
        <f>VLOOKUP(E255,'All Schools 26-27 Detail'!$B$6:$C$250,2,FALSE)</f>
        <v>St Andrew's CofE Primary School</v>
      </c>
      <c r="J255" s="59" t="str">
        <f>VLOOKUP(E255,'All Schools 25-26 Detail'!$B$6:$C$250,2,FALSE)</f>
        <v>St Andrew's CofE Primary School</v>
      </c>
      <c r="K255" s="59" t="str">
        <f t="shared" si="9"/>
        <v>ok</v>
      </c>
    </row>
    <row r="256" spans="1:11" hidden="1" x14ac:dyDescent="0.25">
      <c r="A256" s="187">
        <v>8733384</v>
      </c>
      <c r="B256" s="188" t="s">
        <v>267</v>
      </c>
      <c r="C256" s="188"/>
      <c r="D256" s="189"/>
      <c r="E256" s="187">
        <v>8733384</v>
      </c>
      <c r="G256" s="186" t="s">
        <v>90</v>
      </c>
      <c r="H256" s="59" t="str">
        <f>VLOOKUP(E256,'All Schools 26-27 Detail'!$B$6:$C$250,2,FALSE)</f>
        <v>St Anne's CofE Primary School</v>
      </c>
      <c r="J256" s="59" t="str">
        <f>VLOOKUP(E256,'All Schools 25-26 Detail'!$B$6:$C$250,2,FALSE)</f>
        <v>St Anne's CofE Primary School</v>
      </c>
      <c r="K256" s="59" t="str">
        <f t="shared" si="9"/>
        <v>ok</v>
      </c>
    </row>
    <row r="257" spans="1:11" hidden="1" x14ac:dyDescent="0.25">
      <c r="A257" s="187">
        <v>8734602</v>
      </c>
      <c r="B257" s="188" t="s">
        <v>268</v>
      </c>
      <c r="C257" s="188"/>
      <c r="D257" s="189"/>
      <c r="E257" s="187">
        <v>8734602</v>
      </c>
      <c r="G257" s="186" t="s">
        <v>90</v>
      </c>
      <c r="H257" s="59" t="str">
        <f>VLOOKUP(E257,'All Schools 26-27 Detail'!$B$6:$C$250,2,FALSE)</f>
        <v>St Bede's Inter-Church School</v>
      </c>
      <c r="J257" s="59" t="str">
        <f>VLOOKUP(E257,'All Schools 25-26 Detail'!$B$6:$C$250,2,FALSE)</f>
        <v>St Bede's Inter-Church School</v>
      </c>
      <c r="K257" s="59" t="str">
        <f t="shared" si="9"/>
        <v>ok</v>
      </c>
    </row>
    <row r="258" spans="1:11" hidden="1" x14ac:dyDescent="0.25">
      <c r="A258" s="187">
        <v>8735200</v>
      </c>
      <c r="B258" s="188" t="s">
        <v>269</v>
      </c>
      <c r="C258" s="188"/>
      <c r="D258" s="189"/>
      <c r="E258" s="187">
        <v>8735200</v>
      </c>
      <c r="G258" s="186" t="s">
        <v>90</v>
      </c>
      <c r="H258" s="59" t="str">
        <f>VLOOKUP(E258,'All Schools 26-27 Detail'!$B$6:$C$250,2,FALSE)</f>
        <v>St Helen's Primary School</v>
      </c>
      <c r="J258" s="59" t="str">
        <f>VLOOKUP(E258,'All Schools 25-26 Detail'!$B$6:$C$250,2,FALSE)</f>
        <v>St Helen's Primary School</v>
      </c>
      <c r="K258" s="59" t="str">
        <f t="shared" si="9"/>
        <v>ok</v>
      </c>
    </row>
    <row r="259" spans="1:11" hidden="1" x14ac:dyDescent="0.25">
      <c r="A259" s="187">
        <v>8734064</v>
      </c>
      <c r="B259" s="188" t="s">
        <v>270</v>
      </c>
      <c r="C259" s="188"/>
      <c r="D259" s="189"/>
      <c r="E259" s="187">
        <v>8734064</v>
      </c>
      <c r="G259" s="186" t="s">
        <v>90</v>
      </c>
      <c r="H259" s="59" t="str">
        <f>VLOOKUP(E259,'All Schools 26-27 Detail'!$B$6:$C$250,2,FALSE)</f>
        <v>St Ivo Academy</v>
      </c>
      <c r="J259" s="59" t="str">
        <f>VLOOKUP(E259,'All Schools 25-26 Detail'!$B$6:$C$250,2,FALSE)</f>
        <v>St Ivo Academy</v>
      </c>
      <c r="K259" s="59" t="str">
        <f t="shared" si="9"/>
        <v>ok</v>
      </c>
    </row>
    <row r="260" spans="1:11" hidden="1" x14ac:dyDescent="0.25">
      <c r="A260" s="187">
        <v>8733072</v>
      </c>
      <c r="B260" s="188" t="s">
        <v>271</v>
      </c>
      <c r="C260" s="188"/>
      <c r="D260" s="189"/>
      <c r="E260" s="187">
        <v>8733072</v>
      </c>
      <c r="G260" s="186" t="s">
        <v>90</v>
      </c>
      <c r="H260" s="59" t="str">
        <f>VLOOKUP(E260,'All Schools 26-27 Detail'!$B$6:$C$250,2,FALSE)</f>
        <v>St John's CofE Primary School</v>
      </c>
      <c r="J260" s="59" t="str">
        <f>VLOOKUP(E260,'All Schools 25-26 Detail'!$B$6:$C$250,2,FALSE)</f>
        <v>St John's CofE Primary School</v>
      </c>
      <c r="K260" s="59" t="str">
        <f t="shared" si="9"/>
        <v>ok</v>
      </c>
    </row>
    <row r="261" spans="1:11" hidden="1" x14ac:dyDescent="0.25">
      <c r="A261" s="187">
        <v>8733366</v>
      </c>
      <c r="B261" s="188" t="s">
        <v>272</v>
      </c>
      <c r="C261" s="188"/>
      <c r="D261" s="189"/>
      <c r="E261" s="187">
        <v>8733366</v>
      </c>
      <c r="G261" s="186" t="s">
        <v>90</v>
      </c>
      <c r="H261" s="59" t="str">
        <f>VLOOKUP(E261,'All Schools 26-27 Detail'!$B$6:$C$250,2,FALSE)</f>
        <v>St Laurence Catholic Primary School</v>
      </c>
      <c r="J261" s="59" t="str">
        <f>VLOOKUP(E261,'All Schools 25-26 Detail'!$B$6:$C$250,2,FALSE)</f>
        <v>St Laurence Catholic Primary School</v>
      </c>
      <c r="K261" s="59" t="str">
        <f t="shared" si="9"/>
        <v>ok</v>
      </c>
    </row>
    <row r="262" spans="1:11" hidden="1" x14ac:dyDescent="0.25">
      <c r="A262" s="187">
        <v>8732086</v>
      </c>
      <c r="B262" s="188" t="s">
        <v>273</v>
      </c>
      <c r="C262" s="188"/>
      <c r="D262" s="189"/>
      <c r="E262" s="187">
        <v>8732086</v>
      </c>
      <c r="G262" s="186" t="s">
        <v>90</v>
      </c>
      <c r="H262" s="59" t="str">
        <f>VLOOKUP(E262,'All Schools 26-27 Detail'!$B$6:$C$250,2,FALSE)</f>
        <v>St Luke's CofE Primary School</v>
      </c>
      <c r="J262" s="59" t="str">
        <f>VLOOKUP(E262,'All Schools 25-26 Detail'!$B$6:$C$250,2,FALSE)</f>
        <v>St Luke's CofE Primary School</v>
      </c>
      <c r="K262" s="59" t="str">
        <f t="shared" si="9"/>
        <v>ok</v>
      </c>
    </row>
    <row r="263" spans="1:11" hidden="1" x14ac:dyDescent="0.25">
      <c r="A263" s="187">
        <v>8732038</v>
      </c>
      <c r="B263" s="188" t="s">
        <v>274</v>
      </c>
      <c r="C263" s="188"/>
      <c r="D263" s="189"/>
      <c r="E263" s="187">
        <v>8732038</v>
      </c>
      <c r="G263" s="186" t="s">
        <v>90</v>
      </c>
      <c r="H263" s="59" t="str">
        <f>VLOOKUP(E263,'All Schools 26-27 Detail'!$B$6:$C$250,2,FALSE)</f>
        <v>St Mary's Church of England Primary School St Neots</v>
      </c>
      <c r="J263" s="59" t="str">
        <f>VLOOKUP(E263,'All Schools 25-26 Detail'!$B$6:$C$250,2,FALSE)</f>
        <v>St Mary's Church of England Primary School St Neots</v>
      </c>
      <c r="K263" s="59" t="str">
        <f t="shared" si="9"/>
        <v>ok</v>
      </c>
    </row>
    <row r="264" spans="1:11" hidden="1" x14ac:dyDescent="0.25">
      <c r="A264" s="187">
        <v>8732317</v>
      </c>
      <c r="B264" s="188" t="s">
        <v>275</v>
      </c>
      <c r="C264" s="188"/>
      <c r="D264" s="189"/>
      <c r="E264" s="187">
        <v>8732317</v>
      </c>
      <c r="G264" s="186" t="s">
        <v>90</v>
      </c>
      <c r="H264" s="59" t="str">
        <f>VLOOKUP(E264,'All Schools 26-27 Detail'!$B$6:$C$250,2,FALSE)</f>
        <v>St Matthew's Primary School</v>
      </c>
      <c r="J264" s="59" t="str">
        <f>VLOOKUP(E264,'All Schools 25-26 Detail'!$B$6:$C$250,2,FALSE)</f>
        <v>St Matthew's Primary School</v>
      </c>
      <c r="K264" s="59" t="str">
        <f t="shared" si="9"/>
        <v>ok</v>
      </c>
    </row>
    <row r="265" spans="1:11" hidden="1" x14ac:dyDescent="0.25">
      <c r="A265" s="187">
        <v>8733356</v>
      </c>
      <c r="B265" s="188" t="s">
        <v>276</v>
      </c>
      <c r="C265" s="188"/>
      <c r="D265" s="189"/>
      <c r="E265" s="187">
        <v>8733356</v>
      </c>
      <c r="G265" s="186" t="s">
        <v>90</v>
      </c>
      <c r="H265" s="59" t="str">
        <f>VLOOKUP(E265,'All Schools 26-27 Detail'!$B$6:$C$250,2,FALSE)</f>
        <v>St Pauls CofE VA Primary School</v>
      </c>
      <c r="J265" s="59" t="str">
        <f>VLOOKUP(E265,'All Schools 25-26 Detail'!$B$6:$C$250,2,FALSE)</f>
        <v>St Pauls CofE VA Primary School</v>
      </c>
      <c r="K265" s="59" t="str">
        <f t="shared" si="9"/>
        <v>ok</v>
      </c>
    </row>
    <row r="266" spans="1:11" hidden="1" x14ac:dyDescent="0.25">
      <c r="A266" s="187">
        <v>8732032</v>
      </c>
      <c r="B266" s="188" t="s">
        <v>277</v>
      </c>
      <c r="C266" s="188"/>
      <c r="D266" s="189"/>
      <c r="E266" s="187">
        <v>8732032</v>
      </c>
      <c r="G266" s="186" t="s">
        <v>90</v>
      </c>
      <c r="H266" s="59" t="str">
        <f>VLOOKUP(E266,'All Schools 26-27 Detail'!$B$6:$C$250,2,FALSE)</f>
        <v>St Peter's CofE Aided Junior School</v>
      </c>
      <c r="J266" s="59" t="str">
        <f>VLOOKUP(E266,'All Schools 25-26 Detail'!$B$6:$C$250,2,FALSE)</f>
        <v>St Peter's CofE Aided Junior School</v>
      </c>
      <c r="K266" s="59" t="str">
        <f t="shared" si="9"/>
        <v>ok</v>
      </c>
    </row>
    <row r="267" spans="1:11" hidden="1" x14ac:dyDescent="0.25">
      <c r="A267" s="187">
        <v>8735412</v>
      </c>
      <c r="B267" s="188" t="s">
        <v>278</v>
      </c>
      <c r="C267" s="188"/>
      <c r="D267" s="189"/>
      <c r="E267" s="187">
        <v>8735412</v>
      </c>
      <c r="G267" s="186" t="s">
        <v>90</v>
      </c>
      <c r="H267" s="59" t="str">
        <f>VLOOKUP(E267,'All Schools 26-27 Detail'!$B$6:$C$250,2,FALSE)</f>
        <v>St Peter's School</v>
      </c>
      <c r="J267" s="59" t="str">
        <f>VLOOKUP(E267,'All Schools 25-26 Detail'!$B$6:$C$250,2,FALSE)</f>
        <v>St Peter's School</v>
      </c>
      <c r="K267" s="59" t="str">
        <f t="shared" si="9"/>
        <v>ok</v>
      </c>
    </row>
    <row r="268" spans="1:11" hidden="1" x14ac:dyDescent="0.25">
      <c r="A268" s="187">
        <v>8733358</v>
      </c>
      <c r="B268" s="188" t="s">
        <v>279</v>
      </c>
      <c r="C268" s="188"/>
      <c r="D268" s="189"/>
      <c r="E268" s="187">
        <v>8733358</v>
      </c>
      <c r="G268" s="186" t="s">
        <v>90</v>
      </c>
      <c r="H268" s="59" t="str">
        <f>VLOOKUP(E268,'All Schools 26-27 Detail'!$B$6:$C$250,2,FALSE)</f>
        <v>St Philip's CofE Aided Primary School</v>
      </c>
      <c r="J268" s="59" t="str">
        <f>VLOOKUP(E268,'All Schools 25-26 Detail'!$B$6:$C$250,2,FALSE)</f>
        <v>St Philip's CofE Aided Primary School</v>
      </c>
      <c r="K268" s="59" t="str">
        <f t="shared" si="9"/>
        <v>ok</v>
      </c>
    </row>
    <row r="269" spans="1:11" hidden="1" x14ac:dyDescent="0.25">
      <c r="A269" s="187">
        <v>8732041</v>
      </c>
      <c r="B269" s="188" t="s">
        <v>280</v>
      </c>
      <c r="C269" s="188"/>
      <c r="D269" s="189"/>
      <c r="E269" s="187">
        <v>8732041</v>
      </c>
      <c r="G269" s="186" t="s">
        <v>90</v>
      </c>
      <c r="H269" s="59" t="str">
        <f>VLOOKUP(E269,'All Schools 26-27 Detail'!$B$6:$C$250,2,FALSE)</f>
        <v>Stapleford Community Primary School</v>
      </c>
      <c r="J269" s="59" t="str">
        <f>VLOOKUP(E269,'All Schools 25-26 Detail'!$B$6:$C$250,2,FALSE)</f>
        <v>Stapleford Community Primary School</v>
      </c>
      <c r="K269" s="59" t="str">
        <f t="shared" ref="K269:K320" si="10">IF(H269=J269,"ok","check")</f>
        <v>ok</v>
      </c>
    </row>
    <row r="270" spans="1:11" hidden="1" x14ac:dyDescent="0.25">
      <c r="A270" s="187">
        <v>8733029</v>
      </c>
      <c r="B270" s="188" t="s">
        <v>281</v>
      </c>
      <c r="C270" s="188"/>
      <c r="D270" s="189"/>
      <c r="E270" s="187">
        <v>8733029</v>
      </c>
      <c r="G270" s="186" t="s">
        <v>90</v>
      </c>
      <c r="H270" s="59" t="str">
        <f>VLOOKUP(E270,'All Schools 26-27 Detail'!$B$6:$C$250,2,FALSE)</f>
        <v>Steeple Morden CofE VC Primary School</v>
      </c>
      <c r="J270" s="59" t="str">
        <f>VLOOKUP(E270,'All Schools 25-26 Detail'!$B$6:$C$250,2,FALSE)</f>
        <v>Steeple Morden CofE VC Primary School</v>
      </c>
      <c r="K270" s="59" t="str">
        <f t="shared" si="10"/>
        <v>ok</v>
      </c>
    </row>
    <row r="271" spans="1:11" hidden="1" x14ac:dyDescent="0.25">
      <c r="A271" s="187">
        <v>8732071</v>
      </c>
      <c r="B271" s="188" t="s">
        <v>282</v>
      </c>
      <c r="C271" s="188"/>
      <c r="D271" s="189"/>
      <c r="E271" s="187">
        <v>8732071</v>
      </c>
      <c r="G271" s="186" t="s">
        <v>90</v>
      </c>
      <c r="H271" s="59" t="str">
        <f>VLOOKUP(E271,'All Schools 26-27 Detail'!$B$6:$C$250,2,FALSE)</f>
        <v>Stilton Church of England Primary Academy</v>
      </c>
      <c r="J271" s="59" t="str">
        <f>VLOOKUP(E271,'All Schools 25-26 Detail'!$B$6:$C$250,2,FALSE)</f>
        <v>Stilton Church of England Primary Academy</v>
      </c>
      <c r="K271" s="59" t="str">
        <f t="shared" si="10"/>
        <v>ok</v>
      </c>
    </row>
    <row r="272" spans="1:11" hidden="1" x14ac:dyDescent="0.25">
      <c r="A272" s="187">
        <v>8732084</v>
      </c>
      <c r="B272" s="188" t="s">
        <v>283</v>
      </c>
      <c r="C272" s="188"/>
      <c r="D272" s="189"/>
      <c r="E272" s="187">
        <v>8732084</v>
      </c>
      <c r="G272" s="186" t="s">
        <v>90</v>
      </c>
      <c r="H272" s="59" t="str">
        <f>VLOOKUP(E272,'All Schools 26-27 Detail'!$B$6:$C$250,2,FALSE)</f>
        <v>Stretham Community Primary School</v>
      </c>
      <c r="J272" s="59" t="str">
        <f>VLOOKUP(E272,'All Schools 25-26 Detail'!$B$6:$C$250,2,FALSE)</f>
        <v>Stretham Community Primary School</v>
      </c>
      <c r="K272" s="59" t="str">
        <f t="shared" si="10"/>
        <v>ok</v>
      </c>
    </row>
    <row r="273" spans="1:11" hidden="1" x14ac:dyDescent="0.25">
      <c r="A273" s="187">
        <v>8732443</v>
      </c>
      <c r="B273" s="188" t="s">
        <v>284</v>
      </c>
      <c r="C273" s="188"/>
      <c r="D273" s="189"/>
      <c r="E273" s="187">
        <v>8732443</v>
      </c>
      <c r="G273" s="186" t="s">
        <v>90</v>
      </c>
      <c r="H273" s="59" t="str">
        <f>VLOOKUP(E273,'All Schools 26-27 Detail'!$B$6:$C$250,2,FALSE)</f>
        <v>Stukeley Meadows Primary School</v>
      </c>
      <c r="J273" s="59" t="str">
        <f>VLOOKUP(E273,'All Schools 25-26 Detail'!$B$6:$C$250,2,FALSE)</f>
        <v>Stukeley Meadows Primary School</v>
      </c>
      <c r="K273" s="59" t="str">
        <f t="shared" si="10"/>
        <v>ok</v>
      </c>
    </row>
    <row r="274" spans="1:11" hidden="1" x14ac:dyDescent="0.25">
      <c r="A274" s="187">
        <v>8733052</v>
      </c>
      <c r="B274" s="188" t="s">
        <v>285</v>
      </c>
      <c r="C274" s="188"/>
      <c r="D274" s="189"/>
      <c r="E274" s="187">
        <v>8733052</v>
      </c>
      <c r="G274" s="186" t="s">
        <v>90</v>
      </c>
      <c r="H274" s="59" t="str">
        <f>VLOOKUP(E274,'All Schools 26-27 Detail'!$B$6:$C$250,2,FALSE)</f>
        <v>Sutton CofE VC Primary School</v>
      </c>
      <c r="J274" s="59" t="str">
        <f>VLOOKUP(E274,'All Schools 25-26 Detail'!$B$6:$C$250,2,FALSE)</f>
        <v>Sutton CofE VC Primary School</v>
      </c>
      <c r="K274" s="59" t="str">
        <f t="shared" si="10"/>
        <v>ok</v>
      </c>
    </row>
    <row r="275" spans="1:11" hidden="1" x14ac:dyDescent="0.25">
      <c r="A275" s="187">
        <v>8733037</v>
      </c>
      <c r="B275" s="188" t="s">
        <v>286</v>
      </c>
      <c r="C275" s="188"/>
      <c r="D275" s="189"/>
      <c r="E275" s="187">
        <v>8733037</v>
      </c>
      <c r="G275" s="186" t="s">
        <v>90</v>
      </c>
      <c r="H275" s="59" t="str">
        <f>VLOOKUP(E275,'All Schools 26-27 Detail'!$B$6:$C$250,2,FALSE)</f>
        <v>Swaffham Bulbeck Church of England Primary School</v>
      </c>
      <c r="J275" s="59" t="str">
        <f>VLOOKUP(E275,'All Schools 25-26 Detail'!$B$6:$C$250,2,FALSE)</f>
        <v>Swaffham Bulbeck Church of England Primary School</v>
      </c>
      <c r="K275" s="59" t="str">
        <f t="shared" si="10"/>
        <v>ok</v>
      </c>
    </row>
    <row r="276" spans="1:11" hidden="1" x14ac:dyDescent="0.25">
      <c r="A276" s="187">
        <v>8732081</v>
      </c>
      <c r="B276" s="188" t="s">
        <v>287</v>
      </c>
      <c r="C276" s="188"/>
      <c r="D276" s="189"/>
      <c r="E276" s="187">
        <v>8732081</v>
      </c>
      <c r="G276" s="186" t="s">
        <v>90</v>
      </c>
      <c r="H276" s="59" t="str">
        <f>VLOOKUP(E276,'All Schools 26-27 Detail'!$B$6:$C$250,2,FALSE)</f>
        <v>Swaffham Prior Church of England Primary School</v>
      </c>
      <c r="J276" s="59" t="str">
        <f>VLOOKUP(E276,'All Schools 25-26 Detail'!$B$6:$C$250,2,FALSE)</f>
        <v>Swaffham Prior Church of England Primary School</v>
      </c>
      <c r="K276" s="59" t="str">
        <f t="shared" si="10"/>
        <v>ok</v>
      </c>
    </row>
    <row r="277" spans="1:11" hidden="1" x14ac:dyDescent="0.25">
      <c r="A277" s="187">
        <v>8732046</v>
      </c>
      <c r="B277" s="188" t="s">
        <v>288</v>
      </c>
      <c r="C277" s="188"/>
      <c r="D277" s="189"/>
      <c r="E277" s="187">
        <v>8732046</v>
      </c>
      <c r="G277" s="186" t="s">
        <v>90</v>
      </c>
      <c r="H277" s="59" t="str">
        <f>VLOOKUP(E277,'All Schools 26-27 Detail'!$B$6:$C$250,2,FALSE)</f>
        <v>Swavesey Primary School</v>
      </c>
      <c r="J277" s="59" t="str">
        <f>VLOOKUP(E277,'All Schools 25-26 Detail'!$B$6:$C$250,2,FALSE)</f>
        <v>Swavesey Primary School</v>
      </c>
      <c r="K277" s="59" t="str">
        <f t="shared" si="10"/>
        <v>ok</v>
      </c>
    </row>
    <row r="278" spans="1:11" hidden="1" x14ac:dyDescent="0.25">
      <c r="A278" s="187">
        <v>8734007</v>
      </c>
      <c r="B278" s="188" t="s">
        <v>289</v>
      </c>
      <c r="C278" s="188"/>
      <c r="D278" s="189"/>
      <c r="E278" s="187">
        <v>8734007</v>
      </c>
      <c r="G278" s="186" t="s">
        <v>90</v>
      </c>
      <c r="H278" s="59" t="str">
        <f>VLOOKUP(E278,'All Schools 26-27 Detail'!$B$6:$C$250,2,FALSE)</f>
        <v>Swavesey Village College</v>
      </c>
      <c r="J278" s="59" t="str">
        <f>VLOOKUP(E278,'All Schools 25-26 Detail'!$B$6:$C$250,2,FALSE)</f>
        <v>Swavesey Village College</v>
      </c>
      <c r="K278" s="59" t="str">
        <f t="shared" si="10"/>
        <v>ok</v>
      </c>
    </row>
    <row r="279" spans="1:11" hidden="1" x14ac:dyDescent="0.25">
      <c r="A279" s="187">
        <v>8733325</v>
      </c>
      <c r="B279" s="188" t="s">
        <v>290</v>
      </c>
      <c r="C279" s="188"/>
      <c r="D279" s="189"/>
      <c r="E279" s="187">
        <v>8733325</v>
      </c>
      <c r="G279" s="186" t="s">
        <v>90</v>
      </c>
      <c r="H279" s="59" t="str">
        <f>VLOOKUP(E279,'All Schools 26-27 Detail'!$B$6:$C$250,2,FALSE)</f>
        <v>Teversham CofE VA Primary School</v>
      </c>
      <c r="J279" s="59" t="str">
        <f>VLOOKUP(E279,'All Schools 25-26 Detail'!$B$6:$C$250,2,FALSE)</f>
        <v>Teversham CofE VA Primary School</v>
      </c>
      <c r="K279" s="59" t="str">
        <f t="shared" si="10"/>
        <v>ok</v>
      </c>
    </row>
    <row r="280" spans="1:11" hidden="1" x14ac:dyDescent="0.25">
      <c r="A280" s="187">
        <v>8732217</v>
      </c>
      <c r="B280" s="188" t="s">
        <v>291</v>
      </c>
      <c r="C280" s="188"/>
      <c r="D280" s="189"/>
      <c r="E280" s="187">
        <v>8732217</v>
      </c>
      <c r="G280" s="186" t="s">
        <v>90</v>
      </c>
      <c r="H280" s="59" t="str">
        <f>VLOOKUP(E280,'All Schools 26-27 Detail'!$B$6:$C$250,2,FALSE)</f>
        <v>The Ashbeach Primary School</v>
      </c>
      <c r="J280" s="59" t="str">
        <f>VLOOKUP(E280,'All Schools 25-26 Detail'!$B$6:$C$250,2,FALSE)</f>
        <v>The Ashbeach Primary School</v>
      </c>
      <c r="K280" s="59" t="str">
        <f t="shared" si="10"/>
        <v>ok</v>
      </c>
    </row>
    <row r="281" spans="1:11" hidden="1" x14ac:dyDescent="0.25">
      <c r="A281" s="187">
        <v>8733943</v>
      </c>
      <c r="B281" s="188" t="s">
        <v>292</v>
      </c>
      <c r="C281" s="188"/>
      <c r="D281" s="189"/>
      <c r="E281" s="187">
        <v>8733943</v>
      </c>
      <c r="G281" s="186" t="s">
        <v>90</v>
      </c>
      <c r="H281" s="59" t="str">
        <f>VLOOKUP(E281,'All Schools 26-27 Detail'!$B$6:$C$250,2,FALSE)</f>
        <v>The Bellbird Primary School</v>
      </c>
      <c r="J281" s="59" t="str">
        <f>VLOOKUP(E281,'All Schools 25-26 Detail'!$B$6:$C$250,2,FALSE)</f>
        <v>The Bellbird Primary School</v>
      </c>
      <c r="K281" s="59" t="str">
        <f t="shared" si="10"/>
        <v>ok</v>
      </c>
    </row>
    <row r="282" spans="1:11" hidden="1" x14ac:dyDescent="0.25">
      <c r="A282" s="187">
        <v>8733368</v>
      </c>
      <c r="B282" s="188" t="s">
        <v>293</v>
      </c>
      <c r="C282" s="188"/>
      <c r="D282" s="189"/>
      <c r="E282" s="187">
        <v>8733368</v>
      </c>
      <c r="G282" s="186" t="s">
        <v>90</v>
      </c>
      <c r="H282" s="59" t="str">
        <f>VLOOKUP(E282,'All Schools 26-27 Detail'!$B$6:$C$250,2,FALSE)</f>
        <v>The Elton CofE Primary School of the Foundation of Frances and Jane Proby</v>
      </c>
      <c r="J282" s="59" t="str">
        <f>VLOOKUP(E282,'All Schools 25-26 Detail'!$B$6:$C$250,2,FALSE)</f>
        <v>The Elton CofE Primary School of the Foundation of Frances and Jane Proby</v>
      </c>
      <c r="K282" s="59" t="str">
        <f t="shared" si="10"/>
        <v>ok</v>
      </c>
    </row>
    <row r="283" spans="1:11" hidden="1" x14ac:dyDescent="0.25">
      <c r="A283" s="187">
        <v>8732123</v>
      </c>
      <c r="B283" s="188" t="s">
        <v>295</v>
      </c>
      <c r="C283" s="188"/>
      <c r="D283" s="189"/>
      <c r="E283" s="187">
        <v>8732123</v>
      </c>
      <c r="G283" s="186" t="s">
        <v>90</v>
      </c>
      <c r="H283" s="59" t="str">
        <f>VLOOKUP(E283,'All Schools 26-27 Detail'!$B$6:$C$250,2,FALSE)</f>
        <v>The Grove Primary School</v>
      </c>
      <c r="J283" s="59" t="str">
        <f>VLOOKUP(E283,'All Schools 25-26 Detail'!$B$6:$C$250,2,FALSE)</f>
        <v>The Grove Primary School</v>
      </c>
      <c r="K283" s="59" t="str">
        <f t="shared" si="10"/>
        <v>ok</v>
      </c>
    </row>
    <row r="284" spans="1:11" hidden="1" x14ac:dyDescent="0.25">
      <c r="A284" s="187">
        <v>8732202</v>
      </c>
      <c r="B284" s="188" t="s">
        <v>296</v>
      </c>
      <c r="C284" s="188"/>
      <c r="D284" s="189"/>
      <c r="E284" s="187">
        <v>8732202</v>
      </c>
      <c r="G284" s="186" t="s">
        <v>90</v>
      </c>
      <c r="H284" s="59" t="str">
        <f>VLOOKUP(E284,'All Schools 26-27 Detail'!$B$6:$C$250,2,FALSE)</f>
        <v>The Icknield Primary School</v>
      </c>
      <c r="J284" s="59" t="str">
        <f>VLOOKUP(E284,'All Schools 25-26 Detail'!$B$6:$C$250,2,FALSE)</f>
        <v>The Icknield Primary School</v>
      </c>
      <c r="K284" s="59" t="str">
        <f t="shared" si="10"/>
        <v>ok</v>
      </c>
    </row>
    <row r="285" spans="1:11" hidden="1" x14ac:dyDescent="0.25">
      <c r="A285" s="187">
        <v>8732022</v>
      </c>
      <c r="B285" s="188" t="s">
        <v>297</v>
      </c>
      <c r="C285" s="188"/>
      <c r="D285" s="189"/>
      <c r="E285" s="187">
        <v>8732022</v>
      </c>
      <c r="G285" s="186" t="s">
        <v>90</v>
      </c>
      <c r="H285" s="59" t="str">
        <f>VLOOKUP(E285,'All Schools 26-27 Detail'!$B$6:$C$250,2,FALSE)</f>
        <v>The Nene Infant &amp; Nursery School</v>
      </c>
      <c r="J285" s="59" t="str">
        <f>VLOOKUP(E285,'All Schools 25-26 Detail'!$B$6:$C$250,2,FALSE)</f>
        <v>The Nene Infant &amp; Nursery School</v>
      </c>
      <c r="K285" s="59" t="str">
        <f t="shared" si="10"/>
        <v>ok</v>
      </c>
    </row>
    <row r="286" spans="1:11" hidden="1" x14ac:dyDescent="0.25">
      <c r="A286" s="187">
        <v>8734011</v>
      </c>
      <c r="B286" s="191" t="s">
        <v>298</v>
      </c>
      <c r="C286" s="191"/>
      <c r="D286" s="189"/>
      <c r="E286" s="187">
        <v>8734011</v>
      </c>
      <c r="G286" s="186" t="s">
        <v>90</v>
      </c>
      <c r="H286" s="59" t="str">
        <f>VLOOKUP(E286,'All Schools 26-27 Detail'!$B$6:$C$250,2,FALSE)</f>
        <v>The Netherhall School</v>
      </c>
      <c r="J286" s="59" t="str">
        <f>VLOOKUP(E286,'All Schools 25-26 Detail'!$B$6:$C$250,2,FALSE)</f>
        <v>The Netherhall School</v>
      </c>
      <c r="K286" s="59" t="str">
        <f t="shared" si="10"/>
        <v>ok</v>
      </c>
    </row>
    <row r="287" spans="1:11" hidden="1" x14ac:dyDescent="0.25">
      <c r="A287" s="187">
        <v>8732260</v>
      </c>
      <c r="B287" s="188" t="s">
        <v>299</v>
      </c>
      <c r="C287" s="188"/>
      <c r="D287" s="189"/>
      <c r="E287" s="187">
        <v>8732260</v>
      </c>
      <c r="G287" s="186" t="s">
        <v>90</v>
      </c>
      <c r="H287" s="59" t="str">
        <f>VLOOKUP(E287,'All Schools 26-27 Detail'!$B$6:$C$250,2,FALSE)</f>
        <v>The Newton Community Primary School</v>
      </c>
      <c r="J287" s="59" t="str">
        <f>VLOOKUP(E287,'All Schools 25-26 Detail'!$B$6:$C$250,2,FALSE)</f>
        <v>The Newton Community Primary School</v>
      </c>
      <c r="K287" s="59" t="str">
        <f t="shared" si="10"/>
        <v>ok</v>
      </c>
    </row>
    <row r="288" spans="1:11" hidden="1" x14ac:dyDescent="0.25">
      <c r="A288" s="187">
        <v>8733058</v>
      </c>
      <c r="B288" s="188" t="s">
        <v>300</v>
      </c>
      <c r="C288" s="188"/>
      <c r="D288" s="189"/>
      <c r="E288" s="187">
        <v>8733058</v>
      </c>
      <c r="G288" s="186" t="s">
        <v>90</v>
      </c>
      <c r="H288" s="59" t="str">
        <f>VLOOKUP(E288,'All Schools 26-27 Detail'!$B$6:$C$250,2,FALSE)</f>
        <v>The Rackham Church of England Primary School and Pre-School</v>
      </c>
      <c r="J288" s="59" t="str">
        <f>VLOOKUP(E288,'All Schools 25-26 Detail'!$B$6:$C$250,2,FALSE)</f>
        <v>The Rackham Church of England Primary School</v>
      </c>
      <c r="K288" s="59" t="str">
        <f t="shared" si="10"/>
        <v>check</v>
      </c>
    </row>
    <row r="289" spans="1:11" hidden="1" x14ac:dyDescent="0.25">
      <c r="A289" s="187">
        <v>8732019</v>
      </c>
      <c r="B289" s="188" t="s">
        <v>301</v>
      </c>
      <c r="C289" s="188"/>
      <c r="D289" s="189"/>
      <c r="E289" s="187">
        <v>8732019</v>
      </c>
      <c r="G289" s="186" t="s">
        <v>90</v>
      </c>
      <c r="H289" s="59" t="str">
        <f>VLOOKUP(E289,'All Schools 26-27 Detail'!$B$6:$C$250,2,FALSE)</f>
        <v>The Round House Primary Academy</v>
      </c>
      <c r="J289" s="59" t="str">
        <f>VLOOKUP(E289,'All Schools 25-26 Detail'!$B$6:$C$250,2,FALSE)</f>
        <v>The Round House Primary Academy</v>
      </c>
      <c r="K289" s="59" t="str">
        <f t="shared" si="10"/>
        <v>ok</v>
      </c>
    </row>
    <row r="290" spans="1:11" hidden="1" x14ac:dyDescent="0.25">
      <c r="A290" s="187">
        <v>8732008</v>
      </c>
      <c r="B290" s="188" t="s">
        <v>302</v>
      </c>
      <c r="C290" s="188"/>
      <c r="D290" s="189"/>
      <c r="E290" s="187">
        <v>8732008</v>
      </c>
      <c r="G290" s="186" t="s">
        <v>90</v>
      </c>
      <c r="H290" s="59" t="str">
        <f>VLOOKUP(E290,'All Schools 26-27 Detail'!$B$6:$C$250,2,FALSE)</f>
        <v>The Shade Primary School</v>
      </c>
      <c r="J290" s="59" t="str">
        <f>VLOOKUP(E290,'All Schools 25-26 Detail'!$B$6:$C$250,2,FALSE)</f>
        <v>The Shade Primary School</v>
      </c>
      <c r="K290" s="59" t="str">
        <f t="shared" si="10"/>
        <v>ok</v>
      </c>
    </row>
    <row r="291" spans="1:11" hidden="1" x14ac:dyDescent="0.25">
      <c r="A291" s="187">
        <v>8732335</v>
      </c>
      <c r="B291" s="188" t="s">
        <v>303</v>
      </c>
      <c r="C291" s="188"/>
      <c r="D291" s="189"/>
      <c r="E291" s="187">
        <v>8732335</v>
      </c>
      <c r="G291" s="186" t="s">
        <v>90</v>
      </c>
      <c r="H291" s="59" t="str">
        <f>VLOOKUP(E291,'All Schools 26-27 Detail'!$B$6:$C$250,2,FALSE)</f>
        <v>The Spinney Primary School</v>
      </c>
      <c r="J291" s="59" t="str">
        <f>VLOOKUP(E291,'All Schools 25-26 Detail'!$B$6:$C$250,2,FALSE)</f>
        <v>The Spinney Primary School</v>
      </c>
      <c r="K291" s="59" t="str">
        <f t="shared" si="10"/>
        <v>ok</v>
      </c>
    </row>
    <row r="292" spans="1:11" hidden="1" x14ac:dyDescent="0.25">
      <c r="A292" s="187">
        <v>8733389</v>
      </c>
      <c r="B292" s="188" t="s">
        <v>304</v>
      </c>
      <c r="C292" s="188"/>
      <c r="D292" s="189"/>
      <c r="E292" s="187">
        <v>8733389</v>
      </c>
      <c r="G292" s="186" t="s">
        <v>90</v>
      </c>
      <c r="H292" s="59" t="str">
        <f>VLOOKUP(E292,'All Schools 26-27 Detail'!$B$6:$C$250,2,FALSE)</f>
        <v>The Vine Inter-Church Primary School</v>
      </c>
      <c r="J292" s="59" t="str">
        <f>VLOOKUP(E292,'All Schools 25-26 Detail'!$B$6:$C$250,2,FALSE)</f>
        <v>The Vine Inter-Church Primary School</v>
      </c>
      <c r="K292" s="59" t="str">
        <f t="shared" si="10"/>
        <v>ok</v>
      </c>
    </row>
    <row r="293" spans="1:11" hidden="1" x14ac:dyDescent="0.25">
      <c r="A293" s="187">
        <v>8732049</v>
      </c>
      <c r="B293" s="188" t="s">
        <v>305</v>
      </c>
      <c r="C293" s="188"/>
      <c r="D293" s="189"/>
      <c r="E293" s="187">
        <v>8732049</v>
      </c>
      <c r="G293" s="186" t="s">
        <v>90</v>
      </c>
      <c r="H293" s="59" t="str">
        <f>VLOOKUP(E293,'All Schools 26-27 Detail'!$B$6:$C$250,2,FALSE)</f>
        <v>The Weatheralls Primary School</v>
      </c>
      <c r="J293" s="59" t="str">
        <f>VLOOKUP(E293,'All Schools 25-26 Detail'!$B$6:$C$250,2,FALSE)</f>
        <v>The Weatheralls Primary School</v>
      </c>
      <c r="K293" s="59" t="str">
        <f t="shared" si="10"/>
        <v>ok</v>
      </c>
    </row>
    <row r="294" spans="1:11" hidden="1" x14ac:dyDescent="0.25">
      <c r="A294" s="187">
        <v>8734000</v>
      </c>
      <c r="B294" s="188" t="s">
        <v>306</v>
      </c>
      <c r="C294" s="188"/>
      <c r="D294" s="189"/>
      <c r="E294" s="187">
        <v>8734000</v>
      </c>
      <c r="G294" s="186" t="s">
        <v>90</v>
      </c>
      <c r="H294" s="59" t="str">
        <f>VLOOKUP(E294,'All Schools 26-27 Detail'!$B$6:$C$250,2,FALSE)</f>
        <v>Thomas Clarkson Academy</v>
      </c>
      <c r="J294" s="59" t="str">
        <f>VLOOKUP(E294,'All Schools 25-26 Detail'!$B$6:$C$250,2,FALSE)</f>
        <v>Thomas Clarkson Academy</v>
      </c>
      <c r="K294" s="59" t="str">
        <f t="shared" si="10"/>
        <v>ok</v>
      </c>
    </row>
    <row r="295" spans="1:11" hidden="1" x14ac:dyDescent="0.25">
      <c r="A295" s="187">
        <v>8732050</v>
      </c>
      <c r="B295" s="188" t="s">
        <v>307</v>
      </c>
      <c r="C295" s="188"/>
      <c r="D295" s="189"/>
      <c r="E295" s="187">
        <v>8732050</v>
      </c>
      <c r="G295" s="186" t="s">
        <v>90</v>
      </c>
      <c r="H295" s="59" t="str">
        <f>VLOOKUP(E295,'All Schools 26-27 Detail'!$B$6:$C$250,2,FALSE)</f>
        <v>Thomas Eaton Primary Academy</v>
      </c>
      <c r="J295" s="59" t="str">
        <f>VLOOKUP(E295,'All Schools 25-26 Detail'!$B$6:$C$250,2,FALSE)</f>
        <v>Thomas Eaton Primary Academy</v>
      </c>
      <c r="K295" s="59" t="str">
        <f t="shared" si="10"/>
        <v>ok</v>
      </c>
    </row>
    <row r="296" spans="1:11" hidden="1" x14ac:dyDescent="0.25">
      <c r="A296" s="187">
        <v>8732078</v>
      </c>
      <c r="B296" s="188" t="s">
        <v>308</v>
      </c>
      <c r="C296" s="188"/>
      <c r="D296" s="189"/>
      <c r="E296" s="187">
        <v>8732078</v>
      </c>
      <c r="G296" s="186" t="s">
        <v>90</v>
      </c>
      <c r="H296" s="59" t="str">
        <f>VLOOKUP(E296,'All Schools 26-27 Detail'!$B$6:$C$250,2,FALSE)</f>
        <v>Thongsley Fields Primary and Nursery School</v>
      </c>
      <c r="J296" s="59" t="str">
        <f>VLOOKUP(E296,'All Schools 25-26 Detail'!$B$6:$C$250,2,FALSE)</f>
        <v>Thongsley Fields Primary and Nursery School</v>
      </c>
      <c r="K296" s="59" t="str">
        <f t="shared" si="10"/>
        <v>ok</v>
      </c>
    </row>
    <row r="297" spans="1:11" hidden="1" x14ac:dyDescent="0.25">
      <c r="A297" s="187">
        <v>8732001</v>
      </c>
      <c r="B297" s="188" t="s">
        <v>309</v>
      </c>
      <c r="C297" s="188"/>
      <c r="D297" s="189"/>
      <c r="E297" s="187">
        <v>8732001</v>
      </c>
      <c r="G297" s="190"/>
      <c r="H297" s="59" t="str">
        <f>VLOOKUP(E297,'All Schools 26-27 Detail'!$B$6:$C$250,2,FALSE)</f>
        <v>Thorndown Primary School</v>
      </c>
      <c r="J297" s="59" t="str">
        <f>VLOOKUP(E297,'All Schools 25-26 Detail'!$B$6:$C$250,2,FALSE)</f>
        <v>Thorndown Primary School</v>
      </c>
      <c r="K297" s="59" t="str">
        <f t="shared" si="10"/>
        <v>ok</v>
      </c>
    </row>
    <row r="298" spans="1:11" hidden="1" x14ac:dyDescent="0.25">
      <c r="A298" s="187">
        <v>8733326</v>
      </c>
      <c r="B298" s="188" t="s">
        <v>310</v>
      </c>
      <c r="C298" s="188"/>
      <c r="D298" s="189"/>
      <c r="E298" s="187">
        <v>8733326</v>
      </c>
      <c r="G298" s="186" t="s">
        <v>90</v>
      </c>
      <c r="H298" s="59" t="str">
        <f>VLOOKUP(E298,'All Schools 26-27 Detail'!$B$6:$C$250,2,FALSE)</f>
        <v>Thriplow CofE Primary School</v>
      </c>
      <c r="J298" s="59" t="str">
        <f>VLOOKUP(E298,'All Schools 25-26 Detail'!$B$6:$C$250,2,FALSE)</f>
        <v>Thriplow CofE Primary School</v>
      </c>
      <c r="K298" s="59" t="str">
        <f t="shared" si="10"/>
        <v>ok</v>
      </c>
    </row>
    <row r="299" spans="1:11" hidden="1" x14ac:dyDescent="0.25">
      <c r="A299" s="187">
        <v>8732064</v>
      </c>
      <c r="B299" s="188" t="s">
        <v>311</v>
      </c>
      <c r="C299" s="188"/>
      <c r="D299" s="189"/>
      <c r="E299" s="187">
        <v>8732064</v>
      </c>
      <c r="G299" s="186" t="s">
        <v>90</v>
      </c>
      <c r="H299" s="59" t="str">
        <f>VLOOKUP(E299,'All Schools 26-27 Detail'!$B$6:$C$250,2,FALSE)</f>
        <v>Townley Primary School</v>
      </c>
      <c r="J299" s="59" t="str">
        <f>VLOOKUP(E299,'All Schools 25-26 Detail'!$B$6:$C$250,2,FALSE)</f>
        <v>Townley Primary School</v>
      </c>
      <c r="K299" s="59" t="str">
        <f t="shared" si="10"/>
        <v>ok</v>
      </c>
    </row>
    <row r="300" spans="1:11" hidden="1" x14ac:dyDescent="0.25">
      <c r="A300" s="187">
        <v>8734010</v>
      </c>
      <c r="B300" s="188" t="s">
        <v>312</v>
      </c>
      <c r="C300" s="188"/>
      <c r="D300" s="189"/>
      <c r="E300" s="187">
        <v>8734010</v>
      </c>
      <c r="G300" s="190"/>
      <c r="H300" s="59" t="str">
        <f>VLOOKUP(E300,'All Schools 26-27 Detail'!$B$6:$C$250,2,FALSE)</f>
        <v>Trumpington Community College</v>
      </c>
      <c r="J300" s="59" t="str">
        <f>VLOOKUP(E300,'All Schools 25-26 Detail'!$B$6:$C$250,2,FALSE)</f>
        <v>Trumpington Community College</v>
      </c>
      <c r="K300" s="59" t="str">
        <f t="shared" si="10"/>
        <v>ok</v>
      </c>
    </row>
    <row r="301" spans="1:11" hidden="1" x14ac:dyDescent="0.25">
      <c r="A301" s="187">
        <v>8732000</v>
      </c>
      <c r="B301" s="188" t="s">
        <v>313</v>
      </c>
      <c r="C301" s="188"/>
      <c r="D301" s="189"/>
      <c r="E301" s="187">
        <v>8732000</v>
      </c>
      <c r="G301" s="186" t="s">
        <v>90</v>
      </c>
      <c r="H301" s="59" t="str">
        <f>VLOOKUP(E301,'All Schools 26-27 Detail'!$B$6:$C$250,2,FALSE)</f>
        <v>Trumpington Meadows Primary School</v>
      </c>
      <c r="J301" s="59" t="str">
        <f>VLOOKUP(E301,'All Schools 25-26 Detail'!$B$6:$C$250,2,FALSE)</f>
        <v>Trumpington Meadows Primary School</v>
      </c>
      <c r="K301" s="59" t="str">
        <f t="shared" si="10"/>
        <v>ok</v>
      </c>
    </row>
    <row r="302" spans="1:11" hidden="1" x14ac:dyDescent="0.25">
      <c r="A302" s="187">
        <v>8732051</v>
      </c>
      <c r="B302" s="188" t="s">
        <v>314</v>
      </c>
      <c r="C302" s="188"/>
      <c r="D302" s="189"/>
      <c r="E302" s="187">
        <v>8732051</v>
      </c>
      <c r="G302" s="186" t="s">
        <v>90</v>
      </c>
      <c r="H302" s="59" t="str">
        <f>VLOOKUP(E302,'All Schools 26-27 Detail'!$B$6:$C$250,2,FALSE)</f>
        <v>Trumpington Park Primary School</v>
      </c>
      <c r="J302" s="59" t="str">
        <f>VLOOKUP(E302,'All Schools 25-26 Detail'!$B$6:$C$250,2,FALSE)</f>
        <v>Trumpington Park Primary School</v>
      </c>
      <c r="K302" s="59" t="str">
        <f t="shared" si="10"/>
        <v>ok</v>
      </c>
    </row>
    <row r="303" spans="1:11" hidden="1" x14ac:dyDescent="0.25">
      <c r="A303" s="187">
        <v>8732034</v>
      </c>
      <c r="B303" s="188" t="s">
        <v>315</v>
      </c>
      <c r="C303" s="188"/>
      <c r="D303" s="189"/>
      <c r="E303" s="187">
        <v>8732034</v>
      </c>
      <c r="G303" s="186" t="s">
        <v>90</v>
      </c>
      <c r="H303" s="59" t="str">
        <f>VLOOKUP(E303,'All Schools 26-27 Detail'!$B$6:$C$250,2,FALSE)</f>
        <v>University of Cambridge Primary School</v>
      </c>
      <c r="J303" s="59" t="str">
        <f>VLOOKUP(E303,'All Schools 25-26 Detail'!$B$6:$C$250,2,FALSE)</f>
        <v>University of Cambridge Primary School</v>
      </c>
      <c r="K303" s="59" t="str">
        <f t="shared" si="10"/>
        <v>ok</v>
      </c>
    </row>
    <row r="304" spans="1:11" hidden="1" x14ac:dyDescent="0.25">
      <c r="A304" s="224">
        <v>8732226</v>
      </c>
      <c r="B304" s="221" t="s">
        <v>316</v>
      </c>
      <c r="C304" s="188"/>
      <c r="D304" s="189"/>
      <c r="E304" s="224">
        <v>8732226</v>
      </c>
      <c r="G304" s="186" t="s">
        <v>90</v>
      </c>
      <c r="H304" s="59" t="str">
        <f>VLOOKUP(E304,'All Schools 26-27 Detail'!$B$6:$C$250,2,FALSE)</f>
        <v>Upwood Primary Academy</v>
      </c>
      <c r="J304" s="59" t="str">
        <f>VLOOKUP(E304,'All Schools 25-26 Detail'!$B$6:$C$250,2,FALSE)</f>
        <v>Upwood Primary Academy</v>
      </c>
      <c r="K304" s="59" t="str">
        <f t="shared" si="10"/>
        <v>ok</v>
      </c>
    </row>
    <row r="305" spans="1:11" hidden="1" x14ac:dyDescent="0.25">
      <c r="A305" s="187">
        <v>8732256</v>
      </c>
      <c r="B305" s="188" t="s">
        <v>318</v>
      </c>
      <c r="C305" s="188"/>
      <c r="D305" s="189"/>
      <c r="E305" s="187">
        <v>8732256</v>
      </c>
      <c r="G305" s="186" t="s">
        <v>90</v>
      </c>
      <c r="H305" s="59" t="str">
        <f>VLOOKUP(E305,'All Schools 26-27 Detail'!$B$6:$C$250,2,FALSE)</f>
        <v>Warboys Primary Academy</v>
      </c>
      <c r="J305" s="59" t="str">
        <f>VLOOKUP(E305,'All Schools 25-26 Detail'!$B$6:$C$250,2,FALSE)</f>
        <v>Warboys Primary Academy</v>
      </c>
      <c r="K305" s="59" t="str">
        <f t="shared" si="10"/>
        <v>ok</v>
      </c>
    </row>
    <row r="306" spans="1:11" hidden="1" x14ac:dyDescent="0.25">
      <c r="A306" s="187">
        <v>8732048</v>
      </c>
      <c r="B306" s="188" t="s">
        <v>319</v>
      </c>
      <c r="C306" s="188"/>
      <c r="D306" s="189"/>
      <c r="E306" s="187">
        <v>8732048</v>
      </c>
      <c r="G306" s="186" t="s">
        <v>90</v>
      </c>
      <c r="H306" s="59" t="str">
        <f>VLOOKUP(E306,'All Schools 26-27 Detail'!$B$6:$C$250,2,FALSE)</f>
        <v>Waterbeach Community Primary School</v>
      </c>
      <c r="J306" s="59" t="str">
        <f>VLOOKUP(E306,'All Schools 25-26 Detail'!$B$6:$C$250,2,FALSE)</f>
        <v>Waterbeach Community Primary School</v>
      </c>
      <c r="K306" s="59" t="str">
        <f t="shared" si="10"/>
        <v>ok</v>
      </c>
    </row>
    <row r="307" spans="1:11" hidden="1" x14ac:dyDescent="0.25">
      <c r="A307" s="187">
        <v>8732232</v>
      </c>
      <c r="B307" s="188" t="s">
        <v>320</v>
      </c>
      <c r="C307" s="188"/>
      <c r="D307" s="189"/>
      <c r="E307" s="187">
        <v>8732232</v>
      </c>
      <c r="G307" s="186" t="s">
        <v>90</v>
      </c>
      <c r="H307" s="59" t="str">
        <f>VLOOKUP(E307,'All Schools 26-27 Detail'!$B$6:$C$250,2,FALSE)</f>
        <v>Westfield Junior School</v>
      </c>
      <c r="J307" s="59" t="str">
        <f>VLOOKUP(E307,'All Schools 25-26 Detail'!$B$6:$C$250,2,FALSE)</f>
        <v>Westfield Junior School</v>
      </c>
      <c r="K307" s="59" t="str">
        <f t="shared" si="10"/>
        <v>ok</v>
      </c>
    </row>
    <row r="308" spans="1:11" hidden="1" x14ac:dyDescent="0.25">
      <c r="A308" s="187">
        <v>8732079</v>
      </c>
      <c r="B308" s="188" t="s">
        <v>321</v>
      </c>
      <c r="C308" s="188"/>
      <c r="D308" s="189"/>
      <c r="E308" s="187">
        <v>8732079</v>
      </c>
      <c r="G308" s="186" t="s">
        <v>90</v>
      </c>
      <c r="H308" s="59" t="str">
        <f>VLOOKUP(E308,'All Schools 26-27 Detail'!$B$6:$C$250,2,FALSE)</f>
        <v>Westwood Primary School</v>
      </c>
      <c r="J308" s="59" t="str">
        <f>VLOOKUP(E308,'All Schools 25-26 Detail'!$B$6:$C$250,2,FALSE)</f>
        <v>Westwood Primary School</v>
      </c>
      <c r="K308" s="59" t="str">
        <f t="shared" si="10"/>
        <v>ok</v>
      </c>
    </row>
    <row r="309" spans="1:11" hidden="1" x14ac:dyDescent="0.25">
      <c r="A309" s="187">
        <v>8733392</v>
      </c>
      <c r="B309" s="188" t="s">
        <v>322</v>
      </c>
      <c r="C309" s="188"/>
      <c r="D309" s="189"/>
      <c r="E309" s="187">
        <v>8733392</v>
      </c>
      <c r="G309" s="186" t="s">
        <v>90</v>
      </c>
      <c r="H309" s="59" t="str">
        <f>VLOOKUP(E309,'All Schools 26-27 Detail'!$B$6:$C$250,2,FALSE)</f>
        <v>Wheatfields Primary School</v>
      </c>
      <c r="J309" s="59" t="str">
        <f>VLOOKUP(E309,'All Schools 25-26 Detail'!$B$6:$C$250,2,FALSE)</f>
        <v>Wheatfields Primary School</v>
      </c>
      <c r="K309" s="59" t="str">
        <f t="shared" si="10"/>
        <v>ok</v>
      </c>
    </row>
    <row r="310" spans="1:11" hidden="1" x14ac:dyDescent="0.25">
      <c r="A310" s="187">
        <v>8733054</v>
      </c>
      <c r="B310" s="188" t="s">
        <v>50</v>
      </c>
      <c r="C310" s="188"/>
      <c r="D310" s="189"/>
      <c r="E310" s="187">
        <v>8733054</v>
      </c>
      <c r="G310" s="186" t="s">
        <v>90</v>
      </c>
      <c r="H310" s="59" t="str">
        <f>VLOOKUP(E310,'All Schools 26-27 Detail'!$B$6:$C$250,2,FALSE)</f>
        <v>Wilburton CofE Primary School</v>
      </c>
      <c r="J310" s="59" t="str">
        <f>VLOOKUP(E310,'All Schools 25-26 Detail'!$B$6:$C$250,2,FALSE)</f>
        <v>Wilburton CofE Primary School</v>
      </c>
      <c r="K310" s="59" t="str">
        <f t="shared" si="10"/>
        <v>ok</v>
      </c>
    </row>
    <row r="311" spans="1:11" hidden="1" x14ac:dyDescent="0.25">
      <c r="A311" s="187">
        <v>8732027</v>
      </c>
      <c r="B311" s="188" t="s">
        <v>323</v>
      </c>
      <c r="C311" s="188"/>
      <c r="D311" s="189"/>
      <c r="E311" s="187">
        <v>8732027</v>
      </c>
      <c r="G311" s="186" t="s">
        <v>90</v>
      </c>
      <c r="H311" s="59" t="str">
        <f>VLOOKUP(E311,'All Schools 26-27 Detail'!$B$6:$C$250,2,FALSE)</f>
        <v>William de Yaxley Church of England Academy</v>
      </c>
      <c r="J311" s="59" t="str">
        <f>VLOOKUP(E311,'All Schools 25-26 Detail'!$B$6:$C$250,2,FALSE)</f>
        <v>William de Yaxley Church of England Academy</v>
      </c>
      <c r="K311" s="59" t="str">
        <f t="shared" si="10"/>
        <v>ok</v>
      </c>
    </row>
    <row r="312" spans="1:11" hidden="1" x14ac:dyDescent="0.25">
      <c r="A312" s="187">
        <v>8733032</v>
      </c>
      <c r="B312" s="188" t="s">
        <v>324</v>
      </c>
      <c r="C312" s="188"/>
      <c r="D312" s="189"/>
      <c r="E312" s="187">
        <v>8733032</v>
      </c>
      <c r="G312" s="186" t="s">
        <v>90</v>
      </c>
      <c r="H312" s="59" t="str">
        <f>VLOOKUP(E312,'All Schools 26-27 Detail'!$B$6:$C$250,2,FALSE)</f>
        <v>William Westley Church of England VC Primary School</v>
      </c>
      <c r="J312" s="59" t="str">
        <f>VLOOKUP(E312,'All Schools 25-26 Detail'!$B$6:$C$250,2,FALSE)</f>
        <v>William Westley Church of England VC Primary School</v>
      </c>
      <c r="K312" s="59" t="str">
        <f t="shared" si="10"/>
        <v>ok</v>
      </c>
    </row>
    <row r="313" spans="1:11" hidden="1" x14ac:dyDescent="0.25">
      <c r="A313" s="187">
        <v>8732054</v>
      </c>
      <c r="B313" s="188" t="s">
        <v>325</v>
      </c>
      <c r="C313" s="188"/>
      <c r="D313" s="189"/>
      <c r="E313" s="187">
        <v>8732054</v>
      </c>
      <c r="G313" s="186" t="s">
        <v>90</v>
      </c>
      <c r="H313" s="59" t="str">
        <f>VLOOKUP(E313,'All Schools 26-27 Detail'!$B$6:$C$250,2,FALSE)</f>
        <v>Willingham Primary School</v>
      </c>
      <c r="J313" s="59" t="str">
        <f>VLOOKUP(E313,'All Schools 25-26 Detail'!$B$6:$C$250,2,FALSE)</f>
        <v>Willingham Primary School</v>
      </c>
      <c r="K313" s="59" t="str">
        <f t="shared" si="10"/>
        <v>ok</v>
      </c>
    </row>
    <row r="314" spans="1:11" hidden="1" x14ac:dyDescent="0.25">
      <c r="A314" s="187">
        <v>8732005</v>
      </c>
      <c r="B314" s="188" t="s">
        <v>326</v>
      </c>
      <c r="C314" s="188"/>
      <c r="D314" s="189"/>
      <c r="E314" s="187">
        <v>8732005</v>
      </c>
      <c r="G314" s="186" t="s">
        <v>90</v>
      </c>
      <c r="H314" s="59" t="str">
        <f>VLOOKUP(E314,'All Schools 26-27 Detail'!$B$6:$C$250,2,FALSE)</f>
        <v>Winhills Primary Academy</v>
      </c>
      <c r="J314" s="59" t="str">
        <f>VLOOKUP(E314,'All Schools 25-26 Detail'!$B$6:$C$250,2,FALSE)</f>
        <v>Winhills Primary Academy</v>
      </c>
      <c r="K314" s="59" t="str">
        <f t="shared" si="10"/>
        <v>ok</v>
      </c>
    </row>
    <row r="315" spans="1:11" hidden="1" x14ac:dyDescent="0.25">
      <c r="A315" s="187">
        <v>8732073</v>
      </c>
      <c r="B315" s="188" t="s">
        <v>327</v>
      </c>
      <c r="C315" s="188"/>
      <c r="D315" s="189"/>
      <c r="E315" s="187">
        <v>8732073</v>
      </c>
      <c r="G315" s="186" t="s">
        <v>631</v>
      </c>
      <c r="H315" s="59" t="str">
        <f>VLOOKUP(E315,'All Schools 26-27 Detail'!$B$6:$C$250,2,FALSE)</f>
        <v>Wintringham Primary Academy</v>
      </c>
      <c r="J315" s="59" t="str">
        <f>VLOOKUP(E315,'All Schools 25-26 Detail'!$B$6:$C$250,2,FALSE)</f>
        <v>Wintringham Primary Academy</v>
      </c>
      <c r="K315" s="59" t="str">
        <f t="shared" si="10"/>
        <v>ok</v>
      </c>
    </row>
    <row r="316" spans="1:11" hidden="1" x14ac:dyDescent="0.25">
      <c r="A316" s="224">
        <v>8734017</v>
      </c>
      <c r="B316" s="221" t="s">
        <v>443</v>
      </c>
      <c r="C316" s="188"/>
      <c r="D316" s="189"/>
      <c r="E316" s="224">
        <v>8734017</v>
      </c>
      <c r="G316" s="186" t="s">
        <v>622</v>
      </c>
      <c r="H316" s="59" t="str">
        <f>VLOOKUP(E316,'All Schools 26-27 Detail'!$B$6:$C$250,2,FALSE)</f>
        <v>The Wisbech Academy</v>
      </c>
      <c r="J316" s="59" t="str">
        <f>VLOOKUP(E316,'All Schools 25-26 Detail'!$B$6:$C$250,2,FALSE)</f>
        <v>The Wisbech Academy</v>
      </c>
      <c r="K316" s="59" t="str">
        <f t="shared" si="10"/>
        <v>ok</v>
      </c>
    </row>
    <row r="317" spans="1:11" hidden="1" x14ac:dyDescent="0.25">
      <c r="A317" s="187">
        <v>8732040</v>
      </c>
      <c r="B317" s="188" t="s">
        <v>329</v>
      </c>
      <c r="C317" s="188"/>
      <c r="D317" s="189"/>
      <c r="E317" s="187">
        <v>8732040</v>
      </c>
      <c r="G317" s="186" t="s">
        <v>90</v>
      </c>
      <c r="H317" s="59" t="str">
        <f>VLOOKUP(E317,'All Schools 26-27 Detail'!$B$6:$C$250,2,FALSE)</f>
        <v>Wisbech St Mary CofE Academy</v>
      </c>
      <c r="J317" s="59" t="str">
        <f>VLOOKUP(E317,'All Schools 25-26 Detail'!$B$6:$C$250,2,FALSE)</f>
        <v>Wisbech St Mary CofE Academy</v>
      </c>
      <c r="K317" s="59" t="str">
        <f t="shared" si="10"/>
        <v>ok</v>
      </c>
    </row>
    <row r="318" spans="1:11" hidden="1" x14ac:dyDescent="0.25">
      <c r="A318" s="187">
        <v>8734055</v>
      </c>
      <c r="B318" s="188" t="s">
        <v>330</v>
      </c>
      <c r="C318" s="188"/>
      <c r="D318" s="189"/>
      <c r="E318" s="187">
        <v>8734055</v>
      </c>
      <c r="G318" s="186" t="s">
        <v>90</v>
      </c>
      <c r="H318" s="59" t="str">
        <f>VLOOKUP(E318,'All Schools 26-27 Detail'!$B$6:$C$250,2,FALSE)</f>
        <v>Witchford Village College</v>
      </c>
      <c r="J318" s="59" t="str">
        <f>VLOOKUP(E318,'All Schools 25-26 Detail'!$B$6:$C$250,2,FALSE)</f>
        <v>Witchford Village College</v>
      </c>
      <c r="K318" s="59" t="str">
        <f t="shared" si="10"/>
        <v>ok</v>
      </c>
    </row>
    <row r="319" spans="1:11" hidden="1" x14ac:dyDescent="0.25">
      <c r="A319" s="187">
        <v>8732240</v>
      </c>
      <c r="B319" s="188" t="s">
        <v>331</v>
      </c>
      <c r="C319" s="188"/>
      <c r="D319" s="189"/>
      <c r="E319" s="187">
        <v>8732240</v>
      </c>
      <c r="G319" s="186" t="s">
        <v>90</v>
      </c>
      <c r="H319" s="59" t="str">
        <f>VLOOKUP(E319,'All Schools 26-27 Detail'!$B$6:$C$250,2,FALSE)</f>
        <v>Wyton on the Hill Community Primary School</v>
      </c>
      <c r="J319" s="59" t="str">
        <f>VLOOKUP(E319,'All Schools 25-26 Detail'!$B$6:$C$250,2,FALSE)</f>
        <v>Wyton on the Hill Community Primary School</v>
      </c>
      <c r="K319" s="59" t="str">
        <f t="shared" si="10"/>
        <v>ok</v>
      </c>
    </row>
    <row r="320" spans="1:11" hidden="1" x14ac:dyDescent="0.25">
      <c r="A320" s="187">
        <v>8732254</v>
      </c>
      <c r="B320" s="188" t="s">
        <v>332</v>
      </c>
      <c r="C320" s="188"/>
      <c r="D320" s="189"/>
      <c r="E320" s="187">
        <v>8732254</v>
      </c>
      <c r="G320" s="186" t="s">
        <v>90</v>
      </c>
      <c r="H320" s="59" t="str">
        <f>VLOOKUP(E320,'All Schools 26-27 Detail'!$B$6:$C$250,2,FALSE)</f>
        <v>Yaxley Infant School</v>
      </c>
      <c r="J320" s="59" t="str">
        <f>VLOOKUP(E320,'All Schools 25-26 Detail'!$B$6:$C$250,2,FALSE)</f>
        <v>Yaxley Infant School</v>
      </c>
      <c r="K320" s="59" t="str">
        <f t="shared" si="10"/>
        <v>ok</v>
      </c>
    </row>
  </sheetData>
  <sheetProtection sheet="1" objects="1" scenarios="1"/>
  <mergeCells count="11">
    <mergeCell ref="J7:K7"/>
    <mergeCell ref="C11:C17"/>
    <mergeCell ref="J19:J20"/>
    <mergeCell ref="K19:K20"/>
    <mergeCell ref="J21:K25"/>
    <mergeCell ref="C24:C30"/>
    <mergeCell ref="B37:C37"/>
    <mergeCell ref="B38:C38"/>
    <mergeCell ref="A47:A48"/>
    <mergeCell ref="B53:H57"/>
    <mergeCell ref="D3:H4"/>
  </mergeCells>
  <conditionalFormatting sqref="B53:H57">
    <cfRule type="expression" dxfId="1" priority="1">
      <formula>#REF!&lt;&gt;"Academy"</formula>
    </cfRule>
  </conditionalFormatting>
  <conditionalFormatting sqref="D3:H4">
    <cfRule type="expression" dxfId="0" priority="2">
      <formula>#REF!&lt;&gt;"Academy"</formula>
    </cfRule>
  </conditionalFormatting>
  <dataValidations count="1">
    <dataValidation type="list" allowBlank="1" showInputMessage="1" showErrorMessage="1" sqref="B4" xr:uid="{5998693A-503C-4A4C-A7DA-50192A613101}">
      <formula1>$B$75:$B$320</formula1>
    </dataValidation>
  </dataValidation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301"/>
  <sheetViews>
    <sheetView zoomScale="85" zoomScaleNormal="85" workbookViewId="0">
      <pane xSplit="2" ySplit="6" topLeftCell="C7" activePane="bottomRight" state="frozen"/>
      <selection pane="topRight" activeCell="C1" sqref="C1"/>
      <selection pane="bottomLeft" activeCell="A10" sqref="A10"/>
      <selection pane="bottomRight" activeCell="K17" sqref="K17"/>
    </sheetView>
  </sheetViews>
  <sheetFormatPr defaultColWidth="9.109375" defaultRowHeight="13.8" x14ac:dyDescent="0.25"/>
  <cols>
    <col min="1" max="1" width="12.5546875" style="6" customWidth="1"/>
    <col min="2" max="2" width="63.109375" style="6" customWidth="1"/>
    <col min="3" max="3" width="16.109375" style="6" customWidth="1"/>
    <col min="4" max="4" width="28.33203125" style="6" customWidth="1"/>
    <col min="5" max="5" width="28.6640625" style="6" hidden="1" customWidth="1"/>
    <col min="6" max="6" width="12.44140625" style="6" hidden="1" customWidth="1"/>
    <col min="7" max="7" width="13" style="6" hidden="1" customWidth="1"/>
    <col min="8" max="8" width="1.88671875" style="7" customWidth="1"/>
    <col min="9" max="9" width="13.33203125" style="6" customWidth="1"/>
    <col min="10" max="10" width="19" style="6" customWidth="1"/>
    <col min="11" max="11" width="11.33203125" style="6" customWidth="1"/>
    <col min="12" max="12" width="1.88671875" style="7" customWidth="1"/>
    <col min="13" max="13" width="15.5546875" style="6" customWidth="1"/>
    <col min="14" max="14" width="16.109375" style="6" customWidth="1"/>
    <col min="15" max="16" width="19" style="6" customWidth="1"/>
    <col min="17" max="17" width="1.88671875" style="6" customWidth="1"/>
    <col min="18" max="18" width="15" style="6" customWidth="1"/>
    <col min="19" max="19" width="13.109375" style="6" customWidth="1"/>
    <col min="20" max="20" width="8.5546875" style="6" customWidth="1"/>
    <col min="21" max="21" width="9.33203125" style="8" customWidth="1"/>
    <col min="22" max="22" width="10" style="8" customWidth="1"/>
    <col min="23" max="23" width="1.88671875" style="7" customWidth="1"/>
    <col min="24" max="24" width="53.44140625" style="355" customWidth="1"/>
    <col min="25" max="16384" width="9.109375" style="6"/>
  </cols>
  <sheetData>
    <row r="1" spans="1:24" ht="17.399999999999999" x14ac:dyDescent="0.3">
      <c r="A1" s="63"/>
      <c r="B1" s="63" t="s">
        <v>624</v>
      </c>
      <c r="H1" s="6"/>
      <c r="I1" s="8"/>
      <c r="K1" s="8"/>
      <c r="L1" s="8"/>
      <c r="M1" s="8"/>
      <c r="N1" s="8"/>
      <c r="O1" s="8"/>
      <c r="P1" s="8"/>
      <c r="Q1" s="8"/>
      <c r="R1" s="8"/>
      <c r="S1" s="8"/>
      <c r="T1" s="8"/>
      <c r="W1" s="8"/>
    </row>
    <row r="2" spans="1:24" x14ac:dyDescent="0.25">
      <c r="A2" s="9"/>
      <c r="B2" s="41" t="s">
        <v>333</v>
      </c>
      <c r="C2" s="41"/>
      <c r="H2" s="6"/>
      <c r="I2" s="8"/>
      <c r="K2" s="8"/>
      <c r="L2" s="8"/>
      <c r="M2" s="8"/>
      <c r="N2" s="8"/>
      <c r="O2" s="8"/>
      <c r="P2" s="8"/>
      <c r="Q2" s="8"/>
      <c r="R2" s="8"/>
      <c r="S2" s="8"/>
      <c r="T2" s="8"/>
      <c r="W2" s="8"/>
    </row>
    <row r="3" spans="1:24" x14ac:dyDescent="0.25">
      <c r="A3" s="9"/>
      <c r="B3" s="41" t="s">
        <v>627</v>
      </c>
      <c r="C3" s="41"/>
      <c r="D3" s="41"/>
      <c r="E3" s="41"/>
      <c r="F3" s="41"/>
      <c r="G3" s="41"/>
      <c r="H3" s="41"/>
      <c r="I3" s="41"/>
      <c r="J3" s="41"/>
      <c r="K3" s="41"/>
      <c r="L3" s="41"/>
      <c r="M3" s="41"/>
      <c r="N3" s="41"/>
      <c r="O3" s="41"/>
      <c r="P3" s="41"/>
      <c r="Q3" s="41"/>
      <c r="R3" s="41"/>
      <c r="S3" s="41"/>
      <c r="T3" s="41"/>
      <c r="U3" s="41"/>
      <c r="V3" s="41"/>
      <c r="W3" s="41"/>
    </row>
    <row r="4" spans="1:24" x14ac:dyDescent="0.25">
      <c r="A4" s="9"/>
      <c r="B4" s="41" t="s">
        <v>626</v>
      </c>
      <c r="C4" s="41"/>
      <c r="D4" s="41"/>
      <c r="E4" s="41"/>
      <c r="F4" s="41"/>
      <c r="G4" s="41"/>
      <c r="H4" s="41"/>
      <c r="I4" s="41"/>
      <c r="J4" s="41"/>
      <c r="K4" s="41"/>
      <c r="L4" s="41"/>
      <c r="M4" s="41"/>
      <c r="N4" s="41"/>
      <c r="O4" s="41"/>
      <c r="P4" s="41"/>
      <c r="Q4" s="41"/>
      <c r="R4" s="41"/>
      <c r="S4" s="41"/>
      <c r="T4" s="41"/>
      <c r="U4" s="41"/>
      <c r="V4" s="41"/>
      <c r="W4" s="41"/>
    </row>
    <row r="5" spans="1:24" ht="14.4" x14ac:dyDescent="0.3">
      <c r="B5" s="213"/>
      <c r="C5" s="201"/>
      <c r="D5" s="201"/>
      <c r="E5" s="201"/>
      <c r="F5" s="201"/>
      <c r="G5" s="201"/>
      <c r="H5" s="201"/>
      <c r="I5" s="201"/>
      <c r="J5" s="201"/>
      <c r="K5" s="201"/>
      <c r="L5" s="201"/>
      <c r="M5" s="769" t="s">
        <v>489</v>
      </c>
      <c r="N5" s="770"/>
      <c r="O5" s="770"/>
      <c r="P5" s="770"/>
      <c r="Q5" s="201"/>
      <c r="R5" s="771" t="s">
        <v>625</v>
      </c>
      <c r="S5" s="772"/>
      <c r="T5" s="772"/>
      <c r="U5" s="772"/>
      <c r="V5" s="772"/>
      <c r="W5" s="201"/>
    </row>
    <row r="6" spans="1:24" s="12" customFormat="1" ht="110.4" x14ac:dyDescent="0.3">
      <c r="A6" s="10" t="s">
        <v>334</v>
      </c>
      <c r="B6" s="10" t="s">
        <v>335</v>
      </c>
      <c r="C6" s="10" t="s">
        <v>336</v>
      </c>
      <c r="D6" s="10" t="s">
        <v>337</v>
      </c>
      <c r="E6" s="10" t="s">
        <v>338</v>
      </c>
      <c r="F6" s="10" t="s">
        <v>440</v>
      </c>
      <c r="G6" s="10" t="s">
        <v>490</v>
      </c>
      <c r="H6" s="11"/>
      <c r="I6" s="10" t="s">
        <v>491</v>
      </c>
      <c r="J6" s="10" t="s">
        <v>492</v>
      </c>
      <c r="K6" s="10" t="s">
        <v>339</v>
      </c>
      <c r="L6" s="11"/>
      <c r="M6" s="330" t="s">
        <v>493</v>
      </c>
      <c r="N6" s="330" t="s">
        <v>494</v>
      </c>
      <c r="O6" s="330" t="s">
        <v>495</v>
      </c>
      <c r="P6" s="330" t="s">
        <v>444</v>
      </c>
      <c r="Q6" s="341"/>
      <c r="R6" s="356" t="s">
        <v>632</v>
      </c>
      <c r="S6" s="773" t="s">
        <v>496</v>
      </c>
      <c r="T6" s="773"/>
      <c r="U6" s="774" t="s">
        <v>497</v>
      </c>
      <c r="V6" s="775"/>
      <c r="W6" s="341"/>
    </row>
    <row r="7" spans="1:24" s="15" customFormat="1" x14ac:dyDescent="0.25">
      <c r="A7" s="13"/>
      <c r="B7" s="13"/>
      <c r="C7" s="13"/>
      <c r="D7" s="13"/>
      <c r="E7" s="13"/>
      <c r="F7" s="13"/>
      <c r="G7" s="13"/>
      <c r="H7" s="14"/>
      <c r="I7" s="13"/>
      <c r="J7" s="13"/>
      <c r="K7" s="13"/>
      <c r="L7" s="14"/>
      <c r="M7" s="331" t="s">
        <v>340</v>
      </c>
      <c r="N7" s="331" t="s">
        <v>340</v>
      </c>
      <c r="O7" s="331" t="s">
        <v>340</v>
      </c>
      <c r="P7" s="331" t="s">
        <v>340</v>
      </c>
      <c r="Q7" s="342"/>
      <c r="R7" s="357" t="s">
        <v>340</v>
      </c>
      <c r="S7" s="358" t="s">
        <v>340</v>
      </c>
      <c r="T7" s="358" t="s">
        <v>341</v>
      </c>
      <c r="U7" s="357" t="s">
        <v>340</v>
      </c>
      <c r="V7" s="358" t="s">
        <v>341</v>
      </c>
      <c r="W7" s="14"/>
    </row>
    <row r="8" spans="1:24" s="343" customFormat="1" x14ac:dyDescent="0.25">
      <c r="A8" s="332"/>
      <c r="B8" s="332"/>
      <c r="C8" s="332"/>
      <c r="D8" s="332"/>
      <c r="E8" s="332"/>
      <c r="F8" s="333">
        <v>6099753.4923776817</v>
      </c>
      <c r="G8" s="333">
        <v>6380751.1951845493</v>
      </c>
      <c r="H8" s="21"/>
      <c r="I8" s="334">
        <v>84920</v>
      </c>
      <c r="J8" s="334">
        <v>84065.5</v>
      </c>
      <c r="K8" s="335">
        <v>-854.5</v>
      </c>
      <c r="L8" s="21"/>
      <c r="M8" s="336">
        <v>514023837.24000007</v>
      </c>
      <c r="N8" s="336">
        <v>15726501.953399993</v>
      </c>
      <c r="O8" s="336">
        <v>529750339.19340008</v>
      </c>
      <c r="P8" s="336">
        <v>6166.3987953488268</v>
      </c>
      <c r="Q8" s="21"/>
      <c r="R8" s="359">
        <v>540165935.9999994</v>
      </c>
      <c r="S8" s="359">
        <v>10415596.806599673</v>
      </c>
      <c r="T8" s="360">
        <v>1.9661331076179206E-2</v>
      </c>
      <c r="U8" s="359">
        <v>6349.6331706501796</v>
      </c>
      <c r="V8" s="361">
        <v>2.9714973257902549E-2</v>
      </c>
      <c r="X8" s="362"/>
    </row>
    <row r="9" spans="1:24" x14ac:dyDescent="0.25">
      <c r="A9" s="16">
        <v>8734603</v>
      </c>
      <c r="B9" s="17" t="s">
        <v>91</v>
      </c>
      <c r="C9" s="17" t="s">
        <v>37</v>
      </c>
      <c r="D9" s="17" t="s">
        <v>342</v>
      </c>
      <c r="E9" s="17" t="s">
        <v>343</v>
      </c>
      <c r="F9" s="18">
        <v>34944</v>
      </c>
      <c r="G9" s="18">
        <v>35520</v>
      </c>
      <c r="H9" s="19"/>
      <c r="I9" s="230">
        <v>978</v>
      </c>
      <c r="J9" s="231">
        <v>1016</v>
      </c>
      <c r="K9" s="20">
        <v>38</v>
      </c>
      <c r="L9" s="21"/>
      <c r="M9" s="337">
        <v>6757245.535307426</v>
      </c>
      <c r="N9" s="337">
        <v>191129.34299999999</v>
      </c>
      <c r="O9" s="338">
        <v>6948374.8783074263</v>
      </c>
      <c r="P9" s="339">
        <v>7068.9477283307015</v>
      </c>
      <c r="Q9" s="37"/>
      <c r="R9" s="363">
        <v>7442456.5510436734</v>
      </c>
      <c r="S9" s="364">
        <v>494081.67273624707</v>
      </c>
      <c r="T9" s="365">
        <v>7.1107515266447707E-2</v>
      </c>
      <c r="U9" s="366">
        <v>7290.2918809484972</v>
      </c>
      <c r="V9" s="365">
        <v>3.1312178435087275E-2</v>
      </c>
      <c r="W9" s="367"/>
      <c r="X9" s="368"/>
    </row>
    <row r="10" spans="1:24" x14ac:dyDescent="0.25">
      <c r="A10" s="16">
        <v>8733373</v>
      </c>
      <c r="B10" s="17" t="s">
        <v>92</v>
      </c>
      <c r="C10" s="17" t="s">
        <v>36</v>
      </c>
      <c r="D10" s="17" t="s">
        <v>342</v>
      </c>
      <c r="E10" s="17" t="s">
        <v>343</v>
      </c>
      <c r="F10" s="18">
        <v>2694.6</v>
      </c>
      <c r="G10" s="18">
        <v>2694.6</v>
      </c>
      <c r="H10" s="19"/>
      <c r="I10" s="230">
        <v>103</v>
      </c>
      <c r="J10" s="231">
        <v>103</v>
      </c>
      <c r="K10" s="20">
        <v>0</v>
      </c>
      <c r="L10" s="21"/>
      <c r="M10" s="337">
        <v>611088.27476091008</v>
      </c>
      <c r="N10" s="337">
        <v>19559.330099999999</v>
      </c>
      <c r="O10" s="338">
        <v>630647.6048609101</v>
      </c>
      <c r="P10" s="339">
        <v>6096.6311151544669</v>
      </c>
      <c r="Q10" s="37"/>
      <c r="R10" s="363">
        <v>658175.74072843324</v>
      </c>
      <c r="S10" s="364">
        <v>27528.135867523146</v>
      </c>
      <c r="T10" s="365">
        <v>4.3650583392914812E-2</v>
      </c>
      <c r="U10" s="366">
        <v>6363.8945701789635</v>
      </c>
      <c r="V10" s="365">
        <v>4.3837891776026386E-2</v>
      </c>
      <c r="W10" s="369"/>
      <c r="X10" s="368"/>
    </row>
    <row r="11" spans="1:24" x14ac:dyDescent="0.25">
      <c r="A11" s="16">
        <v>8733061</v>
      </c>
      <c r="B11" s="17" t="s">
        <v>93</v>
      </c>
      <c r="C11" s="17" t="s">
        <v>36</v>
      </c>
      <c r="D11" s="17" t="s">
        <v>342</v>
      </c>
      <c r="E11" s="17" t="s">
        <v>344</v>
      </c>
      <c r="F11" s="18">
        <v>28392</v>
      </c>
      <c r="G11" s="18">
        <v>28860</v>
      </c>
      <c r="H11" s="19"/>
      <c r="I11" s="230">
        <v>209</v>
      </c>
      <c r="J11" s="231">
        <v>208</v>
      </c>
      <c r="K11" s="20">
        <v>-1</v>
      </c>
      <c r="L11" s="21"/>
      <c r="M11" s="337">
        <v>1104994.1828382344</v>
      </c>
      <c r="N11" s="337">
        <v>36107.895400000001</v>
      </c>
      <c r="O11" s="338">
        <v>1141102.0782382344</v>
      </c>
      <c r="P11" s="339">
        <v>5323.971666211648</v>
      </c>
      <c r="Q11" s="37"/>
      <c r="R11" s="363">
        <v>1159634.5997298865</v>
      </c>
      <c r="S11" s="364">
        <v>18532.521491652122</v>
      </c>
      <c r="T11" s="365">
        <v>1.6240897151168786E-2</v>
      </c>
      <c r="U11" s="366">
        <v>5436.4163448552235</v>
      </c>
      <c r="V11" s="365">
        <v>2.1120450237780336E-2</v>
      </c>
      <c r="W11" s="369"/>
      <c r="X11" s="368"/>
    </row>
    <row r="12" spans="1:24" x14ac:dyDescent="0.25">
      <c r="A12" s="16">
        <v>8732087</v>
      </c>
      <c r="B12" s="17" t="s">
        <v>94</v>
      </c>
      <c r="C12" s="17" t="s">
        <v>36</v>
      </c>
      <c r="D12" s="17" t="s">
        <v>345</v>
      </c>
      <c r="E12" s="17" t="s">
        <v>346</v>
      </c>
      <c r="F12" s="18">
        <v>14086.7174</v>
      </c>
      <c r="G12" s="18">
        <v>14319</v>
      </c>
      <c r="H12" s="19"/>
      <c r="I12" s="230">
        <v>616</v>
      </c>
      <c r="J12" s="231">
        <v>620</v>
      </c>
      <c r="K12" s="20">
        <v>4</v>
      </c>
      <c r="L12" s="21"/>
      <c r="M12" s="337">
        <v>3123050.0502231596</v>
      </c>
      <c r="N12" s="337">
        <v>107047.8355</v>
      </c>
      <c r="O12" s="338">
        <v>3230097.8857231596</v>
      </c>
      <c r="P12" s="339">
        <v>5220.7973511739601</v>
      </c>
      <c r="Q12" s="37"/>
      <c r="R12" s="363">
        <v>3345056.3241526154</v>
      </c>
      <c r="S12" s="364">
        <v>114958.43842945574</v>
      </c>
      <c r="T12" s="365">
        <v>3.5589769256704325E-2</v>
      </c>
      <c r="U12" s="366">
        <v>5372.156974439702</v>
      </c>
      <c r="V12" s="365">
        <v>2.8991667955031206E-2</v>
      </c>
      <c r="W12" s="369"/>
      <c r="X12" s="368"/>
    </row>
    <row r="13" spans="1:24" x14ac:dyDescent="0.25">
      <c r="A13" s="16">
        <v>8732083</v>
      </c>
      <c r="B13" s="17" t="s">
        <v>95</v>
      </c>
      <c r="C13" s="17" t="s">
        <v>36</v>
      </c>
      <c r="D13" s="17" t="s">
        <v>345</v>
      </c>
      <c r="E13" s="17" t="s">
        <v>346</v>
      </c>
      <c r="F13" s="18">
        <v>14500.640600000001</v>
      </c>
      <c r="G13" s="18">
        <v>13597.75</v>
      </c>
      <c r="H13" s="19"/>
      <c r="I13" s="230">
        <v>109</v>
      </c>
      <c r="J13" s="231">
        <v>102</v>
      </c>
      <c r="K13" s="20">
        <v>-7</v>
      </c>
      <c r="L13" s="21"/>
      <c r="M13" s="337">
        <v>735800.34848709265</v>
      </c>
      <c r="N13" s="337">
        <v>23132.523099999999</v>
      </c>
      <c r="O13" s="338">
        <v>758932.87158709264</v>
      </c>
      <c r="P13" s="339">
        <v>6829.6534952944276</v>
      </c>
      <c r="Q13" s="37"/>
      <c r="R13" s="363">
        <v>741955.06599371752</v>
      </c>
      <c r="S13" s="364">
        <v>-16977.805593375117</v>
      </c>
      <c r="T13" s="365">
        <v>-2.2370628851364489E-2</v>
      </c>
      <c r="U13" s="366">
        <v>7140.757999938407</v>
      </c>
      <c r="V13" s="365">
        <v>4.5552018833507117E-2</v>
      </c>
      <c r="W13" s="369"/>
      <c r="X13" s="368"/>
    </row>
    <row r="14" spans="1:24" x14ac:dyDescent="0.25">
      <c r="A14" s="16">
        <v>8733383</v>
      </c>
      <c r="B14" s="17" t="s">
        <v>96</v>
      </c>
      <c r="C14" s="17" t="s">
        <v>36</v>
      </c>
      <c r="D14" s="17" t="s">
        <v>345</v>
      </c>
      <c r="E14" s="17" t="s">
        <v>346</v>
      </c>
      <c r="F14" s="18">
        <v>8026.1530000000002</v>
      </c>
      <c r="G14" s="18">
        <v>8026.2</v>
      </c>
      <c r="H14" s="19"/>
      <c r="I14" s="230">
        <v>202</v>
      </c>
      <c r="J14" s="231">
        <v>188</v>
      </c>
      <c r="K14" s="20">
        <v>-14</v>
      </c>
      <c r="L14" s="21"/>
      <c r="M14" s="337">
        <v>1133618.7298240331</v>
      </c>
      <c r="N14" s="337">
        <v>39813.841800000002</v>
      </c>
      <c r="O14" s="338">
        <v>1173432.5716240332</v>
      </c>
      <c r="P14" s="339">
        <v>5769.3387060595705</v>
      </c>
      <c r="Q14" s="37"/>
      <c r="R14" s="363">
        <v>1136188.5206367357</v>
      </c>
      <c r="S14" s="364">
        <v>-37244.050987297436</v>
      </c>
      <c r="T14" s="365">
        <v>-3.1739404451464635E-2</v>
      </c>
      <c r="U14" s="366">
        <v>6000.8634076422113</v>
      </c>
      <c r="V14" s="365">
        <v>4.0130197476440241E-2</v>
      </c>
      <c r="W14" s="369"/>
      <c r="X14" s="368"/>
    </row>
    <row r="15" spans="1:24" x14ac:dyDescent="0.25">
      <c r="A15" s="16">
        <v>8732118</v>
      </c>
      <c r="B15" s="17" t="s">
        <v>97</v>
      </c>
      <c r="C15" s="17" t="s">
        <v>36</v>
      </c>
      <c r="D15" s="17" t="s">
        <v>347</v>
      </c>
      <c r="E15" s="17" t="s">
        <v>348</v>
      </c>
      <c r="F15" s="18">
        <v>42588</v>
      </c>
      <c r="G15" s="18">
        <v>43290</v>
      </c>
      <c r="H15" s="19"/>
      <c r="I15" s="230">
        <v>375</v>
      </c>
      <c r="J15" s="231">
        <v>374</v>
      </c>
      <c r="K15" s="20">
        <v>-1</v>
      </c>
      <c r="L15" s="21"/>
      <c r="M15" s="337">
        <v>2142590.8096436588</v>
      </c>
      <c r="N15" s="337">
        <v>75194.127299999993</v>
      </c>
      <c r="O15" s="338">
        <v>2217784.9369436586</v>
      </c>
      <c r="P15" s="339">
        <v>5800.5251651830895</v>
      </c>
      <c r="Q15" s="37"/>
      <c r="R15" s="363">
        <v>2258888.2538449294</v>
      </c>
      <c r="S15" s="364">
        <v>41103.316901270766</v>
      </c>
      <c r="T15" s="365">
        <v>1.8533499897386566E-2</v>
      </c>
      <c r="U15" s="366">
        <v>5924.0595022591697</v>
      </c>
      <c r="V15" s="365">
        <v>2.12970952729555E-2</v>
      </c>
      <c r="W15" s="369"/>
      <c r="X15" s="368"/>
    </row>
    <row r="16" spans="1:24" x14ac:dyDescent="0.25">
      <c r="A16" s="16">
        <v>8733000</v>
      </c>
      <c r="B16" s="17" t="s">
        <v>98</v>
      </c>
      <c r="C16" s="17" t="s">
        <v>36</v>
      </c>
      <c r="D16" s="17" t="s">
        <v>349</v>
      </c>
      <c r="E16" s="17" t="s">
        <v>350</v>
      </c>
      <c r="F16" s="18">
        <v>3268.45</v>
      </c>
      <c r="G16" s="18">
        <v>3268.45</v>
      </c>
      <c r="H16" s="19"/>
      <c r="I16" s="230">
        <v>98</v>
      </c>
      <c r="J16" s="231">
        <v>91</v>
      </c>
      <c r="K16" s="20">
        <v>-7</v>
      </c>
      <c r="L16" s="21"/>
      <c r="M16" s="337">
        <v>616570.26839337219</v>
      </c>
      <c r="N16" s="337">
        <v>18634.110199999999</v>
      </c>
      <c r="O16" s="338">
        <v>635204.37859337218</v>
      </c>
      <c r="P16" s="339">
        <v>6448.3258019731857</v>
      </c>
      <c r="Q16" s="37"/>
      <c r="R16" s="363">
        <v>602614.23268037569</v>
      </c>
      <c r="S16" s="364">
        <v>-32590.145912996493</v>
      </c>
      <c r="T16" s="365">
        <v>-5.1306551105906602E-2</v>
      </c>
      <c r="U16" s="366">
        <v>6586.2173920920413</v>
      </c>
      <c r="V16" s="365">
        <v>2.1384091677976457E-2</v>
      </c>
      <c r="W16" s="369"/>
      <c r="X16" s="368"/>
    </row>
    <row r="17" spans="1:24" x14ac:dyDescent="0.25">
      <c r="A17" s="16">
        <v>8732058</v>
      </c>
      <c r="B17" s="17" t="s">
        <v>99</v>
      </c>
      <c r="C17" s="17" t="s">
        <v>36</v>
      </c>
      <c r="D17" s="17" t="s">
        <v>349</v>
      </c>
      <c r="E17" s="17" t="s">
        <v>350</v>
      </c>
      <c r="F17" s="18">
        <v>6661.2</v>
      </c>
      <c r="G17" s="18">
        <v>6771</v>
      </c>
      <c r="H17" s="19"/>
      <c r="I17" s="230">
        <v>259</v>
      </c>
      <c r="J17" s="231">
        <v>225</v>
      </c>
      <c r="K17" s="20">
        <v>-34</v>
      </c>
      <c r="L17" s="21"/>
      <c r="M17" s="337">
        <v>1321210.6654585304</v>
      </c>
      <c r="N17" s="337">
        <v>43726.518499999998</v>
      </c>
      <c r="O17" s="338">
        <v>1364937.1839585304</v>
      </c>
      <c r="P17" s="339">
        <v>5244.3088183727041</v>
      </c>
      <c r="Q17" s="37"/>
      <c r="R17" s="363">
        <v>1231001.9623908126</v>
      </c>
      <c r="S17" s="364">
        <v>-133935.22156771785</v>
      </c>
      <c r="T17" s="365">
        <v>-9.8125557089216983E-2</v>
      </c>
      <c r="U17" s="366">
        <v>5441.0264995147227</v>
      </c>
      <c r="V17" s="365">
        <v>3.751069739692782E-2</v>
      </c>
      <c r="W17" s="369"/>
      <c r="X17" s="368"/>
    </row>
    <row r="18" spans="1:24" x14ac:dyDescent="0.25">
      <c r="A18" s="16">
        <v>8733067</v>
      </c>
      <c r="B18" s="17" t="s">
        <v>100</v>
      </c>
      <c r="C18" s="17" t="s">
        <v>36</v>
      </c>
      <c r="D18" s="17" t="s">
        <v>342</v>
      </c>
      <c r="E18" s="17" t="s">
        <v>344</v>
      </c>
      <c r="F18" s="18">
        <v>15718.5</v>
      </c>
      <c r="G18" s="18">
        <v>15718.5</v>
      </c>
      <c r="H18" s="19"/>
      <c r="I18" s="230">
        <v>145</v>
      </c>
      <c r="J18" s="231">
        <v>139</v>
      </c>
      <c r="K18" s="20">
        <v>-6</v>
      </c>
      <c r="L18" s="21"/>
      <c r="M18" s="337">
        <v>795419.35590434913</v>
      </c>
      <c r="N18" s="337">
        <v>25471.414000000001</v>
      </c>
      <c r="O18" s="338">
        <v>820890.76990434912</v>
      </c>
      <c r="P18" s="339">
        <v>5552.9122062368906</v>
      </c>
      <c r="Q18" s="37"/>
      <c r="R18" s="363">
        <v>813215.94924537395</v>
      </c>
      <c r="S18" s="364">
        <v>-7674.8206589751644</v>
      </c>
      <c r="T18" s="365">
        <v>-9.3493811117762241E-3</v>
      </c>
      <c r="U18" s="366">
        <v>5737.3917211897406</v>
      </c>
      <c r="V18" s="365">
        <v>3.3222119871739959E-2</v>
      </c>
      <c r="W18" s="369"/>
      <c r="X18" s="368"/>
    </row>
    <row r="19" spans="1:24" s="8" customFormat="1" x14ac:dyDescent="0.25">
      <c r="A19" s="16">
        <v>8733001</v>
      </c>
      <c r="B19" s="17" t="s">
        <v>101</v>
      </c>
      <c r="C19" s="17" t="s">
        <v>36</v>
      </c>
      <c r="D19" s="17" t="s">
        <v>349</v>
      </c>
      <c r="E19" s="17" t="s">
        <v>350</v>
      </c>
      <c r="F19" s="18">
        <v>19726.09</v>
      </c>
      <c r="G19" s="18">
        <v>21082.75</v>
      </c>
      <c r="H19" s="19"/>
      <c r="I19" s="230">
        <v>161</v>
      </c>
      <c r="J19" s="231">
        <v>174</v>
      </c>
      <c r="K19" s="20">
        <v>13</v>
      </c>
      <c r="L19" s="21"/>
      <c r="M19" s="337">
        <v>882233.59262812277</v>
      </c>
      <c r="N19" s="337">
        <v>29010.151900000001</v>
      </c>
      <c r="O19" s="338">
        <v>911243.74452812283</v>
      </c>
      <c r="P19" s="339">
        <v>5537.3767361995206</v>
      </c>
      <c r="Q19" s="37"/>
      <c r="R19" s="363">
        <v>988300.35412465665</v>
      </c>
      <c r="S19" s="364">
        <v>77056.609596533817</v>
      </c>
      <c r="T19" s="365">
        <v>8.4562017637154485E-2</v>
      </c>
      <c r="U19" s="366">
        <v>5558.7218627853827</v>
      </c>
      <c r="V19" s="365">
        <v>3.8547362050196958E-3</v>
      </c>
      <c r="W19" s="369"/>
      <c r="X19" s="368"/>
    </row>
    <row r="20" spans="1:24" s="8" customFormat="1" x14ac:dyDescent="0.25">
      <c r="A20" s="16">
        <v>8733301</v>
      </c>
      <c r="B20" s="17" t="s">
        <v>102</v>
      </c>
      <c r="C20" s="17" t="s">
        <v>36</v>
      </c>
      <c r="D20" s="17" t="s">
        <v>349</v>
      </c>
      <c r="E20" s="17" t="s">
        <v>350</v>
      </c>
      <c r="F20" s="18">
        <v>2719.55</v>
      </c>
      <c r="G20" s="18">
        <v>2719.55</v>
      </c>
      <c r="H20" s="19"/>
      <c r="I20" s="230">
        <v>121</v>
      </c>
      <c r="J20" s="231">
        <v>117</v>
      </c>
      <c r="K20" s="20">
        <v>-4</v>
      </c>
      <c r="L20" s="21"/>
      <c r="M20" s="337">
        <v>683838.22538585332</v>
      </c>
      <c r="N20" s="337">
        <v>21859.7124</v>
      </c>
      <c r="O20" s="338">
        <v>705697.93778585328</v>
      </c>
      <c r="P20" s="339">
        <v>5809.7387420318446</v>
      </c>
      <c r="Q20" s="37"/>
      <c r="R20" s="363">
        <v>704752.64889062976</v>
      </c>
      <c r="S20" s="364">
        <v>-945.28889522352256</v>
      </c>
      <c r="T20" s="365">
        <v>-1.3395092214515923E-3</v>
      </c>
      <c r="U20" s="366">
        <v>6000.2828965011086</v>
      </c>
      <c r="V20" s="365">
        <v>3.2797370575501091E-2</v>
      </c>
      <c r="W20" s="369"/>
      <c r="X20" s="368"/>
    </row>
    <row r="21" spans="1:24" x14ac:dyDescent="0.25">
      <c r="A21" s="16">
        <v>8732002</v>
      </c>
      <c r="B21" s="17" t="s">
        <v>103</v>
      </c>
      <c r="C21" s="17" t="s">
        <v>36</v>
      </c>
      <c r="D21" s="17" t="s">
        <v>349</v>
      </c>
      <c r="E21" s="17" t="s">
        <v>350</v>
      </c>
      <c r="F21" s="18">
        <v>40404</v>
      </c>
      <c r="G21" s="18">
        <v>41070</v>
      </c>
      <c r="H21" s="19"/>
      <c r="I21" s="230">
        <v>360</v>
      </c>
      <c r="J21" s="231">
        <v>342</v>
      </c>
      <c r="K21" s="20">
        <v>-18</v>
      </c>
      <c r="L21" s="21"/>
      <c r="M21" s="337">
        <v>1824204</v>
      </c>
      <c r="N21" s="337">
        <v>61611.737699999998</v>
      </c>
      <c r="O21" s="338">
        <v>1885815.7376999999</v>
      </c>
      <c r="P21" s="339">
        <v>5126.1437158333329</v>
      </c>
      <c r="Q21" s="37"/>
      <c r="R21" s="363">
        <v>1837866.3671056777</v>
      </c>
      <c r="S21" s="364">
        <v>-47949.370594322216</v>
      </c>
      <c r="T21" s="365">
        <v>-2.5426328583301978E-2</v>
      </c>
      <c r="U21" s="366">
        <v>5253.7905470926253</v>
      </c>
      <c r="V21" s="365">
        <v>2.4901141742285599E-2</v>
      </c>
      <c r="W21" s="369"/>
      <c r="X21" s="368"/>
    </row>
    <row r="22" spans="1:24" x14ac:dyDescent="0.25">
      <c r="A22" s="16">
        <v>8735401</v>
      </c>
      <c r="B22" s="17" t="s">
        <v>104</v>
      </c>
      <c r="C22" s="17" t="s">
        <v>37</v>
      </c>
      <c r="D22" s="17" t="s">
        <v>349</v>
      </c>
      <c r="E22" s="17" t="s">
        <v>350</v>
      </c>
      <c r="F22" s="18">
        <v>27573</v>
      </c>
      <c r="G22" s="18">
        <v>28027.5</v>
      </c>
      <c r="H22" s="19"/>
      <c r="I22" s="230">
        <v>663</v>
      </c>
      <c r="J22" s="231">
        <v>658</v>
      </c>
      <c r="K22" s="20">
        <v>-5</v>
      </c>
      <c r="L22" s="21"/>
      <c r="M22" s="337">
        <v>4463476.3005048335</v>
      </c>
      <c r="N22" s="337">
        <v>123524.4506</v>
      </c>
      <c r="O22" s="338">
        <v>4587000.7511048336</v>
      </c>
      <c r="P22" s="339">
        <v>6876.9649337931123</v>
      </c>
      <c r="Q22" s="37"/>
      <c r="R22" s="363">
        <v>4691311.941453306</v>
      </c>
      <c r="S22" s="364">
        <v>104311.19034847245</v>
      </c>
      <c r="T22" s="365">
        <v>2.2740608953104674E-2</v>
      </c>
      <c r="U22" s="366">
        <v>7087.0584216615589</v>
      </c>
      <c r="V22" s="365">
        <v>3.0550321237797235E-2</v>
      </c>
      <c r="W22" s="369"/>
      <c r="X22" s="368"/>
    </row>
    <row r="23" spans="1:24" x14ac:dyDescent="0.25">
      <c r="A23" s="16">
        <v>8732082</v>
      </c>
      <c r="B23" s="17" t="s">
        <v>105</v>
      </c>
      <c r="C23" s="17" t="s">
        <v>36</v>
      </c>
      <c r="D23" s="17" t="s">
        <v>345</v>
      </c>
      <c r="E23" s="17" t="s">
        <v>351</v>
      </c>
      <c r="F23" s="18">
        <v>19688.943200000002</v>
      </c>
      <c r="G23" s="18">
        <v>18463</v>
      </c>
      <c r="H23" s="19"/>
      <c r="I23" s="230">
        <v>155</v>
      </c>
      <c r="J23" s="231">
        <v>144</v>
      </c>
      <c r="K23" s="20">
        <v>-11</v>
      </c>
      <c r="L23" s="21"/>
      <c r="M23" s="337">
        <v>924917.84267263487</v>
      </c>
      <c r="N23" s="337">
        <v>32725.218700000001</v>
      </c>
      <c r="O23" s="338">
        <v>957643.06137263484</v>
      </c>
      <c r="P23" s="339">
        <v>6051.3168914363541</v>
      </c>
      <c r="Q23" s="37"/>
      <c r="R23" s="363">
        <v>922650.27756121033</v>
      </c>
      <c r="S23" s="364">
        <v>-34992.78381142451</v>
      </c>
      <c r="T23" s="365">
        <v>-3.6540528744882991E-2</v>
      </c>
      <c r="U23" s="366">
        <v>6279.0783163972937</v>
      </c>
      <c r="V23" s="365">
        <v>3.7638323863564457E-2</v>
      </c>
      <c r="W23" s="369"/>
      <c r="X23" s="368"/>
    </row>
    <row r="24" spans="1:24" x14ac:dyDescent="0.25">
      <c r="A24" s="16">
        <v>8732060</v>
      </c>
      <c r="B24" s="17" t="s">
        <v>106</v>
      </c>
      <c r="C24" s="17" t="s">
        <v>36</v>
      </c>
      <c r="D24" s="17" t="s">
        <v>345</v>
      </c>
      <c r="E24" s="17" t="s">
        <v>346</v>
      </c>
      <c r="F24" s="18">
        <v>19372.106200000002</v>
      </c>
      <c r="G24" s="18">
        <v>19864.5</v>
      </c>
      <c r="H24" s="19"/>
      <c r="I24" s="230">
        <v>101</v>
      </c>
      <c r="J24" s="231">
        <v>101</v>
      </c>
      <c r="K24" s="20">
        <v>0</v>
      </c>
      <c r="L24" s="21"/>
      <c r="M24" s="337">
        <v>687565.9384793269</v>
      </c>
      <c r="N24" s="337">
        <v>21551.643599999999</v>
      </c>
      <c r="O24" s="338">
        <v>709117.58207932685</v>
      </c>
      <c r="P24" s="339">
        <v>6829.1631275180871</v>
      </c>
      <c r="Q24" s="37"/>
      <c r="R24" s="363">
        <v>731243.29536774417</v>
      </c>
      <c r="S24" s="364">
        <v>22125.713288417319</v>
      </c>
      <c r="T24" s="365">
        <v>3.1201755318967937E-2</v>
      </c>
      <c r="U24" s="366">
        <v>7043.3544095816251</v>
      </c>
      <c r="V24" s="365">
        <v>3.1364206428230575E-2</v>
      </c>
      <c r="W24" s="369"/>
      <c r="X24" s="368"/>
    </row>
    <row r="25" spans="1:24" x14ac:dyDescent="0.25">
      <c r="A25" s="16">
        <v>8732312</v>
      </c>
      <c r="B25" s="17" t="s">
        <v>107</v>
      </c>
      <c r="C25" s="17" t="s">
        <v>36</v>
      </c>
      <c r="D25" s="17" t="s">
        <v>349</v>
      </c>
      <c r="E25" s="17" t="s">
        <v>348</v>
      </c>
      <c r="F25" s="18">
        <v>0</v>
      </c>
      <c r="G25" s="18">
        <v>44122.5</v>
      </c>
      <c r="H25" s="19"/>
      <c r="I25" s="230">
        <v>189</v>
      </c>
      <c r="J25" s="231">
        <v>199</v>
      </c>
      <c r="K25" s="20">
        <v>10</v>
      </c>
      <c r="L25" s="21"/>
      <c r="M25" s="337">
        <v>1024002.714351621</v>
      </c>
      <c r="N25" s="337">
        <v>33537.952899999997</v>
      </c>
      <c r="O25" s="338">
        <v>1057540.6672516209</v>
      </c>
      <c r="P25" s="339">
        <v>5595.4532658815924</v>
      </c>
      <c r="Q25" s="37"/>
      <c r="R25" s="363">
        <v>1173753.907200262</v>
      </c>
      <c r="S25" s="364">
        <v>116213.23994864104</v>
      </c>
      <c r="T25" s="365">
        <v>0.10989009079968591</v>
      </c>
      <c r="U25" s="366">
        <v>5676.5397346746831</v>
      </c>
      <c r="V25" s="365">
        <v>1.4491492456476648E-2</v>
      </c>
      <c r="W25" s="369"/>
      <c r="X25" s="368"/>
    </row>
    <row r="26" spans="1:24" x14ac:dyDescent="0.25">
      <c r="A26" s="16">
        <v>8732200</v>
      </c>
      <c r="B26" s="17" t="s">
        <v>108</v>
      </c>
      <c r="C26" s="17" t="s">
        <v>36</v>
      </c>
      <c r="D26" s="17" t="s">
        <v>352</v>
      </c>
      <c r="E26" s="17" t="s">
        <v>353</v>
      </c>
      <c r="F26" s="18">
        <v>5039.8999999999996</v>
      </c>
      <c r="G26" s="18">
        <v>5039.8999999999996</v>
      </c>
      <c r="H26" s="19"/>
      <c r="I26" s="230">
        <v>250</v>
      </c>
      <c r="J26" s="231">
        <v>229</v>
      </c>
      <c r="K26" s="20">
        <v>-21</v>
      </c>
      <c r="L26" s="21"/>
      <c r="M26" s="337">
        <v>1278705.4971999782</v>
      </c>
      <c r="N26" s="337">
        <v>44147.072999999997</v>
      </c>
      <c r="O26" s="338">
        <v>1322852.5701999783</v>
      </c>
      <c r="P26" s="339">
        <v>5271.2506807999134</v>
      </c>
      <c r="Q26" s="37"/>
      <c r="R26" s="363">
        <v>1257078.43397707</v>
      </c>
      <c r="S26" s="364">
        <v>-65774.136222908273</v>
      </c>
      <c r="T26" s="365">
        <v>-4.9721441152709149E-2</v>
      </c>
      <c r="U26" s="366">
        <v>5467.4171789391712</v>
      </c>
      <c r="V26" s="365">
        <v>3.7214412673215812E-2</v>
      </c>
      <c r="W26" s="369"/>
      <c r="X26" s="368"/>
    </row>
    <row r="27" spans="1:24" x14ac:dyDescent="0.25">
      <c r="A27" s="16">
        <v>8734002</v>
      </c>
      <c r="B27" s="17" t="s">
        <v>109</v>
      </c>
      <c r="C27" s="17" t="s">
        <v>37</v>
      </c>
      <c r="D27" s="17" t="s">
        <v>352</v>
      </c>
      <c r="E27" s="17" t="s">
        <v>353</v>
      </c>
      <c r="F27" s="18">
        <v>55692</v>
      </c>
      <c r="G27" s="18">
        <v>56610</v>
      </c>
      <c r="H27" s="19"/>
      <c r="I27" s="230">
        <v>1467</v>
      </c>
      <c r="J27" s="231">
        <v>1412</v>
      </c>
      <c r="K27" s="20">
        <v>-55</v>
      </c>
      <c r="L27" s="21"/>
      <c r="M27" s="337">
        <v>9797790.4613655843</v>
      </c>
      <c r="N27" s="337">
        <v>272223.39360000001</v>
      </c>
      <c r="O27" s="338">
        <v>10070013.854965584</v>
      </c>
      <c r="P27" s="339">
        <v>6826.395265825211</v>
      </c>
      <c r="Q27" s="37"/>
      <c r="R27" s="363">
        <v>10034710.984727571</v>
      </c>
      <c r="S27" s="364">
        <v>-35302.870238013566</v>
      </c>
      <c r="T27" s="365">
        <v>-3.5057419727983303E-3</v>
      </c>
      <c r="U27" s="366">
        <v>7066.6437568892143</v>
      </c>
      <c r="V27" s="365">
        <v>3.5194049232213732E-2</v>
      </c>
      <c r="W27" s="369"/>
      <c r="X27" s="368"/>
    </row>
    <row r="28" spans="1:24" x14ac:dyDescent="0.25">
      <c r="A28" s="16">
        <v>8733002</v>
      </c>
      <c r="B28" s="17" t="s">
        <v>110</v>
      </c>
      <c r="C28" s="17" t="s">
        <v>36</v>
      </c>
      <c r="D28" s="17" t="s">
        <v>349</v>
      </c>
      <c r="E28" s="17" t="s">
        <v>350</v>
      </c>
      <c r="F28" s="18">
        <v>6603.52</v>
      </c>
      <c r="G28" s="18">
        <v>6826.5</v>
      </c>
      <c r="H28" s="19"/>
      <c r="I28" s="230">
        <v>204</v>
      </c>
      <c r="J28" s="231">
        <v>193</v>
      </c>
      <c r="K28" s="20">
        <v>-11</v>
      </c>
      <c r="L28" s="21"/>
      <c r="M28" s="337">
        <v>1050660.3643979009</v>
      </c>
      <c r="N28" s="337">
        <v>35057.015899999999</v>
      </c>
      <c r="O28" s="338">
        <v>1085717.3802979009</v>
      </c>
      <c r="P28" s="339">
        <v>5289.7738249897102</v>
      </c>
      <c r="Q28" s="37"/>
      <c r="R28" s="363">
        <v>1076998.4538997586</v>
      </c>
      <c r="S28" s="364">
        <v>-8718.9263981422409</v>
      </c>
      <c r="T28" s="365">
        <v>-8.030567214232058E-3</v>
      </c>
      <c r="U28" s="366">
        <v>5544.9324036256921</v>
      </c>
      <c r="V28" s="365">
        <v>4.8236198196333714E-2</v>
      </c>
      <c r="W28" s="369"/>
      <c r="X28" s="368"/>
    </row>
    <row r="29" spans="1:24" x14ac:dyDescent="0.25">
      <c r="A29" s="16">
        <v>8733942</v>
      </c>
      <c r="B29" s="17" t="s">
        <v>111</v>
      </c>
      <c r="C29" s="17" t="s">
        <v>36</v>
      </c>
      <c r="D29" s="17" t="s">
        <v>342</v>
      </c>
      <c r="E29" s="17" t="s">
        <v>344</v>
      </c>
      <c r="F29" s="18">
        <v>66612</v>
      </c>
      <c r="G29" s="18">
        <v>67710</v>
      </c>
      <c r="H29" s="19"/>
      <c r="I29" s="230">
        <v>613</v>
      </c>
      <c r="J29" s="231">
        <v>607</v>
      </c>
      <c r="K29" s="20">
        <v>-6</v>
      </c>
      <c r="L29" s="21"/>
      <c r="M29" s="337">
        <v>3104027</v>
      </c>
      <c r="N29" s="337">
        <v>104758.6004</v>
      </c>
      <c r="O29" s="338">
        <v>3208785.6003999999</v>
      </c>
      <c r="P29" s="339">
        <v>5125.8949435562799</v>
      </c>
      <c r="Q29" s="37"/>
      <c r="R29" s="363">
        <v>3190639.4137129122</v>
      </c>
      <c r="S29" s="364">
        <v>-18146.18668708764</v>
      </c>
      <c r="T29" s="365">
        <v>-5.6551571051757328E-3</v>
      </c>
      <c r="U29" s="366">
        <v>5144.8590011744845</v>
      </c>
      <c r="V29" s="365">
        <v>3.6996578796536137E-3</v>
      </c>
      <c r="W29" s="369"/>
      <c r="X29" s="368"/>
    </row>
    <row r="30" spans="1:24" x14ac:dyDescent="0.25">
      <c r="A30" s="16">
        <v>8733081</v>
      </c>
      <c r="B30" s="17" t="s">
        <v>112</v>
      </c>
      <c r="C30" s="17" t="s">
        <v>36</v>
      </c>
      <c r="D30" s="17" t="s">
        <v>342</v>
      </c>
      <c r="E30" s="17" t="s">
        <v>343</v>
      </c>
      <c r="F30" s="18">
        <v>12100.75</v>
      </c>
      <c r="G30" s="18">
        <v>12100.75</v>
      </c>
      <c r="H30" s="19"/>
      <c r="I30" s="230">
        <v>91</v>
      </c>
      <c r="J30" s="231">
        <v>94</v>
      </c>
      <c r="K30" s="20">
        <v>3</v>
      </c>
      <c r="L30" s="21"/>
      <c r="M30" s="337">
        <v>586801.71766465332</v>
      </c>
      <c r="N30" s="337">
        <v>18444.607400000001</v>
      </c>
      <c r="O30" s="338">
        <v>605246.3250646533</v>
      </c>
      <c r="P30" s="339">
        <v>6518.0832424687178</v>
      </c>
      <c r="Q30" s="37"/>
      <c r="R30" s="363">
        <v>632755.39631246473</v>
      </c>
      <c r="S30" s="364">
        <v>27509.071247811429</v>
      </c>
      <c r="T30" s="365">
        <v>4.5451033915609271E-2</v>
      </c>
      <c r="U30" s="366">
        <v>6602.7090033240929</v>
      </c>
      <c r="V30" s="365">
        <v>1.2983227999298026E-2</v>
      </c>
      <c r="W30" s="369"/>
      <c r="X30" s="368"/>
    </row>
    <row r="31" spans="1:24" x14ac:dyDescent="0.25">
      <c r="A31" s="16">
        <v>8733063</v>
      </c>
      <c r="B31" s="17" t="s">
        <v>113</v>
      </c>
      <c r="C31" s="17" t="s">
        <v>36</v>
      </c>
      <c r="D31" s="17" t="s">
        <v>342</v>
      </c>
      <c r="E31" s="17" t="s">
        <v>344</v>
      </c>
      <c r="F31" s="18">
        <v>6279</v>
      </c>
      <c r="G31" s="18">
        <v>6382.5</v>
      </c>
      <c r="H31" s="19"/>
      <c r="I31" s="230">
        <v>329</v>
      </c>
      <c r="J31" s="231">
        <v>332</v>
      </c>
      <c r="K31" s="20">
        <v>3</v>
      </c>
      <c r="L31" s="21"/>
      <c r="M31" s="337">
        <v>1636474</v>
      </c>
      <c r="N31" s="337">
        <v>53915.0841</v>
      </c>
      <c r="O31" s="338">
        <v>1690389.0841000001</v>
      </c>
      <c r="P31" s="339">
        <v>5118.87563556231</v>
      </c>
      <c r="Q31" s="37"/>
      <c r="R31" s="363">
        <v>1704562.5</v>
      </c>
      <c r="S31" s="364">
        <v>14173.415899999905</v>
      </c>
      <c r="T31" s="365">
        <v>8.384706239123723E-3</v>
      </c>
      <c r="U31" s="366">
        <v>5115</v>
      </c>
      <c r="V31" s="365">
        <v>-7.5712633754663214E-4</v>
      </c>
      <c r="W31" s="369"/>
      <c r="X31" s="368"/>
    </row>
    <row r="32" spans="1:24" x14ac:dyDescent="0.25">
      <c r="A32" s="370">
        <v>8732102</v>
      </c>
      <c r="B32" s="17" t="s">
        <v>114</v>
      </c>
      <c r="C32" s="17" t="s">
        <v>36</v>
      </c>
      <c r="D32" s="17" t="s">
        <v>352</v>
      </c>
      <c r="E32" s="17" t="s">
        <v>353</v>
      </c>
      <c r="F32" s="18">
        <v>26997.119999999999</v>
      </c>
      <c r="G32" s="18">
        <v>30802.5</v>
      </c>
      <c r="H32" s="19"/>
      <c r="I32" s="230">
        <v>53</v>
      </c>
      <c r="J32" s="231">
        <v>52</v>
      </c>
      <c r="K32" s="20">
        <v>-1</v>
      </c>
      <c r="L32" s="21"/>
      <c r="M32" s="337">
        <v>482787.43809426733</v>
      </c>
      <c r="N32" s="337">
        <v>12945.984200000001</v>
      </c>
      <c r="O32" s="338">
        <v>495733.42229426734</v>
      </c>
      <c r="P32" s="339">
        <v>8844.0811753635353</v>
      </c>
      <c r="Q32" s="37"/>
      <c r="R32" s="363">
        <v>503707.34419253777</v>
      </c>
      <c r="S32" s="364">
        <v>7973.9218982704333</v>
      </c>
      <c r="T32" s="365">
        <v>1.6085100458562814E-2</v>
      </c>
      <c r="U32" s="366">
        <v>9094.3239267795725</v>
      </c>
      <c r="V32" s="365">
        <v>2.829494058841573E-2</v>
      </c>
      <c r="W32" s="369"/>
      <c r="X32" s="368"/>
    </row>
    <row r="33" spans="1:24" x14ac:dyDescent="0.25">
      <c r="A33" s="370">
        <v>8732101</v>
      </c>
      <c r="B33" s="17" t="s">
        <v>441</v>
      </c>
      <c r="C33" s="17" t="s">
        <v>36</v>
      </c>
      <c r="D33" s="17" t="s">
        <v>345</v>
      </c>
      <c r="E33" s="17" t="s">
        <v>346</v>
      </c>
      <c r="F33" s="18">
        <v>8790.5485000000008</v>
      </c>
      <c r="G33" s="18">
        <v>8935.5</v>
      </c>
      <c r="H33" s="19"/>
      <c r="I33" s="230">
        <v>298</v>
      </c>
      <c r="J33" s="231">
        <v>285</v>
      </c>
      <c r="K33" s="20">
        <v>-13</v>
      </c>
      <c r="L33" s="21"/>
      <c r="M33" s="337">
        <v>1696037.9736987967</v>
      </c>
      <c r="N33" s="337">
        <v>60166.651700000002</v>
      </c>
      <c r="O33" s="338">
        <v>1756204.6253987968</v>
      </c>
      <c r="P33" s="339">
        <v>5863.8056271771702</v>
      </c>
      <c r="Q33" s="37"/>
      <c r="R33" s="363">
        <v>1757910.5285149054</v>
      </c>
      <c r="S33" s="364">
        <v>1705.9031161086168</v>
      </c>
      <c r="T33" s="365">
        <v>9.7135783122154261E-4</v>
      </c>
      <c r="U33" s="366">
        <v>6136.754486017212</v>
      </c>
      <c r="V33" s="365">
        <v>4.654807409969336E-2</v>
      </c>
      <c r="W33" s="369"/>
      <c r="X33" s="368"/>
    </row>
    <row r="34" spans="1:24" x14ac:dyDescent="0.25">
      <c r="A34" s="16">
        <v>8732327</v>
      </c>
      <c r="B34" s="17" t="s">
        <v>115</v>
      </c>
      <c r="C34" s="17" t="s">
        <v>36</v>
      </c>
      <c r="D34" s="17" t="s">
        <v>352</v>
      </c>
      <c r="E34" s="17" t="s">
        <v>353</v>
      </c>
      <c r="F34" s="18">
        <v>69342</v>
      </c>
      <c r="G34" s="18">
        <v>70485</v>
      </c>
      <c r="H34" s="19"/>
      <c r="I34" s="230">
        <v>381</v>
      </c>
      <c r="J34" s="231">
        <v>375</v>
      </c>
      <c r="K34" s="20">
        <v>-6</v>
      </c>
      <c r="L34" s="21"/>
      <c r="M34" s="337">
        <v>1961814.6208461546</v>
      </c>
      <c r="N34" s="337">
        <v>65573.056899999996</v>
      </c>
      <c r="O34" s="338">
        <v>2027387.6777461546</v>
      </c>
      <c r="P34" s="339">
        <v>5139.227500646075</v>
      </c>
      <c r="Q34" s="37"/>
      <c r="R34" s="363">
        <v>2057165.906109785</v>
      </c>
      <c r="S34" s="364">
        <v>29778.228363630362</v>
      </c>
      <c r="T34" s="365">
        <v>1.4687979359100573E-2</v>
      </c>
      <c r="U34" s="366">
        <v>5297.8157496260928</v>
      </c>
      <c r="V34" s="365">
        <v>3.0858382696636998E-2</v>
      </c>
      <c r="W34" s="369"/>
      <c r="X34" s="368"/>
    </row>
    <row r="35" spans="1:24" x14ac:dyDescent="0.25">
      <c r="A35" s="16">
        <v>8733367</v>
      </c>
      <c r="B35" s="17" t="s">
        <v>116</v>
      </c>
      <c r="C35" s="17" t="s">
        <v>36</v>
      </c>
      <c r="D35" s="17" t="s">
        <v>342</v>
      </c>
      <c r="E35" s="17" t="s">
        <v>343</v>
      </c>
      <c r="F35" s="18">
        <v>4840.3</v>
      </c>
      <c r="G35" s="18">
        <v>4840.3</v>
      </c>
      <c r="H35" s="19"/>
      <c r="I35" s="230">
        <v>204</v>
      </c>
      <c r="J35" s="231">
        <v>207</v>
      </c>
      <c r="K35" s="20">
        <v>3</v>
      </c>
      <c r="L35" s="21"/>
      <c r="M35" s="337">
        <v>1070578.6254430357</v>
      </c>
      <c r="N35" s="337">
        <v>36062.293100000003</v>
      </c>
      <c r="O35" s="338">
        <v>1106640.9185430356</v>
      </c>
      <c r="P35" s="339">
        <v>5400.9834242305669</v>
      </c>
      <c r="Q35" s="37"/>
      <c r="R35" s="363">
        <v>1153586.1058689414</v>
      </c>
      <c r="S35" s="364">
        <v>46945.187325905776</v>
      </c>
      <c r="T35" s="365">
        <v>4.2421336984097925E-2</v>
      </c>
      <c r="U35" s="366">
        <v>5549.496646709862</v>
      </c>
      <c r="V35" s="365">
        <v>2.7497440894377962E-2</v>
      </c>
      <c r="W35" s="369"/>
      <c r="X35" s="368"/>
    </row>
    <row r="36" spans="1:24" x14ac:dyDescent="0.25">
      <c r="A36" s="16">
        <v>8732452</v>
      </c>
      <c r="B36" s="17" t="s">
        <v>117</v>
      </c>
      <c r="C36" s="17" t="s">
        <v>36</v>
      </c>
      <c r="D36" s="17" t="s">
        <v>342</v>
      </c>
      <c r="E36" s="17" t="s">
        <v>344</v>
      </c>
      <c r="F36" s="18">
        <v>48048</v>
      </c>
      <c r="G36" s="18">
        <v>48840</v>
      </c>
      <c r="H36" s="19"/>
      <c r="I36" s="230">
        <v>378</v>
      </c>
      <c r="J36" s="231">
        <v>376</v>
      </c>
      <c r="K36" s="20">
        <v>-2</v>
      </c>
      <c r="L36" s="21"/>
      <c r="M36" s="337">
        <v>2030871.492593623</v>
      </c>
      <c r="N36" s="337">
        <v>67556.249899999995</v>
      </c>
      <c r="O36" s="338">
        <v>2098427.7424936229</v>
      </c>
      <c r="P36" s="339">
        <v>5424.2850330519123</v>
      </c>
      <c r="Q36" s="37"/>
      <c r="R36" s="363">
        <v>2144173.7555434634</v>
      </c>
      <c r="S36" s="364">
        <v>45746.013049840461</v>
      </c>
      <c r="T36" s="365">
        <v>2.1800137371172541E-2</v>
      </c>
      <c r="U36" s="366">
        <v>5572.6961583602751</v>
      </c>
      <c r="V36" s="365">
        <v>2.736049532870161E-2</v>
      </c>
      <c r="W36" s="369"/>
      <c r="X36" s="368"/>
    </row>
    <row r="37" spans="1:24" x14ac:dyDescent="0.25">
      <c r="A37" s="16">
        <v>8732004</v>
      </c>
      <c r="B37" s="17" t="s">
        <v>118</v>
      </c>
      <c r="C37" s="17" t="s">
        <v>36</v>
      </c>
      <c r="D37" s="17" t="s">
        <v>349</v>
      </c>
      <c r="E37" s="17" t="s">
        <v>350</v>
      </c>
      <c r="F37" s="18">
        <v>23827.25</v>
      </c>
      <c r="G37" s="18">
        <v>23827.25</v>
      </c>
      <c r="H37" s="19"/>
      <c r="I37" s="230">
        <v>196</v>
      </c>
      <c r="J37" s="231">
        <v>190</v>
      </c>
      <c r="K37" s="20">
        <v>-6</v>
      </c>
      <c r="L37" s="21"/>
      <c r="M37" s="337">
        <v>1055215.1608372186</v>
      </c>
      <c r="N37" s="337">
        <v>34732.733</v>
      </c>
      <c r="O37" s="338">
        <v>1089947.8938372186</v>
      </c>
      <c r="P37" s="339">
        <v>5439.3910399858096</v>
      </c>
      <c r="Q37" s="37"/>
      <c r="R37" s="363">
        <v>1107207.961647884</v>
      </c>
      <c r="S37" s="364">
        <v>17260.06781066535</v>
      </c>
      <c r="T37" s="365">
        <v>1.5835681602998818E-2</v>
      </c>
      <c r="U37" s="366">
        <v>5702.0037455151787</v>
      </c>
      <c r="V37" s="365">
        <v>4.8279798896395255E-2</v>
      </c>
      <c r="W37" s="369"/>
      <c r="X37" s="368"/>
    </row>
    <row r="38" spans="1:24" x14ac:dyDescent="0.25">
      <c r="A38" s="16">
        <v>8734006</v>
      </c>
      <c r="B38" s="17" t="s">
        <v>119</v>
      </c>
      <c r="C38" s="17" t="s">
        <v>37</v>
      </c>
      <c r="D38" s="17" t="s">
        <v>349</v>
      </c>
      <c r="E38" s="17" t="s">
        <v>350</v>
      </c>
      <c r="F38" s="18">
        <v>78078</v>
      </c>
      <c r="G38" s="18">
        <v>79365</v>
      </c>
      <c r="H38" s="19"/>
      <c r="I38" s="230">
        <v>1387</v>
      </c>
      <c r="J38" s="231">
        <v>1440</v>
      </c>
      <c r="K38" s="20">
        <v>53</v>
      </c>
      <c r="L38" s="21"/>
      <c r="M38" s="337">
        <v>9278516.926115619</v>
      </c>
      <c r="N38" s="337">
        <v>250194.446</v>
      </c>
      <c r="O38" s="338">
        <v>9528711.3721156195</v>
      </c>
      <c r="P38" s="339">
        <v>6813.7226907827107</v>
      </c>
      <c r="Q38" s="37"/>
      <c r="R38" s="363">
        <v>10134927.09969526</v>
      </c>
      <c r="S38" s="364">
        <v>606215.72757964022</v>
      </c>
      <c r="T38" s="365">
        <v>6.3619906607061461E-2</v>
      </c>
      <c r="U38" s="366">
        <v>6983.0292358994857</v>
      </c>
      <c r="V38" s="365">
        <v>2.4847877261838819E-2</v>
      </c>
      <c r="W38" s="369"/>
      <c r="X38" s="368"/>
    </row>
    <row r="39" spans="1:24" x14ac:dyDescent="0.25">
      <c r="A39" s="16">
        <v>8734008</v>
      </c>
      <c r="B39" s="17" t="s">
        <v>120</v>
      </c>
      <c r="C39" s="17" t="s">
        <v>37</v>
      </c>
      <c r="D39" s="17" t="s">
        <v>347</v>
      </c>
      <c r="E39" s="17" t="s">
        <v>350</v>
      </c>
      <c r="F39" s="18">
        <v>36582</v>
      </c>
      <c r="G39" s="18">
        <v>37185</v>
      </c>
      <c r="H39" s="19"/>
      <c r="I39" s="230">
        <v>333</v>
      </c>
      <c r="J39" s="231">
        <v>341</v>
      </c>
      <c r="K39" s="20">
        <v>8</v>
      </c>
      <c r="L39" s="21"/>
      <c r="M39" s="337">
        <v>2461125.6506747417</v>
      </c>
      <c r="N39" s="337">
        <v>67796.422000000006</v>
      </c>
      <c r="O39" s="338">
        <v>2528922.0726747415</v>
      </c>
      <c r="P39" s="339">
        <v>7484.5047227469713</v>
      </c>
      <c r="Q39" s="37"/>
      <c r="R39" s="363">
        <v>2639391.7532203137</v>
      </c>
      <c r="S39" s="364">
        <v>110469.68054557219</v>
      </c>
      <c r="T39" s="365">
        <v>4.3682516649764837E-2</v>
      </c>
      <c r="U39" s="366">
        <v>7631.1048481534126</v>
      </c>
      <c r="V39" s="365">
        <v>1.958715116591388E-2</v>
      </c>
      <c r="W39" s="369"/>
      <c r="X39" s="368"/>
    </row>
    <row r="40" spans="1:24" x14ac:dyDescent="0.25">
      <c r="A40" s="16">
        <v>8733008</v>
      </c>
      <c r="B40" s="17" t="s">
        <v>121</v>
      </c>
      <c r="C40" s="17" t="s">
        <v>36</v>
      </c>
      <c r="D40" s="17" t="s">
        <v>349</v>
      </c>
      <c r="E40" s="17" t="s">
        <v>353</v>
      </c>
      <c r="F40" s="18">
        <v>18587.75</v>
      </c>
      <c r="G40" s="18">
        <v>18587.75</v>
      </c>
      <c r="H40" s="19"/>
      <c r="I40" s="230">
        <v>119</v>
      </c>
      <c r="J40" s="231">
        <v>115</v>
      </c>
      <c r="K40" s="20">
        <v>-4</v>
      </c>
      <c r="L40" s="21"/>
      <c r="M40" s="337">
        <v>736950.83463835099</v>
      </c>
      <c r="N40" s="337">
        <v>24103.3452</v>
      </c>
      <c r="O40" s="338">
        <v>761054.17983835097</v>
      </c>
      <c r="P40" s="339">
        <v>6239.2136961205961</v>
      </c>
      <c r="Q40" s="37"/>
      <c r="R40" s="363">
        <v>759909.23561232397</v>
      </c>
      <c r="S40" s="364">
        <v>-1144.9442260270007</v>
      </c>
      <c r="T40" s="365">
        <v>-1.5044188132179873E-3</v>
      </c>
      <c r="U40" s="366">
        <v>6446.2737879332517</v>
      </c>
      <c r="V40" s="365">
        <v>3.3186888908998416E-2</v>
      </c>
      <c r="W40" s="369"/>
      <c r="X40" s="368"/>
    </row>
    <row r="41" spans="1:24" x14ac:dyDescent="0.25">
      <c r="A41" s="16">
        <v>8732206</v>
      </c>
      <c r="B41" s="17" t="s">
        <v>122</v>
      </c>
      <c r="C41" s="17" t="s">
        <v>36</v>
      </c>
      <c r="D41" s="17" t="s">
        <v>345</v>
      </c>
      <c r="E41" s="17" t="s">
        <v>346</v>
      </c>
      <c r="F41" s="18">
        <v>11029.135399999999</v>
      </c>
      <c r="G41" s="18">
        <v>11211</v>
      </c>
      <c r="H41" s="19"/>
      <c r="I41" s="230">
        <v>402</v>
      </c>
      <c r="J41" s="231">
        <v>403</v>
      </c>
      <c r="K41" s="20">
        <v>1</v>
      </c>
      <c r="L41" s="21"/>
      <c r="M41" s="337">
        <v>2104314.6918026777</v>
      </c>
      <c r="N41" s="337">
        <v>72173.228700000007</v>
      </c>
      <c r="O41" s="338">
        <v>2176487.9205026776</v>
      </c>
      <c r="P41" s="339">
        <v>5386.7133957778051</v>
      </c>
      <c r="Q41" s="37"/>
      <c r="R41" s="363">
        <v>2278494.4545446513</v>
      </c>
      <c r="S41" s="364">
        <v>102006.53404197376</v>
      </c>
      <c r="T41" s="365">
        <v>4.6867493764180652E-2</v>
      </c>
      <c r="U41" s="366">
        <v>5626.0135348502517</v>
      </c>
      <c r="V41" s="365">
        <v>4.4424145390770942E-2</v>
      </c>
      <c r="W41" s="369"/>
      <c r="X41" s="368"/>
    </row>
    <row r="42" spans="1:24" x14ac:dyDescent="0.25">
      <c r="A42" s="16">
        <v>8733050</v>
      </c>
      <c r="B42" s="17" t="s">
        <v>123</v>
      </c>
      <c r="C42" s="17" t="s">
        <v>36</v>
      </c>
      <c r="D42" s="17" t="s">
        <v>347</v>
      </c>
      <c r="E42" s="17" t="s">
        <v>348</v>
      </c>
      <c r="F42" s="18">
        <v>42616</v>
      </c>
      <c r="G42" s="18">
        <v>40454</v>
      </c>
      <c r="H42" s="19"/>
      <c r="I42" s="230">
        <v>152</v>
      </c>
      <c r="J42" s="231">
        <v>164</v>
      </c>
      <c r="K42" s="20">
        <v>12</v>
      </c>
      <c r="L42" s="21"/>
      <c r="M42" s="337">
        <v>954945.53713898861</v>
      </c>
      <c r="N42" s="337">
        <v>29807.685300000001</v>
      </c>
      <c r="O42" s="338">
        <v>984753.22243898863</v>
      </c>
      <c r="P42" s="339">
        <v>6198.271200256504</v>
      </c>
      <c r="Q42" s="37"/>
      <c r="R42" s="363">
        <v>1067395.7062858422</v>
      </c>
      <c r="S42" s="364">
        <v>82642.483846853604</v>
      </c>
      <c r="T42" s="365">
        <v>8.3922024283575064E-2</v>
      </c>
      <c r="U42" s="366">
        <v>6261.8396724746481</v>
      </c>
      <c r="V42" s="365">
        <v>1.0255839114544292E-2</v>
      </c>
      <c r="W42" s="369"/>
      <c r="X42" s="368"/>
    </row>
    <row r="43" spans="1:24" x14ac:dyDescent="0.25">
      <c r="A43" s="16">
        <v>8734029</v>
      </c>
      <c r="B43" s="17" t="s">
        <v>124</v>
      </c>
      <c r="C43" s="17" t="s">
        <v>37</v>
      </c>
      <c r="D43" s="17" t="s">
        <v>347</v>
      </c>
      <c r="E43" s="17" t="s">
        <v>348</v>
      </c>
      <c r="F43" s="18">
        <v>32487</v>
      </c>
      <c r="G43" s="18">
        <v>33022.5</v>
      </c>
      <c r="H43" s="19"/>
      <c r="I43" s="230">
        <v>1042</v>
      </c>
      <c r="J43" s="231">
        <v>1037</v>
      </c>
      <c r="K43" s="20">
        <v>-5</v>
      </c>
      <c r="L43" s="21"/>
      <c r="M43" s="337">
        <v>6944437.712348368</v>
      </c>
      <c r="N43" s="337">
        <v>190569.95490000001</v>
      </c>
      <c r="O43" s="338">
        <v>7135007.6672483683</v>
      </c>
      <c r="P43" s="339">
        <v>6816.2386441922918</v>
      </c>
      <c r="Q43" s="37"/>
      <c r="R43" s="363">
        <v>7275683.6824407484</v>
      </c>
      <c r="S43" s="364">
        <v>140676.01519238017</v>
      </c>
      <c r="T43" s="365">
        <v>1.9716308902949252E-2</v>
      </c>
      <c r="U43" s="366">
        <v>6984.2441489303264</v>
      </c>
      <c r="V43" s="365">
        <v>2.4647831965387848E-2</v>
      </c>
      <c r="W43" s="369"/>
      <c r="X43" s="368"/>
    </row>
    <row r="44" spans="1:24" x14ac:dyDescent="0.25">
      <c r="A44" s="16">
        <v>8732013</v>
      </c>
      <c r="B44" s="17" t="s">
        <v>125</v>
      </c>
      <c r="C44" s="17" t="s">
        <v>36</v>
      </c>
      <c r="D44" s="17" t="s">
        <v>347</v>
      </c>
      <c r="E44" s="17" t="s">
        <v>348</v>
      </c>
      <c r="F44" s="18">
        <v>1613.95</v>
      </c>
      <c r="G44" s="18">
        <v>4341.3</v>
      </c>
      <c r="H44" s="19"/>
      <c r="I44" s="230">
        <v>173</v>
      </c>
      <c r="J44" s="231">
        <v>176</v>
      </c>
      <c r="K44" s="20">
        <v>3</v>
      </c>
      <c r="L44" s="21"/>
      <c r="M44" s="337">
        <v>1040016.1936162401</v>
      </c>
      <c r="N44" s="337">
        <v>34648.622100000001</v>
      </c>
      <c r="O44" s="338">
        <v>1074664.8157162401</v>
      </c>
      <c r="P44" s="339">
        <v>6202.6061602094805</v>
      </c>
      <c r="Q44" s="37"/>
      <c r="R44" s="363">
        <v>1108240.6610526342</v>
      </c>
      <c r="S44" s="364">
        <v>33575.845336394152</v>
      </c>
      <c r="T44" s="365">
        <v>3.1243086072392349E-2</v>
      </c>
      <c r="U44" s="366">
        <v>6272.1554605263309</v>
      </c>
      <c r="V44" s="365">
        <v>1.1212915751933129E-2</v>
      </c>
      <c r="W44" s="369"/>
      <c r="X44" s="368"/>
    </row>
    <row r="45" spans="1:24" x14ac:dyDescent="0.25">
      <c r="A45" s="16">
        <v>8733009</v>
      </c>
      <c r="B45" s="17" t="s">
        <v>126</v>
      </c>
      <c r="C45" s="17" t="s">
        <v>36</v>
      </c>
      <c r="D45" s="17" t="s">
        <v>352</v>
      </c>
      <c r="E45" s="17" t="s">
        <v>353</v>
      </c>
      <c r="F45" s="18">
        <v>16591.75</v>
      </c>
      <c r="G45" s="18">
        <v>16591.75</v>
      </c>
      <c r="H45" s="19"/>
      <c r="I45" s="230">
        <v>147</v>
      </c>
      <c r="J45" s="231">
        <v>146</v>
      </c>
      <c r="K45" s="20">
        <v>-1</v>
      </c>
      <c r="L45" s="21"/>
      <c r="M45" s="337">
        <v>822841.27612954658</v>
      </c>
      <c r="N45" s="337">
        <v>27877.188300000002</v>
      </c>
      <c r="O45" s="338">
        <v>850718.46442954661</v>
      </c>
      <c r="P45" s="339">
        <v>5674.3313906771882</v>
      </c>
      <c r="Q45" s="37"/>
      <c r="R45" s="363">
        <v>858116.0061161659</v>
      </c>
      <c r="S45" s="364">
        <v>7397.5416866192827</v>
      </c>
      <c r="T45" s="365">
        <v>8.6956402099250783E-3</v>
      </c>
      <c r="U45" s="366">
        <v>5763.8647679189444</v>
      </c>
      <c r="V45" s="365">
        <v>1.577866555147937E-2</v>
      </c>
      <c r="W45" s="369"/>
      <c r="X45" s="368"/>
    </row>
    <row r="46" spans="1:24" x14ac:dyDescent="0.25">
      <c r="A46" s="16">
        <v>8732091</v>
      </c>
      <c r="B46" s="17" t="s">
        <v>127</v>
      </c>
      <c r="C46" s="17" t="s">
        <v>36</v>
      </c>
      <c r="D46" s="17" t="s">
        <v>345</v>
      </c>
      <c r="E46" s="17" t="s">
        <v>346</v>
      </c>
      <c r="F46" s="18">
        <v>24611.179</v>
      </c>
      <c r="G46" s="18">
        <v>23078.75</v>
      </c>
      <c r="H46" s="19"/>
      <c r="I46" s="230">
        <v>167</v>
      </c>
      <c r="J46" s="231">
        <v>170</v>
      </c>
      <c r="K46" s="20">
        <v>3</v>
      </c>
      <c r="L46" s="21"/>
      <c r="M46" s="337">
        <v>1054096.3347014764</v>
      </c>
      <c r="N46" s="337">
        <v>32834.664199999999</v>
      </c>
      <c r="O46" s="338">
        <v>1086930.9989014764</v>
      </c>
      <c r="P46" s="339">
        <v>6361.196526356146</v>
      </c>
      <c r="Q46" s="37"/>
      <c r="R46" s="363">
        <v>1124162.1517127901</v>
      </c>
      <c r="S46" s="364">
        <v>37231.152811313746</v>
      </c>
      <c r="T46" s="365">
        <v>3.4253464892382297E-2</v>
      </c>
      <c r="U46" s="366">
        <v>6476.9611865458246</v>
      </c>
      <c r="V46" s="365">
        <v>1.819856684352299E-2</v>
      </c>
      <c r="W46" s="369"/>
      <c r="X46" s="368"/>
    </row>
    <row r="47" spans="1:24" x14ac:dyDescent="0.25">
      <c r="A47" s="16">
        <v>8732065</v>
      </c>
      <c r="B47" s="17" t="s">
        <v>128</v>
      </c>
      <c r="C47" s="17" t="s">
        <v>36</v>
      </c>
      <c r="D47" s="17" t="s">
        <v>345</v>
      </c>
      <c r="E47" s="17" t="s">
        <v>346</v>
      </c>
      <c r="F47" s="18">
        <v>23413.878400000001</v>
      </c>
      <c r="G47" s="18">
        <v>21956</v>
      </c>
      <c r="H47" s="19"/>
      <c r="I47" s="230">
        <v>192</v>
      </c>
      <c r="J47" s="231">
        <v>187</v>
      </c>
      <c r="K47" s="20">
        <v>-5</v>
      </c>
      <c r="L47" s="21"/>
      <c r="M47" s="337">
        <v>1035933.6663167641</v>
      </c>
      <c r="N47" s="337">
        <v>34947.570399999997</v>
      </c>
      <c r="O47" s="338">
        <v>1070881.236716764</v>
      </c>
      <c r="P47" s="339">
        <v>5455.5591578998128</v>
      </c>
      <c r="Q47" s="37"/>
      <c r="R47" s="363">
        <v>1087139.0919888385</v>
      </c>
      <c r="S47" s="364">
        <v>16257.855272074463</v>
      </c>
      <c r="T47" s="365">
        <v>1.518175378804819E-2</v>
      </c>
      <c r="U47" s="366">
        <v>5696.1662673199917</v>
      </c>
      <c r="V47" s="365">
        <v>4.410310702465256E-2</v>
      </c>
      <c r="W47" s="369"/>
      <c r="X47" s="368"/>
    </row>
    <row r="48" spans="1:24" x14ac:dyDescent="0.25">
      <c r="A48" s="16">
        <v>8734031</v>
      </c>
      <c r="B48" s="17" t="s">
        <v>129</v>
      </c>
      <c r="C48" s="17" t="s">
        <v>37</v>
      </c>
      <c r="D48" s="17" t="s">
        <v>347</v>
      </c>
      <c r="E48" s="17" t="s">
        <v>348</v>
      </c>
      <c r="F48" s="18">
        <v>22932</v>
      </c>
      <c r="G48" s="18">
        <v>23310</v>
      </c>
      <c r="H48" s="19"/>
      <c r="I48" s="230">
        <v>572</v>
      </c>
      <c r="J48" s="231">
        <v>548</v>
      </c>
      <c r="K48" s="20">
        <v>-24</v>
      </c>
      <c r="L48" s="21"/>
      <c r="M48" s="337">
        <v>4402942.9620361729</v>
      </c>
      <c r="N48" s="337">
        <v>123224.48880000001</v>
      </c>
      <c r="O48" s="338">
        <v>4526167.4508361733</v>
      </c>
      <c r="P48" s="339">
        <v>7872.7892497135899</v>
      </c>
      <c r="Q48" s="37"/>
      <c r="R48" s="363">
        <v>4523279.8793332111</v>
      </c>
      <c r="S48" s="364">
        <v>-2887.5715029621497</v>
      </c>
      <c r="T48" s="365">
        <v>-6.3797275163310493E-4</v>
      </c>
      <c r="U48" s="366">
        <v>8211.6238673963708</v>
      </c>
      <c r="V48" s="365">
        <v>4.3038700381203214E-2</v>
      </c>
      <c r="W48" s="369"/>
      <c r="X48" s="368"/>
    </row>
    <row r="49" spans="1:24" x14ac:dyDescent="0.25">
      <c r="A49" s="16">
        <v>8732119</v>
      </c>
      <c r="B49" s="17" t="s">
        <v>130</v>
      </c>
      <c r="C49" s="17" t="s">
        <v>36</v>
      </c>
      <c r="D49" s="17" t="s">
        <v>347</v>
      </c>
      <c r="E49" s="17" t="s">
        <v>348</v>
      </c>
      <c r="F49" s="18">
        <v>36309</v>
      </c>
      <c r="G49" s="18">
        <v>36907.5</v>
      </c>
      <c r="H49" s="19"/>
      <c r="I49" s="230">
        <v>208</v>
      </c>
      <c r="J49" s="231">
        <v>209</v>
      </c>
      <c r="K49" s="20">
        <v>1</v>
      </c>
      <c r="L49" s="21"/>
      <c r="M49" s="337">
        <v>1232171.2069772326</v>
      </c>
      <c r="N49" s="337">
        <v>38863.287300000004</v>
      </c>
      <c r="O49" s="338">
        <v>1271034.4942772326</v>
      </c>
      <c r="P49" s="339">
        <v>5936.1802609482338</v>
      </c>
      <c r="Q49" s="37"/>
      <c r="R49" s="363">
        <v>1325325.7717839924</v>
      </c>
      <c r="S49" s="364">
        <v>54291.277506759856</v>
      </c>
      <c r="T49" s="365">
        <v>4.2714243988816625E-2</v>
      </c>
      <c r="U49" s="366">
        <v>6164.6807262391985</v>
      </c>
      <c r="V49" s="365">
        <v>3.8492844766554395E-2</v>
      </c>
      <c r="W49" s="369"/>
      <c r="X49" s="368"/>
    </row>
    <row r="50" spans="1:24" x14ac:dyDescent="0.25">
      <c r="A50" s="16">
        <v>8735406</v>
      </c>
      <c r="B50" s="17" t="s">
        <v>131</v>
      </c>
      <c r="C50" s="17" t="s">
        <v>37</v>
      </c>
      <c r="D50" s="17" t="s">
        <v>349</v>
      </c>
      <c r="E50" s="17" t="s">
        <v>350</v>
      </c>
      <c r="F50" s="18">
        <v>78857.59</v>
      </c>
      <c r="G50" s="18">
        <v>80257.100000000006</v>
      </c>
      <c r="H50" s="19"/>
      <c r="I50" s="230">
        <v>1471</v>
      </c>
      <c r="J50" s="231">
        <v>1473</v>
      </c>
      <c r="K50" s="20">
        <v>2</v>
      </c>
      <c r="L50" s="21"/>
      <c r="M50" s="337">
        <v>9588872.5899999999</v>
      </c>
      <c r="N50" s="337">
        <v>257873.87210000001</v>
      </c>
      <c r="O50" s="338">
        <v>9846746.4620999992</v>
      </c>
      <c r="P50" s="339">
        <v>6640.305147586675</v>
      </c>
      <c r="Q50" s="37"/>
      <c r="R50" s="363">
        <v>10201996.000681639</v>
      </c>
      <c r="S50" s="364">
        <v>355249.53858163953</v>
      </c>
      <c r="T50" s="365">
        <v>3.6077859823952049E-2</v>
      </c>
      <c r="U50" s="366">
        <v>6871.5131708632989</v>
      </c>
      <c r="V50" s="365">
        <v>3.4818885297862125E-2</v>
      </c>
      <c r="W50" s="369"/>
      <c r="X50" s="368"/>
    </row>
    <row r="51" spans="1:24" x14ac:dyDescent="0.25">
      <c r="A51" s="16">
        <v>8733011</v>
      </c>
      <c r="B51" s="17" t="s">
        <v>132</v>
      </c>
      <c r="C51" s="17" t="s">
        <v>36</v>
      </c>
      <c r="D51" s="17" t="s">
        <v>349</v>
      </c>
      <c r="E51" s="17" t="s">
        <v>350</v>
      </c>
      <c r="F51" s="18">
        <v>20209.5</v>
      </c>
      <c r="G51" s="18">
        <v>20209.5</v>
      </c>
      <c r="H51" s="19"/>
      <c r="I51" s="230">
        <v>107</v>
      </c>
      <c r="J51" s="231">
        <v>97</v>
      </c>
      <c r="K51" s="20">
        <v>-10</v>
      </c>
      <c r="L51" s="21"/>
      <c r="M51" s="337">
        <v>680497.65449885686</v>
      </c>
      <c r="N51" s="337">
        <v>20978.0681</v>
      </c>
      <c r="O51" s="338">
        <v>701475.7225988569</v>
      </c>
      <c r="P51" s="339">
        <v>6366.9740429799713</v>
      </c>
      <c r="Q51" s="37"/>
      <c r="R51" s="363">
        <v>672842.31698048348</v>
      </c>
      <c r="S51" s="364">
        <v>-28633.405618373421</v>
      </c>
      <c r="T51" s="365">
        <v>-4.081881196442718E-2</v>
      </c>
      <c r="U51" s="366">
        <v>6728.1733709328191</v>
      </c>
      <c r="V51" s="365">
        <v>5.6730139861508475E-2</v>
      </c>
      <c r="W51" s="369"/>
      <c r="X51" s="368"/>
    </row>
    <row r="52" spans="1:24" x14ac:dyDescent="0.25">
      <c r="A52" s="16">
        <v>8732006</v>
      </c>
      <c r="B52" s="17" t="s">
        <v>133</v>
      </c>
      <c r="C52" s="17" t="s">
        <v>36</v>
      </c>
      <c r="D52" s="17" t="s">
        <v>349</v>
      </c>
      <c r="E52" s="17" t="s">
        <v>350</v>
      </c>
      <c r="F52" s="18">
        <v>76440</v>
      </c>
      <c r="G52" s="18">
        <v>77700</v>
      </c>
      <c r="H52" s="19"/>
      <c r="I52" s="230">
        <v>479</v>
      </c>
      <c r="J52" s="231">
        <v>482</v>
      </c>
      <c r="K52" s="20">
        <v>3</v>
      </c>
      <c r="L52" s="21"/>
      <c r="M52" s="337">
        <v>2454435.8199887676</v>
      </c>
      <c r="N52" s="337">
        <v>80540.742800000007</v>
      </c>
      <c r="O52" s="338">
        <v>2534976.5627887677</v>
      </c>
      <c r="P52" s="339">
        <v>5132.6441811874065</v>
      </c>
      <c r="Q52" s="37"/>
      <c r="R52" s="363">
        <v>2605823.8156078993</v>
      </c>
      <c r="S52" s="364">
        <v>70847.252819131594</v>
      </c>
      <c r="T52" s="365">
        <v>2.7947892638972335E-2</v>
      </c>
      <c r="U52" s="366">
        <v>5245.0701568628619</v>
      </c>
      <c r="V52" s="365">
        <v>2.1904104727837645E-2</v>
      </c>
      <c r="W52" s="369"/>
      <c r="X52" s="368"/>
    </row>
    <row r="53" spans="1:24" x14ac:dyDescent="0.25">
      <c r="A53" s="16">
        <v>8734038</v>
      </c>
      <c r="B53" s="17" t="s">
        <v>134</v>
      </c>
      <c r="C53" s="17" t="s">
        <v>37</v>
      </c>
      <c r="D53" s="17" t="s">
        <v>349</v>
      </c>
      <c r="E53" s="17" t="s">
        <v>350</v>
      </c>
      <c r="F53" s="18">
        <v>36309</v>
      </c>
      <c r="G53" s="18">
        <v>36907.5</v>
      </c>
      <c r="H53" s="19"/>
      <c r="I53" s="230">
        <v>880</v>
      </c>
      <c r="J53" s="231">
        <v>853</v>
      </c>
      <c r="K53" s="20">
        <v>-27</v>
      </c>
      <c r="L53" s="21"/>
      <c r="M53" s="337">
        <v>5966863.6166225616</v>
      </c>
      <c r="N53" s="337">
        <v>161338.88519999999</v>
      </c>
      <c r="O53" s="338">
        <v>6128202.501822562</v>
      </c>
      <c r="P53" s="339">
        <v>6922.606252071093</v>
      </c>
      <c r="Q53" s="37"/>
      <c r="R53" s="363">
        <v>6222796.9443758978</v>
      </c>
      <c r="S53" s="364">
        <v>94594.442553335801</v>
      </c>
      <c r="T53" s="365">
        <v>1.5435919835417136E-2</v>
      </c>
      <c r="U53" s="366">
        <v>7251.9219746493527</v>
      </c>
      <c r="V53" s="365">
        <v>4.7571060751828209E-2</v>
      </c>
      <c r="W53" s="369"/>
      <c r="X53" s="368"/>
    </row>
    <row r="54" spans="1:24" x14ac:dyDescent="0.25">
      <c r="A54" s="16">
        <v>8732451</v>
      </c>
      <c r="B54" s="17" t="s">
        <v>135</v>
      </c>
      <c r="C54" s="17" t="s">
        <v>36</v>
      </c>
      <c r="D54" s="17" t="s">
        <v>342</v>
      </c>
      <c r="E54" s="17" t="s">
        <v>344</v>
      </c>
      <c r="F54" s="18">
        <v>8026.2</v>
      </c>
      <c r="G54" s="18">
        <v>8158.5</v>
      </c>
      <c r="H54" s="19"/>
      <c r="I54" s="230">
        <v>200</v>
      </c>
      <c r="J54" s="231">
        <v>202</v>
      </c>
      <c r="K54" s="20">
        <v>2</v>
      </c>
      <c r="L54" s="21"/>
      <c r="M54" s="337">
        <v>1120484.2224324953</v>
      </c>
      <c r="N54" s="337">
        <v>37156.748200000002</v>
      </c>
      <c r="O54" s="338">
        <v>1157640.9706324954</v>
      </c>
      <c r="P54" s="339">
        <v>5748.0738531624775</v>
      </c>
      <c r="Q54" s="37"/>
      <c r="R54" s="363">
        <v>1182902.569820028</v>
      </c>
      <c r="S54" s="364">
        <v>25261.599187532673</v>
      </c>
      <c r="T54" s="365">
        <v>2.1821618125463026E-2</v>
      </c>
      <c r="U54" s="366">
        <v>5815.5647020793467</v>
      </c>
      <c r="V54" s="365">
        <v>1.1741472124568669E-2</v>
      </c>
      <c r="W54" s="369"/>
      <c r="X54" s="368"/>
    </row>
    <row r="55" spans="1:24" x14ac:dyDescent="0.25">
      <c r="A55" s="16">
        <v>8734045</v>
      </c>
      <c r="B55" s="17" t="s">
        <v>136</v>
      </c>
      <c r="C55" s="17" t="s">
        <v>37</v>
      </c>
      <c r="D55" s="17" t="s">
        <v>345</v>
      </c>
      <c r="E55" s="17" t="s">
        <v>346</v>
      </c>
      <c r="F55" s="18">
        <v>61151.641600000003</v>
      </c>
      <c r="G55" s="18">
        <v>62160</v>
      </c>
      <c r="H55" s="19"/>
      <c r="I55" s="230">
        <v>1399.5</v>
      </c>
      <c r="J55" s="231">
        <v>1431.5</v>
      </c>
      <c r="K55" s="20">
        <v>32</v>
      </c>
      <c r="L55" s="21"/>
      <c r="M55" s="337">
        <v>9434307.8948377632</v>
      </c>
      <c r="N55" s="337">
        <v>268993.44079999998</v>
      </c>
      <c r="O55" s="338">
        <v>9703301.3356377631</v>
      </c>
      <c r="P55" s="339">
        <v>6889.7103923099421</v>
      </c>
      <c r="Q55" s="37"/>
      <c r="R55" s="363">
        <v>10204822.825012788</v>
      </c>
      <c r="S55" s="364">
        <v>501521.48937502503</v>
      </c>
      <c r="T55" s="365">
        <v>5.1685655430803112E-2</v>
      </c>
      <c r="U55" s="366">
        <v>7085.3390324923421</v>
      </c>
      <c r="V55" s="365">
        <v>2.8394319796192585E-2</v>
      </c>
      <c r="W55" s="369"/>
      <c r="X55" s="371" t="s">
        <v>498</v>
      </c>
    </row>
    <row r="56" spans="1:24" x14ac:dyDescent="0.25">
      <c r="A56" s="16">
        <v>8735203</v>
      </c>
      <c r="B56" s="17" t="s">
        <v>137</v>
      </c>
      <c r="C56" s="17" t="s">
        <v>36</v>
      </c>
      <c r="D56" s="17" t="s">
        <v>342</v>
      </c>
      <c r="E56" s="17" t="s">
        <v>344</v>
      </c>
      <c r="F56" s="18">
        <v>6006</v>
      </c>
      <c r="G56" s="18">
        <v>6105</v>
      </c>
      <c r="H56" s="19"/>
      <c r="I56" s="230">
        <v>250</v>
      </c>
      <c r="J56" s="231">
        <v>240</v>
      </c>
      <c r="K56" s="20">
        <v>-10</v>
      </c>
      <c r="L56" s="21"/>
      <c r="M56" s="337">
        <v>1269779.0837050676</v>
      </c>
      <c r="N56" s="337">
        <v>40879.921999999999</v>
      </c>
      <c r="O56" s="338">
        <v>1310659.0057050677</v>
      </c>
      <c r="P56" s="339">
        <v>5218.6120228202708</v>
      </c>
      <c r="Q56" s="37"/>
      <c r="R56" s="363">
        <v>1285401.6797479815</v>
      </c>
      <c r="S56" s="364">
        <v>-25257.32595708617</v>
      </c>
      <c r="T56" s="365">
        <v>-1.9270707214573343E-2</v>
      </c>
      <c r="U56" s="366">
        <v>5330.4028322832564</v>
      </c>
      <c r="V56" s="365">
        <v>2.1421559789104812E-2</v>
      </c>
      <c r="W56" s="369"/>
      <c r="X56" s="368"/>
    </row>
    <row r="57" spans="1:24" x14ac:dyDescent="0.25">
      <c r="A57" s="16">
        <v>8735204</v>
      </c>
      <c r="B57" s="17" t="s">
        <v>138</v>
      </c>
      <c r="C57" s="17" t="s">
        <v>36</v>
      </c>
      <c r="D57" s="17" t="s">
        <v>342</v>
      </c>
      <c r="E57" s="17" t="s">
        <v>344</v>
      </c>
      <c r="F57" s="18">
        <v>7698.6</v>
      </c>
      <c r="G57" s="18">
        <v>7825.5</v>
      </c>
      <c r="H57" s="19"/>
      <c r="I57" s="230">
        <v>383</v>
      </c>
      <c r="J57" s="231">
        <v>346</v>
      </c>
      <c r="K57" s="20">
        <v>-37</v>
      </c>
      <c r="L57" s="21"/>
      <c r="M57" s="337">
        <v>1908188.5781474644</v>
      </c>
      <c r="N57" s="337">
        <v>64586.020600000003</v>
      </c>
      <c r="O57" s="338">
        <v>1972774.5987474644</v>
      </c>
      <c r="P57" s="339">
        <v>5130.7467330220998</v>
      </c>
      <c r="Q57" s="37"/>
      <c r="R57" s="363">
        <v>1804705.3795623959</v>
      </c>
      <c r="S57" s="364">
        <v>-168069.2191850685</v>
      </c>
      <c r="T57" s="365">
        <v>-8.5194334564008198E-2</v>
      </c>
      <c r="U57" s="366">
        <v>5193.2944496023001</v>
      </c>
      <c r="V57" s="365">
        <v>1.2190762833338814E-2</v>
      </c>
      <c r="W57" s="369"/>
      <c r="X57" s="368"/>
    </row>
    <row r="58" spans="1:24" x14ac:dyDescent="0.25">
      <c r="A58" s="16">
        <v>8732057</v>
      </c>
      <c r="B58" s="17" t="s">
        <v>139</v>
      </c>
      <c r="C58" s="17" t="s">
        <v>36</v>
      </c>
      <c r="D58" s="17" t="s">
        <v>352</v>
      </c>
      <c r="E58" s="17" t="s">
        <v>353</v>
      </c>
      <c r="F58" s="18">
        <v>6825</v>
      </c>
      <c r="G58" s="18">
        <v>6937.5</v>
      </c>
      <c r="H58" s="19"/>
      <c r="I58" s="230">
        <v>204</v>
      </c>
      <c r="J58" s="231">
        <v>208</v>
      </c>
      <c r="K58" s="20">
        <v>4</v>
      </c>
      <c r="L58" s="21"/>
      <c r="M58" s="337">
        <v>1040036.8959259336</v>
      </c>
      <c r="N58" s="337">
        <v>34554.3773</v>
      </c>
      <c r="O58" s="338">
        <v>1074591.2732259335</v>
      </c>
      <c r="P58" s="339">
        <v>5234.1483981663405</v>
      </c>
      <c r="Q58" s="37"/>
      <c r="R58" s="363">
        <v>1131436.1823846854</v>
      </c>
      <c r="S58" s="364">
        <v>56844.909158751834</v>
      </c>
      <c r="T58" s="365">
        <v>5.2899098080429093E-2</v>
      </c>
      <c r="U58" s="366">
        <v>5406.2436653109871</v>
      </c>
      <c r="V58" s="365">
        <v>3.2879325164899054E-2</v>
      </c>
      <c r="W58" s="369"/>
      <c r="X58" s="368"/>
    </row>
    <row r="59" spans="1:24" x14ac:dyDescent="0.25">
      <c r="A59" s="16">
        <v>8732052</v>
      </c>
      <c r="B59" s="17" t="s">
        <v>140</v>
      </c>
      <c r="C59" s="17" t="s">
        <v>36</v>
      </c>
      <c r="D59" s="17" t="s">
        <v>352</v>
      </c>
      <c r="E59" s="17" t="s">
        <v>346</v>
      </c>
      <c r="F59" s="18">
        <v>7152.6</v>
      </c>
      <c r="G59" s="18">
        <v>7270.5</v>
      </c>
      <c r="H59" s="19"/>
      <c r="I59" s="230">
        <v>150</v>
      </c>
      <c r="J59" s="231">
        <v>148</v>
      </c>
      <c r="K59" s="20">
        <v>-2</v>
      </c>
      <c r="L59" s="21"/>
      <c r="M59" s="337">
        <v>821790.56992732012</v>
      </c>
      <c r="N59" s="337">
        <v>27276.251400000001</v>
      </c>
      <c r="O59" s="338">
        <v>849066.82132732007</v>
      </c>
      <c r="P59" s="339">
        <v>5612.7614755154673</v>
      </c>
      <c r="Q59" s="37"/>
      <c r="R59" s="363">
        <v>873739.40387477912</v>
      </c>
      <c r="S59" s="364">
        <v>24672.582547459053</v>
      </c>
      <c r="T59" s="365">
        <v>2.9058469754935382E-2</v>
      </c>
      <c r="U59" s="366">
        <v>5854.5196207755343</v>
      </c>
      <c r="V59" s="365">
        <v>4.3072941245532688E-2</v>
      </c>
      <c r="W59" s="369"/>
      <c r="X59" s="368"/>
    </row>
    <row r="60" spans="1:24" x14ac:dyDescent="0.25">
      <c r="A60" s="16">
        <v>8733012</v>
      </c>
      <c r="B60" s="17" t="s">
        <v>141</v>
      </c>
      <c r="C60" s="17" t="s">
        <v>36</v>
      </c>
      <c r="D60" s="17" t="s">
        <v>349</v>
      </c>
      <c r="E60" s="17" t="s">
        <v>350</v>
      </c>
      <c r="F60" s="18">
        <v>11227.5</v>
      </c>
      <c r="G60" s="18">
        <v>11227.5</v>
      </c>
      <c r="H60" s="19"/>
      <c r="I60" s="230">
        <v>65</v>
      </c>
      <c r="J60" s="231">
        <v>65</v>
      </c>
      <c r="K60" s="20">
        <v>0</v>
      </c>
      <c r="L60" s="21"/>
      <c r="M60" s="337">
        <v>516188.83956182719</v>
      </c>
      <c r="N60" s="337">
        <v>14437.6859</v>
      </c>
      <c r="O60" s="338">
        <v>530626.52546182717</v>
      </c>
      <c r="P60" s="339">
        <v>7990.7542378742646</v>
      </c>
      <c r="Q60" s="37"/>
      <c r="R60" s="363">
        <v>530626.52549999999</v>
      </c>
      <c r="S60" s="364">
        <v>3.817281685769558E-5</v>
      </c>
      <c r="T60" s="365">
        <v>7.1939141799351492E-11</v>
      </c>
      <c r="U60" s="366">
        <v>7990.7542384615381</v>
      </c>
      <c r="V60" s="365">
        <v>7.3494121378063265E-11</v>
      </c>
      <c r="W60" s="369"/>
      <c r="X60" s="368"/>
    </row>
    <row r="61" spans="1:24" x14ac:dyDescent="0.25">
      <c r="A61" s="16">
        <v>8733041</v>
      </c>
      <c r="B61" s="17" t="s">
        <v>142</v>
      </c>
      <c r="C61" s="17" t="s">
        <v>36</v>
      </c>
      <c r="D61" s="17" t="s">
        <v>349</v>
      </c>
      <c r="E61" s="17" t="s">
        <v>350</v>
      </c>
      <c r="F61" s="18">
        <v>20833.25</v>
      </c>
      <c r="G61" s="18">
        <v>39910.19</v>
      </c>
      <c r="H61" s="19"/>
      <c r="I61" s="230">
        <v>154</v>
      </c>
      <c r="J61" s="231">
        <v>143</v>
      </c>
      <c r="K61" s="20">
        <v>-11</v>
      </c>
      <c r="L61" s="21"/>
      <c r="M61" s="337">
        <v>874119.41326438764</v>
      </c>
      <c r="N61" s="337">
        <v>28192.3508</v>
      </c>
      <c r="O61" s="338">
        <v>902311.76406438765</v>
      </c>
      <c r="P61" s="339">
        <v>5723.8864549635564</v>
      </c>
      <c r="Q61" s="37"/>
      <c r="R61" s="363">
        <v>885496.44769548671</v>
      </c>
      <c r="S61" s="364">
        <v>-16815.316368900938</v>
      </c>
      <c r="T61" s="365">
        <v>-1.8635816398046009E-2</v>
      </c>
      <c r="U61" s="366">
        <v>5913.1906132551521</v>
      </c>
      <c r="V61" s="365">
        <v>3.3072661343139978E-2</v>
      </c>
      <c r="W61" s="369"/>
      <c r="X61" s="368"/>
    </row>
    <row r="62" spans="1:24" x14ac:dyDescent="0.25">
      <c r="A62" s="16">
        <v>8732061</v>
      </c>
      <c r="B62" s="17" t="s">
        <v>143</v>
      </c>
      <c r="C62" s="17" t="s">
        <v>36</v>
      </c>
      <c r="D62" s="17" t="s">
        <v>342</v>
      </c>
      <c r="E62" s="17" t="s">
        <v>344</v>
      </c>
      <c r="F62" s="18">
        <v>2320.35</v>
      </c>
      <c r="G62" s="18">
        <v>2320.35</v>
      </c>
      <c r="H62" s="19"/>
      <c r="I62" s="230">
        <v>106</v>
      </c>
      <c r="J62" s="231">
        <v>103</v>
      </c>
      <c r="K62" s="20">
        <v>-3</v>
      </c>
      <c r="L62" s="21"/>
      <c r="M62" s="337">
        <v>629030.43949999998</v>
      </c>
      <c r="N62" s="337">
        <v>21094.6073</v>
      </c>
      <c r="O62" s="338">
        <v>650125.04680000001</v>
      </c>
      <c r="P62" s="339">
        <v>6111.3650641509439</v>
      </c>
      <c r="Q62" s="37"/>
      <c r="R62" s="363">
        <v>647596.66941871855</v>
      </c>
      <c r="S62" s="364">
        <v>-2528.3773812814616</v>
      </c>
      <c r="T62" s="365">
        <v>-3.8890631790398844E-3</v>
      </c>
      <c r="U62" s="366">
        <v>6264.8186351331897</v>
      </c>
      <c r="V62" s="365">
        <v>2.5109540891673957E-2</v>
      </c>
      <c r="W62" s="369"/>
      <c r="X62" s="368"/>
    </row>
    <row r="63" spans="1:24" x14ac:dyDescent="0.25">
      <c r="A63" s="16">
        <v>8732246</v>
      </c>
      <c r="B63" s="17" t="s">
        <v>144</v>
      </c>
      <c r="C63" s="17" t="s">
        <v>36</v>
      </c>
      <c r="D63" s="17" t="s">
        <v>342</v>
      </c>
      <c r="E63" s="17" t="s">
        <v>344</v>
      </c>
      <c r="F63" s="18">
        <v>21706.5</v>
      </c>
      <c r="G63" s="18">
        <v>21706.5</v>
      </c>
      <c r="H63" s="19"/>
      <c r="I63" s="230">
        <v>163</v>
      </c>
      <c r="J63" s="231">
        <v>162</v>
      </c>
      <c r="K63" s="20">
        <v>-1</v>
      </c>
      <c r="L63" s="21"/>
      <c r="M63" s="337">
        <v>948407.14268468448</v>
      </c>
      <c r="N63" s="337">
        <v>30410.649000000001</v>
      </c>
      <c r="O63" s="338">
        <v>978817.79168468446</v>
      </c>
      <c r="P63" s="339">
        <v>5871.848415243463</v>
      </c>
      <c r="Q63" s="37"/>
      <c r="R63" s="363">
        <v>983294.16527572693</v>
      </c>
      <c r="S63" s="364">
        <v>4476.373591042473</v>
      </c>
      <c r="T63" s="365">
        <v>4.5732450197273162E-3</v>
      </c>
      <c r="U63" s="366">
        <v>5935.7263288625118</v>
      </c>
      <c r="V63" s="365">
        <v>1.0878672115107757E-2</v>
      </c>
      <c r="W63" s="369"/>
      <c r="X63" s="368"/>
    </row>
    <row r="64" spans="1:24" x14ac:dyDescent="0.25">
      <c r="A64" s="16">
        <v>8733046</v>
      </c>
      <c r="B64" s="17" t="s">
        <v>145</v>
      </c>
      <c r="C64" s="17" t="s">
        <v>36</v>
      </c>
      <c r="D64" s="17" t="s">
        <v>345</v>
      </c>
      <c r="E64" s="17" t="s">
        <v>346</v>
      </c>
      <c r="F64" s="18">
        <v>4740.4543999999996</v>
      </c>
      <c r="G64" s="18">
        <v>4740.5</v>
      </c>
      <c r="H64" s="19"/>
      <c r="I64" s="230">
        <v>202</v>
      </c>
      <c r="J64" s="231">
        <v>206</v>
      </c>
      <c r="K64" s="20">
        <v>4</v>
      </c>
      <c r="L64" s="21"/>
      <c r="M64" s="337">
        <v>1163353.0911627461</v>
      </c>
      <c r="N64" s="337">
        <v>39813.841800000002</v>
      </c>
      <c r="O64" s="338">
        <v>1203166.9329627461</v>
      </c>
      <c r="P64" s="339">
        <v>5932.8043493205259</v>
      </c>
      <c r="Q64" s="37"/>
      <c r="R64" s="363">
        <v>1263198.1747075135</v>
      </c>
      <c r="S64" s="364">
        <v>60031.241744767409</v>
      </c>
      <c r="T64" s="365">
        <v>4.989435804800843E-2</v>
      </c>
      <c r="U64" s="366">
        <v>6109.0178383859884</v>
      </c>
      <c r="V64" s="365">
        <v>2.9701550681617183E-2</v>
      </c>
      <c r="W64" s="369"/>
      <c r="X64" s="368"/>
    </row>
    <row r="65" spans="1:24" x14ac:dyDescent="0.25">
      <c r="A65" s="16">
        <v>8732092</v>
      </c>
      <c r="B65" s="17" t="s">
        <v>146</v>
      </c>
      <c r="C65" s="17" t="s">
        <v>36</v>
      </c>
      <c r="D65" s="17" t="s">
        <v>345</v>
      </c>
      <c r="E65" s="17" t="s">
        <v>346</v>
      </c>
      <c r="F65" s="18">
        <v>6060.5645000000004</v>
      </c>
      <c r="G65" s="18">
        <v>6160.5</v>
      </c>
      <c r="H65" s="19"/>
      <c r="I65" s="230">
        <v>204</v>
      </c>
      <c r="J65" s="231">
        <v>201</v>
      </c>
      <c r="K65" s="20">
        <v>-3</v>
      </c>
      <c r="L65" s="21"/>
      <c r="M65" s="337">
        <v>1229884.7227594799</v>
      </c>
      <c r="N65" s="337">
        <v>40586.0406</v>
      </c>
      <c r="O65" s="338">
        <v>1270470.7633594798</v>
      </c>
      <c r="P65" s="339">
        <v>6198.0892100954889</v>
      </c>
      <c r="Q65" s="37"/>
      <c r="R65" s="363">
        <v>1281290.9811845713</v>
      </c>
      <c r="S65" s="364">
        <v>10820.217825091444</v>
      </c>
      <c r="T65" s="365">
        <v>8.5166995866002952E-3</v>
      </c>
      <c r="U65" s="366">
        <v>6343.9327422117976</v>
      </c>
      <c r="V65" s="365">
        <v>2.3530402221180982E-2</v>
      </c>
      <c r="W65" s="369"/>
      <c r="X65" s="368"/>
    </row>
    <row r="66" spans="1:24" x14ac:dyDescent="0.25">
      <c r="A66" s="16">
        <v>8733308</v>
      </c>
      <c r="B66" s="17" t="s">
        <v>147</v>
      </c>
      <c r="C66" s="17" t="s">
        <v>36</v>
      </c>
      <c r="D66" s="17" t="s">
        <v>349</v>
      </c>
      <c r="E66" s="17" t="s">
        <v>350</v>
      </c>
      <c r="F66" s="18">
        <v>3542.9</v>
      </c>
      <c r="G66" s="18">
        <v>3542.9</v>
      </c>
      <c r="H66" s="19"/>
      <c r="I66" s="230">
        <v>130</v>
      </c>
      <c r="J66" s="231">
        <v>129</v>
      </c>
      <c r="K66" s="20">
        <v>-1</v>
      </c>
      <c r="L66" s="21"/>
      <c r="M66" s="337">
        <v>743436.67855687835</v>
      </c>
      <c r="N66" s="337">
        <v>23324.0527</v>
      </c>
      <c r="O66" s="338">
        <v>766760.73125687835</v>
      </c>
      <c r="P66" s="339">
        <v>5870.9063942836792</v>
      </c>
      <c r="Q66" s="37"/>
      <c r="R66" s="363">
        <v>779969.09974563809</v>
      </c>
      <c r="S66" s="364">
        <v>13208.368488759734</v>
      </c>
      <c r="T66" s="365">
        <v>1.7226193192116795E-2</v>
      </c>
      <c r="U66" s="366">
        <v>6018.8077499661867</v>
      </c>
      <c r="V66" s="365">
        <v>2.519225239675334E-2</v>
      </c>
      <c r="W66" s="369"/>
      <c r="X66" s="368"/>
    </row>
    <row r="67" spans="1:24" x14ac:dyDescent="0.25">
      <c r="A67" s="16">
        <v>8734012</v>
      </c>
      <c r="B67" s="17" t="s">
        <v>148</v>
      </c>
      <c r="C67" s="17" t="s">
        <v>37</v>
      </c>
      <c r="D67" s="17" t="s">
        <v>352</v>
      </c>
      <c r="E67" s="17" t="s">
        <v>353</v>
      </c>
      <c r="F67" s="18">
        <v>46137</v>
      </c>
      <c r="G67" s="18">
        <v>46897.5</v>
      </c>
      <c r="H67" s="19"/>
      <c r="I67" s="230">
        <v>1402</v>
      </c>
      <c r="J67" s="231">
        <v>1352</v>
      </c>
      <c r="K67" s="20">
        <v>-50</v>
      </c>
      <c r="L67" s="21"/>
      <c r="M67" s="337">
        <v>9225100.8930375762</v>
      </c>
      <c r="N67" s="337">
        <v>252629.6084</v>
      </c>
      <c r="O67" s="338">
        <v>9477730.5014375765</v>
      </c>
      <c r="P67" s="339">
        <v>6727.2421550909958</v>
      </c>
      <c r="Q67" s="37"/>
      <c r="R67" s="363">
        <v>9434013.0041831769</v>
      </c>
      <c r="S67" s="364">
        <v>-43717.497254399583</v>
      </c>
      <c r="T67" s="365">
        <v>-4.612654606265555E-3</v>
      </c>
      <c r="U67" s="366">
        <v>6943.1327693662552</v>
      </c>
      <c r="V67" s="365">
        <v>3.2091993910443553E-2</v>
      </c>
      <c r="W67" s="369"/>
      <c r="X67" s="368"/>
    </row>
    <row r="68" spans="1:24" x14ac:dyDescent="0.25">
      <c r="A68" s="16">
        <v>8732444</v>
      </c>
      <c r="B68" s="17" t="s">
        <v>149</v>
      </c>
      <c r="C68" s="17" t="s">
        <v>36</v>
      </c>
      <c r="D68" s="17" t="s">
        <v>352</v>
      </c>
      <c r="E68" s="17" t="s">
        <v>353</v>
      </c>
      <c r="F68" s="18">
        <v>61152</v>
      </c>
      <c r="G68" s="18">
        <v>62160</v>
      </c>
      <c r="H68" s="19"/>
      <c r="I68" s="230">
        <v>366</v>
      </c>
      <c r="J68" s="231">
        <v>369</v>
      </c>
      <c r="K68" s="20">
        <v>3</v>
      </c>
      <c r="L68" s="21"/>
      <c r="M68" s="337">
        <v>1874682</v>
      </c>
      <c r="N68" s="337">
        <v>58901.948199999999</v>
      </c>
      <c r="O68" s="338">
        <v>1933583.9482</v>
      </c>
      <c r="P68" s="339">
        <v>5115.9342846994532</v>
      </c>
      <c r="Q68" s="37"/>
      <c r="R68" s="363">
        <v>1990263.7749726998</v>
      </c>
      <c r="S68" s="364">
        <v>56679.826772699831</v>
      </c>
      <c r="T68" s="365">
        <v>2.9313351936678965E-2</v>
      </c>
      <c r="U68" s="366">
        <v>5225.2134823108399</v>
      </c>
      <c r="V68" s="365">
        <v>2.1360555380512784E-2</v>
      </c>
      <c r="W68" s="369"/>
      <c r="X68" s="368"/>
    </row>
    <row r="69" spans="1:24" x14ac:dyDescent="0.25">
      <c r="A69" s="16">
        <v>8733362</v>
      </c>
      <c r="B69" s="17" t="s">
        <v>150</v>
      </c>
      <c r="C69" s="17" t="s">
        <v>36</v>
      </c>
      <c r="D69" s="17" t="s">
        <v>352</v>
      </c>
      <c r="E69" s="17" t="s">
        <v>353</v>
      </c>
      <c r="F69" s="18">
        <v>6770.4</v>
      </c>
      <c r="G69" s="18">
        <v>6882</v>
      </c>
      <c r="H69" s="19"/>
      <c r="I69" s="230">
        <v>237</v>
      </c>
      <c r="J69" s="231">
        <v>217</v>
      </c>
      <c r="K69" s="20">
        <v>-20</v>
      </c>
      <c r="L69" s="21"/>
      <c r="M69" s="337">
        <v>1319058.7361365762</v>
      </c>
      <c r="N69" s="337">
        <v>46667.359700000001</v>
      </c>
      <c r="O69" s="338">
        <v>1365726.0958365761</v>
      </c>
      <c r="P69" s="339">
        <v>5733.9902777914604</v>
      </c>
      <c r="Q69" s="37"/>
      <c r="R69" s="363">
        <v>1339371.749793299</v>
      </c>
      <c r="S69" s="364">
        <v>-26354.346043277066</v>
      </c>
      <c r="T69" s="365">
        <v>-1.9296948431767134E-2</v>
      </c>
      <c r="U69" s="366">
        <v>6140.5057594161244</v>
      </c>
      <c r="V69" s="365">
        <v>7.0895739603737198E-2</v>
      </c>
      <c r="W69" s="369"/>
      <c r="X69" s="368"/>
    </row>
    <row r="70" spans="1:24" x14ac:dyDescent="0.25">
      <c r="A70" s="16">
        <v>8732037</v>
      </c>
      <c r="B70" s="17" t="s">
        <v>151</v>
      </c>
      <c r="C70" s="17" t="s">
        <v>36</v>
      </c>
      <c r="D70" s="17" t="s">
        <v>342</v>
      </c>
      <c r="E70" s="17" t="s">
        <v>344</v>
      </c>
      <c r="F70" s="18">
        <v>7417.08</v>
      </c>
      <c r="G70" s="18">
        <v>9657</v>
      </c>
      <c r="H70" s="19"/>
      <c r="I70" s="230">
        <v>330.5</v>
      </c>
      <c r="J70" s="231">
        <v>352.5</v>
      </c>
      <c r="K70" s="20">
        <v>22</v>
      </c>
      <c r="L70" s="21"/>
      <c r="M70" s="337">
        <v>1645044.58</v>
      </c>
      <c r="N70" s="337">
        <v>53336.799400000004</v>
      </c>
      <c r="O70" s="338">
        <v>1698381.3794</v>
      </c>
      <c r="P70" s="339">
        <v>5116.3821464447801</v>
      </c>
      <c r="Q70" s="37"/>
      <c r="R70" s="363">
        <v>1848561.7643377744</v>
      </c>
      <c r="S70" s="364">
        <v>150180.38493777439</v>
      </c>
      <c r="T70" s="365">
        <v>8.842559554605442E-2</v>
      </c>
      <c r="U70" s="366">
        <v>5216.7511045043248</v>
      </c>
      <c r="V70" s="365">
        <v>1.9617173851896111E-2</v>
      </c>
      <c r="W70" s="369"/>
      <c r="X70" s="371" t="s">
        <v>498</v>
      </c>
    </row>
    <row r="71" spans="1:24" x14ac:dyDescent="0.25">
      <c r="A71" s="16">
        <v>8734014</v>
      </c>
      <c r="B71" s="17" t="s">
        <v>152</v>
      </c>
      <c r="C71" s="17" t="s">
        <v>37</v>
      </c>
      <c r="D71" s="17" t="s">
        <v>342</v>
      </c>
      <c r="E71" s="17" t="s">
        <v>344</v>
      </c>
      <c r="F71" s="18">
        <v>16380</v>
      </c>
      <c r="G71" s="18">
        <v>16650</v>
      </c>
      <c r="H71" s="19"/>
      <c r="I71" s="230">
        <v>750</v>
      </c>
      <c r="J71" s="231">
        <v>739</v>
      </c>
      <c r="K71" s="20">
        <v>-11</v>
      </c>
      <c r="L71" s="21"/>
      <c r="M71" s="337">
        <v>5371802.7553313244</v>
      </c>
      <c r="N71" s="337">
        <v>153560.14739999999</v>
      </c>
      <c r="O71" s="338">
        <v>5525362.9027313245</v>
      </c>
      <c r="P71" s="339">
        <v>7345.3105369750992</v>
      </c>
      <c r="Q71" s="37"/>
      <c r="R71" s="363">
        <v>5599780.681593962</v>
      </c>
      <c r="S71" s="364">
        <v>74417.778862637468</v>
      </c>
      <c r="T71" s="365">
        <v>1.3468396587281335E-2</v>
      </c>
      <c r="U71" s="366">
        <v>7554.9806246197049</v>
      </c>
      <c r="V71" s="365">
        <v>2.8544754723324569E-2</v>
      </c>
      <c r="W71" s="369"/>
      <c r="X71" s="368"/>
    </row>
    <row r="72" spans="1:24" x14ac:dyDescent="0.25">
      <c r="A72" s="16">
        <v>8733074</v>
      </c>
      <c r="B72" s="17" t="s">
        <v>153</v>
      </c>
      <c r="C72" s="17" t="s">
        <v>36</v>
      </c>
      <c r="D72" s="17" t="s">
        <v>342</v>
      </c>
      <c r="E72" s="17" t="s">
        <v>344</v>
      </c>
      <c r="F72" s="18">
        <v>22455</v>
      </c>
      <c r="G72" s="18">
        <v>22455</v>
      </c>
      <c r="H72" s="19"/>
      <c r="I72" s="230">
        <v>198</v>
      </c>
      <c r="J72" s="231">
        <v>187</v>
      </c>
      <c r="K72" s="20">
        <v>-11</v>
      </c>
      <c r="L72" s="21"/>
      <c r="M72" s="337">
        <v>1053465.5593090823</v>
      </c>
      <c r="N72" s="337">
        <v>36133.230000000003</v>
      </c>
      <c r="O72" s="338">
        <v>1089598.7893090823</v>
      </c>
      <c r="P72" s="339">
        <v>5389.6150975206174</v>
      </c>
      <c r="Q72" s="37"/>
      <c r="R72" s="363">
        <v>1063421.1727098338</v>
      </c>
      <c r="S72" s="364">
        <v>-26177.616599248489</v>
      </c>
      <c r="T72" s="365">
        <v>-2.4025005218524326E-2</v>
      </c>
      <c r="U72" s="366">
        <v>5566.6640251862773</v>
      </c>
      <c r="V72" s="365">
        <v>3.2850013305608348E-2</v>
      </c>
      <c r="W72" s="369"/>
      <c r="X72" s="368"/>
    </row>
    <row r="73" spans="1:24" x14ac:dyDescent="0.25">
      <c r="A73" s="16">
        <v>8732055</v>
      </c>
      <c r="B73" s="17" t="s">
        <v>154</v>
      </c>
      <c r="C73" s="17" t="s">
        <v>36</v>
      </c>
      <c r="D73" s="17" t="s">
        <v>342</v>
      </c>
      <c r="E73" s="17" t="s">
        <v>343</v>
      </c>
      <c r="F73" s="18">
        <v>2744.5</v>
      </c>
      <c r="G73" s="18">
        <v>2744.5</v>
      </c>
      <c r="H73" s="19"/>
      <c r="I73" s="230">
        <v>85</v>
      </c>
      <c r="J73" s="231">
        <v>82</v>
      </c>
      <c r="K73" s="20">
        <v>-3</v>
      </c>
      <c r="L73" s="21"/>
      <c r="M73" s="337">
        <v>571663.16162347049</v>
      </c>
      <c r="N73" s="337">
        <v>19646.481100000001</v>
      </c>
      <c r="O73" s="338">
        <v>591309.64272347046</v>
      </c>
      <c r="P73" s="339">
        <v>6924.2957967467109</v>
      </c>
      <c r="Q73" s="37"/>
      <c r="R73" s="363">
        <v>587768.94098230056</v>
      </c>
      <c r="S73" s="364">
        <v>-3540.7017411699053</v>
      </c>
      <c r="T73" s="365">
        <v>-5.9878978547720655E-3</v>
      </c>
      <c r="U73" s="366">
        <v>7134.4444022231773</v>
      </c>
      <c r="V73" s="365">
        <v>3.0349455257992004E-2</v>
      </c>
      <c r="W73" s="369"/>
      <c r="X73" s="368"/>
    </row>
    <row r="74" spans="1:24" x14ac:dyDescent="0.25">
      <c r="A74" s="16">
        <v>8732336</v>
      </c>
      <c r="B74" s="17" t="s">
        <v>155</v>
      </c>
      <c r="C74" s="17" t="s">
        <v>36</v>
      </c>
      <c r="D74" s="17" t="s">
        <v>347</v>
      </c>
      <c r="E74" s="17" t="s">
        <v>348</v>
      </c>
      <c r="F74" s="18">
        <v>12994.8</v>
      </c>
      <c r="G74" s="18">
        <v>13209</v>
      </c>
      <c r="H74" s="19"/>
      <c r="I74" s="230">
        <v>366</v>
      </c>
      <c r="J74" s="231">
        <v>338</v>
      </c>
      <c r="K74" s="20">
        <v>-28</v>
      </c>
      <c r="L74" s="21"/>
      <c r="M74" s="337">
        <v>1964835.2139980169</v>
      </c>
      <c r="N74" s="337">
        <v>67195.485100000005</v>
      </c>
      <c r="O74" s="338">
        <v>2032030.6990980168</v>
      </c>
      <c r="P74" s="339">
        <v>5516.4915275902094</v>
      </c>
      <c r="Q74" s="37"/>
      <c r="R74" s="363">
        <v>1968100.6977065562</v>
      </c>
      <c r="S74" s="364">
        <v>-63930.001391460653</v>
      </c>
      <c r="T74" s="365">
        <v>-3.1461139548648584E-2</v>
      </c>
      <c r="U74" s="366">
        <v>5783.7032476525328</v>
      </c>
      <c r="V74" s="365">
        <v>4.8438707596284575E-2</v>
      </c>
      <c r="W74" s="369"/>
      <c r="X74" s="368"/>
    </row>
    <row r="75" spans="1:24" x14ac:dyDescent="0.25">
      <c r="A75" s="16">
        <v>8732009</v>
      </c>
      <c r="B75" s="17" t="s">
        <v>156</v>
      </c>
      <c r="C75" s="17" t="s">
        <v>36</v>
      </c>
      <c r="D75" s="17" t="s">
        <v>349</v>
      </c>
      <c r="E75" s="17" t="s">
        <v>353</v>
      </c>
      <c r="F75" s="18">
        <v>3068.85</v>
      </c>
      <c r="G75" s="18">
        <v>3068.85</v>
      </c>
      <c r="H75" s="19"/>
      <c r="I75" s="230">
        <v>140</v>
      </c>
      <c r="J75" s="231">
        <v>115</v>
      </c>
      <c r="K75" s="20">
        <v>-25</v>
      </c>
      <c r="L75" s="21"/>
      <c r="M75" s="337">
        <v>863489.28635067074</v>
      </c>
      <c r="N75" s="337">
        <v>28818.622299999999</v>
      </c>
      <c r="O75" s="338">
        <v>892307.90865067078</v>
      </c>
      <c r="P75" s="339">
        <v>6351.7075617905057</v>
      </c>
      <c r="Q75" s="37"/>
      <c r="R75" s="363">
        <v>795591.8993709042</v>
      </c>
      <c r="S75" s="364">
        <v>-96716.009279766586</v>
      </c>
      <c r="T75" s="365">
        <v>-0.10838860481021456</v>
      </c>
      <c r="U75" s="366">
        <v>6891.5047771382979</v>
      </c>
      <c r="V75" s="365">
        <v>8.498458250738905E-2</v>
      </c>
      <c r="W75" s="369"/>
      <c r="X75" s="368"/>
    </row>
    <row r="76" spans="1:24" x14ac:dyDescent="0.25">
      <c r="A76" s="16">
        <v>8732010</v>
      </c>
      <c r="B76" s="17" t="s">
        <v>157</v>
      </c>
      <c r="C76" s="17" t="s">
        <v>36</v>
      </c>
      <c r="D76" s="17" t="s">
        <v>349</v>
      </c>
      <c r="E76" s="17" t="s">
        <v>350</v>
      </c>
      <c r="F76" s="18">
        <v>14845.25</v>
      </c>
      <c r="G76" s="18">
        <v>14845.25</v>
      </c>
      <c r="H76" s="19"/>
      <c r="I76" s="230">
        <v>107</v>
      </c>
      <c r="J76" s="231">
        <v>92</v>
      </c>
      <c r="K76" s="20">
        <v>-15</v>
      </c>
      <c r="L76" s="21"/>
      <c r="M76" s="337">
        <v>658896.42124940781</v>
      </c>
      <c r="N76" s="337">
        <v>20726.748800000001</v>
      </c>
      <c r="O76" s="338">
        <v>679623.17004940775</v>
      </c>
      <c r="P76" s="339">
        <v>6212.8777574711003</v>
      </c>
      <c r="Q76" s="37"/>
      <c r="R76" s="363">
        <v>630679.00769485359</v>
      </c>
      <c r="S76" s="364">
        <v>-48944.162354554166</v>
      </c>
      <c r="T76" s="365">
        <v>-7.2016618195927584E-2</v>
      </c>
      <c r="U76" s="366">
        <v>6693.845192335365</v>
      </c>
      <c r="V76" s="365">
        <v>7.7414598136248944E-2</v>
      </c>
      <c r="W76" s="369"/>
      <c r="X76" s="368"/>
    </row>
    <row r="77" spans="1:24" x14ac:dyDescent="0.25">
      <c r="A77" s="16">
        <v>8732208</v>
      </c>
      <c r="B77" s="17" t="s">
        <v>158</v>
      </c>
      <c r="C77" s="17" t="s">
        <v>36</v>
      </c>
      <c r="D77" s="17" t="s">
        <v>342</v>
      </c>
      <c r="E77" s="17" t="s">
        <v>344</v>
      </c>
      <c r="F77" s="18">
        <v>25199.5</v>
      </c>
      <c r="G77" s="18">
        <v>25199.5</v>
      </c>
      <c r="H77" s="19"/>
      <c r="I77" s="230">
        <v>188</v>
      </c>
      <c r="J77" s="231">
        <v>190</v>
      </c>
      <c r="K77" s="20">
        <v>2</v>
      </c>
      <c r="L77" s="21"/>
      <c r="M77" s="337">
        <v>1020298.4266838781</v>
      </c>
      <c r="N77" s="337">
        <v>34157.130700000002</v>
      </c>
      <c r="O77" s="338">
        <v>1054455.5573838782</v>
      </c>
      <c r="P77" s="339">
        <v>5474.766262680203</v>
      </c>
      <c r="Q77" s="37"/>
      <c r="R77" s="363">
        <v>1093555.1363145851</v>
      </c>
      <c r="S77" s="364">
        <v>39099.57893070695</v>
      </c>
      <c r="T77" s="365">
        <v>3.7080347916903823E-2</v>
      </c>
      <c r="U77" s="366">
        <v>5622.9244016557113</v>
      </c>
      <c r="V77" s="365">
        <v>2.7062002625656695E-2</v>
      </c>
      <c r="W77" s="369"/>
      <c r="X77" s="368"/>
    </row>
    <row r="78" spans="1:24" x14ac:dyDescent="0.25">
      <c r="A78" s="16">
        <v>8733065</v>
      </c>
      <c r="B78" s="17" t="s">
        <v>159</v>
      </c>
      <c r="C78" s="17" t="s">
        <v>36</v>
      </c>
      <c r="D78" s="17" t="s">
        <v>342</v>
      </c>
      <c r="E78" s="17" t="s">
        <v>343</v>
      </c>
      <c r="F78" s="18">
        <v>14720.5</v>
      </c>
      <c r="G78" s="18">
        <v>14720.5</v>
      </c>
      <c r="H78" s="19"/>
      <c r="I78" s="230">
        <v>95</v>
      </c>
      <c r="J78" s="231">
        <v>84</v>
      </c>
      <c r="K78" s="20">
        <v>-11</v>
      </c>
      <c r="L78" s="21"/>
      <c r="M78" s="337">
        <v>586868.486163327</v>
      </c>
      <c r="N78" s="337">
        <v>19109.387500000001</v>
      </c>
      <c r="O78" s="338">
        <v>605977.87366332696</v>
      </c>
      <c r="P78" s="339">
        <v>6223.7618280350207</v>
      </c>
      <c r="Q78" s="37"/>
      <c r="R78" s="363">
        <v>575671.95317194681</v>
      </c>
      <c r="S78" s="364">
        <v>-30305.920491380151</v>
      </c>
      <c r="T78" s="365">
        <v>-5.0011595816479772E-2</v>
      </c>
      <c r="U78" s="366">
        <v>6677.9934901422239</v>
      </c>
      <c r="V78" s="365">
        <v>7.2983458342044907E-2</v>
      </c>
      <c r="W78" s="369"/>
      <c r="X78" s="368"/>
    </row>
    <row r="79" spans="1:24" x14ac:dyDescent="0.25">
      <c r="A79" s="16">
        <v>8733014</v>
      </c>
      <c r="B79" s="17" t="s">
        <v>160</v>
      </c>
      <c r="C79" s="17" t="s">
        <v>36</v>
      </c>
      <c r="D79" s="17" t="s">
        <v>352</v>
      </c>
      <c r="E79" s="17" t="s">
        <v>353</v>
      </c>
      <c r="F79" s="18">
        <v>65520</v>
      </c>
      <c r="G79" s="18">
        <v>74370</v>
      </c>
      <c r="H79" s="19"/>
      <c r="I79" s="230">
        <v>417</v>
      </c>
      <c r="J79" s="231">
        <v>414</v>
      </c>
      <c r="K79" s="20">
        <v>-3</v>
      </c>
      <c r="L79" s="21"/>
      <c r="M79" s="337">
        <v>2131755</v>
      </c>
      <c r="N79" s="337">
        <v>67032.330300000001</v>
      </c>
      <c r="O79" s="338">
        <v>2198787.3303</v>
      </c>
      <c r="P79" s="339">
        <v>5115.7489935251797</v>
      </c>
      <c r="Q79" s="37"/>
      <c r="R79" s="363">
        <v>2193394.9785979697</v>
      </c>
      <c r="S79" s="364">
        <v>-5392.3517020302825</v>
      </c>
      <c r="T79" s="365">
        <v>-2.4524207629005013E-3</v>
      </c>
      <c r="U79" s="366">
        <v>5118.4178227004104</v>
      </c>
      <c r="V79" s="365">
        <v>5.2168884333624532E-4</v>
      </c>
      <c r="W79" s="369"/>
      <c r="X79" s="368"/>
    </row>
    <row r="80" spans="1:24" x14ac:dyDescent="0.25">
      <c r="A80" s="16">
        <v>8732321</v>
      </c>
      <c r="B80" s="17" t="s">
        <v>161</v>
      </c>
      <c r="C80" s="17" t="s">
        <v>36</v>
      </c>
      <c r="D80" s="17" t="s">
        <v>342</v>
      </c>
      <c r="E80" s="17" t="s">
        <v>343</v>
      </c>
      <c r="F80" s="18">
        <v>61152</v>
      </c>
      <c r="G80" s="18">
        <v>71266.75</v>
      </c>
      <c r="H80" s="19"/>
      <c r="I80" s="230">
        <v>448</v>
      </c>
      <c r="J80" s="231">
        <v>444</v>
      </c>
      <c r="K80" s="20">
        <v>-4</v>
      </c>
      <c r="L80" s="21"/>
      <c r="M80" s="337">
        <v>2292278.0541591286</v>
      </c>
      <c r="N80" s="337">
        <v>76362.559399999998</v>
      </c>
      <c r="O80" s="338">
        <v>2368640.6135591287</v>
      </c>
      <c r="P80" s="339">
        <v>5150.6442266944841</v>
      </c>
      <c r="Q80" s="37"/>
      <c r="R80" s="363">
        <v>2430688.6093125339</v>
      </c>
      <c r="S80" s="364">
        <v>62047.99575340515</v>
      </c>
      <c r="T80" s="365">
        <v>2.6195614226242447E-2</v>
      </c>
      <c r="U80" s="366">
        <v>5314.0131966498511</v>
      </c>
      <c r="V80" s="365">
        <v>3.1718162382225315E-2</v>
      </c>
      <c r="W80" s="369"/>
      <c r="X80" s="368"/>
    </row>
    <row r="81" spans="1:24" x14ac:dyDescent="0.25">
      <c r="A81" s="16">
        <v>8732011</v>
      </c>
      <c r="B81" s="17" t="s">
        <v>162</v>
      </c>
      <c r="C81" s="17" t="s">
        <v>36</v>
      </c>
      <c r="D81" s="17" t="s">
        <v>349</v>
      </c>
      <c r="E81" s="17" t="s">
        <v>350</v>
      </c>
      <c r="F81" s="18">
        <v>24050.25</v>
      </c>
      <c r="G81" s="18">
        <v>24345.25</v>
      </c>
      <c r="H81" s="19"/>
      <c r="I81" s="230">
        <v>75</v>
      </c>
      <c r="J81" s="231">
        <v>75</v>
      </c>
      <c r="K81" s="20">
        <v>0</v>
      </c>
      <c r="L81" s="21"/>
      <c r="M81" s="337">
        <v>495802.91790231864</v>
      </c>
      <c r="N81" s="337">
        <v>15534.1677</v>
      </c>
      <c r="O81" s="338">
        <v>511337.08560231864</v>
      </c>
      <c r="P81" s="339">
        <v>6497.1578080309155</v>
      </c>
      <c r="Q81" s="37"/>
      <c r="R81" s="363">
        <v>541927.68114092015</v>
      </c>
      <c r="S81" s="364">
        <v>30590.595538601512</v>
      </c>
      <c r="T81" s="365">
        <v>5.9824715241547505E-2</v>
      </c>
      <c r="U81" s="366">
        <v>6901.0990818789351</v>
      </c>
      <c r="V81" s="365">
        <v>6.217199670734818E-2</v>
      </c>
      <c r="W81" s="369"/>
      <c r="X81" s="368"/>
    </row>
    <row r="82" spans="1:24" x14ac:dyDescent="0.25">
      <c r="A82" s="16">
        <v>8732012</v>
      </c>
      <c r="B82" s="17" t="s">
        <v>163</v>
      </c>
      <c r="C82" s="17" t="s">
        <v>36</v>
      </c>
      <c r="D82" s="17" t="s">
        <v>349</v>
      </c>
      <c r="E82" s="17" t="s">
        <v>350</v>
      </c>
      <c r="F82" s="18">
        <v>35206.5</v>
      </c>
      <c r="G82" s="18">
        <v>40709.5</v>
      </c>
      <c r="H82" s="19"/>
      <c r="I82" s="230">
        <v>77</v>
      </c>
      <c r="J82" s="231">
        <v>79</v>
      </c>
      <c r="K82" s="20">
        <v>2</v>
      </c>
      <c r="L82" s="21"/>
      <c r="M82" s="337">
        <v>606678.91548545903</v>
      </c>
      <c r="N82" s="337">
        <v>17311.643700000001</v>
      </c>
      <c r="O82" s="338">
        <v>623990.55918545905</v>
      </c>
      <c r="P82" s="339">
        <v>7646.54622318778</v>
      </c>
      <c r="Q82" s="37"/>
      <c r="R82" s="363">
        <v>650821.62706904556</v>
      </c>
      <c r="S82" s="364">
        <v>26831.067883586511</v>
      </c>
      <c r="T82" s="365">
        <v>4.2999156779889566E-2</v>
      </c>
      <c r="U82" s="366">
        <v>7722.938317329691</v>
      </c>
      <c r="V82" s="365">
        <v>9.990405068141181E-3</v>
      </c>
      <c r="W82" s="369"/>
      <c r="X82" s="371"/>
    </row>
    <row r="83" spans="1:24" x14ac:dyDescent="0.25">
      <c r="A83" s="16">
        <v>8732068</v>
      </c>
      <c r="B83" s="17" t="s">
        <v>164</v>
      </c>
      <c r="C83" s="17" t="s">
        <v>36</v>
      </c>
      <c r="D83" s="17" t="s">
        <v>345</v>
      </c>
      <c r="E83" s="17" t="s">
        <v>346</v>
      </c>
      <c r="F83" s="18">
        <v>12904.239799999999</v>
      </c>
      <c r="G83" s="18">
        <v>12100.75</v>
      </c>
      <c r="H83" s="19"/>
      <c r="I83" s="230">
        <v>89</v>
      </c>
      <c r="J83" s="231">
        <v>94</v>
      </c>
      <c r="K83" s="20">
        <v>5</v>
      </c>
      <c r="L83" s="21"/>
      <c r="M83" s="337">
        <v>646131.93325982837</v>
      </c>
      <c r="N83" s="337">
        <v>21316.538400000001</v>
      </c>
      <c r="O83" s="338">
        <v>667448.47165982833</v>
      </c>
      <c r="P83" s="339">
        <v>7354.4295714587452</v>
      </c>
      <c r="Q83" s="37"/>
      <c r="R83" s="363">
        <v>726087.92908556433</v>
      </c>
      <c r="S83" s="364">
        <v>58639.457425736007</v>
      </c>
      <c r="T83" s="365">
        <v>8.7856156565779331E-2</v>
      </c>
      <c r="U83" s="366">
        <v>7595.6082881443017</v>
      </c>
      <c r="V83" s="365">
        <v>3.2793667318744738E-2</v>
      </c>
      <c r="W83" s="369"/>
      <c r="X83" s="368"/>
    </row>
    <row r="84" spans="1:24" x14ac:dyDescent="0.25">
      <c r="A84" s="16">
        <v>8732328</v>
      </c>
      <c r="B84" s="17" t="s">
        <v>165</v>
      </c>
      <c r="C84" s="17" t="s">
        <v>36</v>
      </c>
      <c r="D84" s="17" t="s">
        <v>349</v>
      </c>
      <c r="E84" s="17" t="s">
        <v>353</v>
      </c>
      <c r="F84" s="18">
        <v>51324</v>
      </c>
      <c r="G84" s="18">
        <v>55195.81</v>
      </c>
      <c r="H84" s="19"/>
      <c r="I84" s="230">
        <v>265</v>
      </c>
      <c r="J84" s="231">
        <v>253</v>
      </c>
      <c r="K84" s="20">
        <v>-12</v>
      </c>
      <c r="L84" s="21"/>
      <c r="M84" s="337">
        <v>1365904.5820832793</v>
      </c>
      <c r="N84" s="337">
        <v>45289.157099999997</v>
      </c>
      <c r="O84" s="338">
        <v>1411193.7391832792</v>
      </c>
      <c r="P84" s="339">
        <v>5131.5839214463367</v>
      </c>
      <c r="Q84" s="37"/>
      <c r="R84" s="363">
        <v>1375344.1733320935</v>
      </c>
      <c r="S84" s="364">
        <v>-35849.565851185704</v>
      </c>
      <c r="T84" s="365">
        <v>-2.5403716623582418E-2</v>
      </c>
      <c r="U84" s="366">
        <v>5217.977720680211</v>
      </c>
      <c r="V84" s="365">
        <v>1.6835698403529987E-2</v>
      </c>
      <c r="W84" s="369"/>
      <c r="X84" s="368"/>
    </row>
    <row r="85" spans="1:24" x14ac:dyDescent="0.25">
      <c r="A85" s="16">
        <v>8732085</v>
      </c>
      <c r="B85" s="17" t="s">
        <v>294</v>
      </c>
      <c r="C85" s="17" t="s">
        <v>36</v>
      </c>
      <c r="D85" s="17" t="s">
        <v>347</v>
      </c>
      <c r="E85" s="17" t="s">
        <v>348</v>
      </c>
      <c r="F85" s="18">
        <v>7480.2</v>
      </c>
      <c r="G85" s="18">
        <v>7603.5</v>
      </c>
      <c r="H85" s="19"/>
      <c r="I85" s="230">
        <v>250</v>
      </c>
      <c r="J85" s="231">
        <v>218</v>
      </c>
      <c r="K85" s="20">
        <v>-32</v>
      </c>
      <c r="L85" s="21"/>
      <c r="M85" s="337">
        <v>1522303.4125146971</v>
      </c>
      <c r="N85" s="337">
        <v>53445.887199999997</v>
      </c>
      <c r="O85" s="338">
        <v>1575749.2997146971</v>
      </c>
      <c r="P85" s="339">
        <v>6273.0763988587887</v>
      </c>
      <c r="Q85" s="37"/>
      <c r="R85" s="363">
        <v>1394792.4517342851</v>
      </c>
      <c r="S85" s="364">
        <v>-180956.84798041196</v>
      </c>
      <c r="T85" s="365">
        <v>-0.11483860282417752</v>
      </c>
      <c r="U85" s="366">
        <v>6363.25207217562</v>
      </c>
      <c r="V85" s="365">
        <v>1.4375031895552278E-2</v>
      </c>
      <c r="W85" s="369"/>
      <c r="X85" s="368"/>
    </row>
    <row r="86" spans="1:24" x14ac:dyDescent="0.25">
      <c r="A86" s="16">
        <v>8732014</v>
      </c>
      <c r="B86" s="17" t="s">
        <v>166</v>
      </c>
      <c r="C86" s="17" t="s">
        <v>36</v>
      </c>
      <c r="D86" s="17" t="s">
        <v>349</v>
      </c>
      <c r="E86" s="17" t="s">
        <v>350</v>
      </c>
      <c r="F86" s="18">
        <v>11138.4</v>
      </c>
      <c r="G86" s="18">
        <v>9490.5</v>
      </c>
      <c r="H86" s="19"/>
      <c r="I86" s="230">
        <v>365</v>
      </c>
      <c r="J86" s="231">
        <v>357</v>
      </c>
      <c r="K86" s="20">
        <v>-8</v>
      </c>
      <c r="L86" s="21"/>
      <c r="M86" s="337">
        <v>1821257.0240172681</v>
      </c>
      <c r="N86" s="337">
        <v>59898.104899999998</v>
      </c>
      <c r="O86" s="338">
        <v>1881155.128917268</v>
      </c>
      <c r="P86" s="339">
        <v>5123.3335038829264</v>
      </c>
      <c r="Q86" s="37"/>
      <c r="R86" s="363">
        <v>1841886.7075809392</v>
      </c>
      <c r="S86" s="364">
        <v>-39268.421336328844</v>
      </c>
      <c r="T86" s="365">
        <v>-2.0874632151645291E-2</v>
      </c>
      <c r="U86" s="366">
        <v>5132.7624862211178</v>
      </c>
      <c r="V86" s="365">
        <v>1.8403998746217244E-3</v>
      </c>
      <c r="W86" s="369"/>
      <c r="X86" s="368"/>
    </row>
    <row r="87" spans="1:24" x14ac:dyDescent="0.25">
      <c r="A87" s="16">
        <v>8732015</v>
      </c>
      <c r="B87" s="17" t="s">
        <v>167</v>
      </c>
      <c r="C87" s="17" t="s">
        <v>36</v>
      </c>
      <c r="D87" s="17" t="s">
        <v>349</v>
      </c>
      <c r="E87" s="17" t="s">
        <v>350</v>
      </c>
      <c r="F87" s="18">
        <v>4790.3999999999996</v>
      </c>
      <c r="G87" s="18">
        <v>4790.3999999999996</v>
      </c>
      <c r="H87" s="19"/>
      <c r="I87" s="230">
        <v>178</v>
      </c>
      <c r="J87" s="231">
        <v>187</v>
      </c>
      <c r="K87" s="20">
        <v>9</v>
      </c>
      <c r="L87" s="21"/>
      <c r="M87" s="337">
        <v>958630.56666382519</v>
      </c>
      <c r="N87" s="337">
        <v>31175.754099999998</v>
      </c>
      <c r="O87" s="338">
        <v>989806.32076382521</v>
      </c>
      <c r="P87" s="339">
        <v>5533.7973076619392</v>
      </c>
      <c r="Q87" s="37"/>
      <c r="R87" s="363">
        <v>1069845.2840670021</v>
      </c>
      <c r="S87" s="364">
        <v>80038.963303176919</v>
      </c>
      <c r="T87" s="365">
        <v>8.0863257411219122E-2</v>
      </c>
      <c r="U87" s="366">
        <v>5695.4806634599045</v>
      </c>
      <c r="V87" s="365">
        <v>2.9217433673275874E-2</v>
      </c>
      <c r="W87" s="369"/>
      <c r="X87" s="368"/>
    </row>
    <row r="88" spans="1:24" x14ac:dyDescent="0.25">
      <c r="A88" s="16">
        <v>8732448</v>
      </c>
      <c r="B88" s="17" t="s">
        <v>168</v>
      </c>
      <c r="C88" s="17" t="s">
        <v>36</v>
      </c>
      <c r="D88" s="17" t="s">
        <v>345</v>
      </c>
      <c r="E88" s="17" t="s">
        <v>346</v>
      </c>
      <c r="F88" s="18">
        <v>11029.135399999999</v>
      </c>
      <c r="G88" s="18">
        <v>11211</v>
      </c>
      <c r="H88" s="19"/>
      <c r="I88" s="230">
        <v>410</v>
      </c>
      <c r="J88" s="231">
        <v>401</v>
      </c>
      <c r="K88" s="20">
        <v>-9</v>
      </c>
      <c r="L88" s="21"/>
      <c r="M88" s="337">
        <v>2130086.3529856219</v>
      </c>
      <c r="N88" s="337">
        <v>73377.129300000001</v>
      </c>
      <c r="O88" s="338">
        <v>2203463.482285622</v>
      </c>
      <c r="P88" s="339">
        <v>5347.4008460624927</v>
      </c>
      <c r="Q88" s="37"/>
      <c r="R88" s="363">
        <v>2210048.7511929851</v>
      </c>
      <c r="S88" s="364">
        <v>6585.2689073630609</v>
      </c>
      <c r="T88" s="365">
        <v>2.9885990670161927E-3</v>
      </c>
      <c r="U88" s="366">
        <v>5483.3859131994641</v>
      </c>
      <c r="V88" s="365">
        <v>2.5430124101712449E-2</v>
      </c>
      <c r="W88" s="369"/>
      <c r="X88" s="368"/>
    </row>
    <row r="89" spans="1:24" x14ac:dyDescent="0.25">
      <c r="A89" s="16">
        <v>8732036</v>
      </c>
      <c r="B89" s="17" t="s">
        <v>169</v>
      </c>
      <c r="C89" s="17" t="s">
        <v>36</v>
      </c>
      <c r="D89" s="17" t="s">
        <v>342</v>
      </c>
      <c r="E89" s="17" t="s">
        <v>344</v>
      </c>
      <c r="F89" s="18">
        <v>11247.6</v>
      </c>
      <c r="G89" s="18">
        <v>11433</v>
      </c>
      <c r="H89" s="19"/>
      <c r="I89" s="230">
        <v>255</v>
      </c>
      <c r="J89" s="231">
        <v>273</v>
      </c>
      <c r="K89" s="20">
        <v>18</v>
      </c>
      <c r="L89" s="21"/>
      <c r="M89" s="337">
        <v>1373355.2131376059</v>
      </c>
      <c r="N89" s="337">
        <v>47836.805200000003</v>
      </c>
      <c r="O89" s="338">
        <v>1421192.018337606</v>
      </c>
      <c r="P89" s="339">
        <v>5529.1937974023758</v>
      </c>
      <c r="Q89" s="37"/>
      <c r="R89" s="363">
        <v>1575863.1787202512</v>
      </c>
      <c r="S89" s="364">
        <v>154671.1603826452</v>
      </c>
      <c r="T89" s="365">
        <v>0.10883199341603879</v>
      </c>
      <c r="U89" s="366">
        <v>5730.5134751657552</v>
      </c>
      <c r="V89" s="365">
        <v>3.6410313174039886E-2</v>
      </c>
      <c r="W89" s="369"/>
      <c r="X89" s="368"/>
    </row>
    <row r="90" spans="1:24" x14ac:dyDescent="0.25">
      <c r="A90" s="16">
        <v>8732209</v>
      </c>
      <c r="B90" s="17" t="s">
        <v>170</v>
      </c>
      <c r="C90" s="17" t="s">
        <v>36</v>
      </c>
      <c r="D90" s="17" t="s">
        <v>342</v>
      </c>
      <c r="E90" s="17" t="s">
        <v>344</v>
      </c>
      <c r="F90" s="18">
        <v>11356.8</v>
      </c>
      <c r="G90" s="18">
        <v>11544</v>
      </c>
      <c r="H90" s="19"/>
      <c r="I90" s="230">
        <v>412</v>
      </c>
      <c r="J90" s="231">
        <v>405</v>
      </c>
      <c r="K90" s="20">
        <v>-7</v>
      </c>
      <c r="L90" s="21"/>
      <c r="M90" s="337">
        <v>2052816.8</v>
      </c>
      <c r="N90" s="337">
        <v>67866.345499999996</v>
      </c>
      <c r="O90" s="338">
        <v>2120683.1455000001</v>
      </c>
      <c r="P90" s="339">
        <v>5119.7241395631072</v>
      </c>
      <c r="Q90" s="37"/>
      <c r="R90" s="363">
        <v>2106873.4047818063</v>
      </c>
      <c r="S90" s="364">
        <v>-13809.740718193818</v>
      </c>
      <c r="T90" s="365">
        <v>-6.5119302463913587E-3</v>
      </c>
      <c r="U90" s="366">
        <v>5173.6528513131016</v>
      </c>
      <c r="V90" s="365">
        <v>1.0533519049054932E-2</v>
      </c>
      <c r="W90" s="369"/>
      <c r="X90" s="368"/>
    </row>
    <row r="91" spans="1:24" x14ac:dyDescent="0.25">
      <c r="A91" s="16">
        <v>8732067</v>
      </c>
      <c r="B91" s="17" t="s">
        <v>171</v>
      </c>
      <c r="C91" s="17" t="s">
        <v>36</v>
      </c>
      <c r="D91" s="17" t="s">
        <v>345</v>
      </c>
      <c r="E91" s="17" t="s">
        <v>346</v>
      </c>
      <c r="F91" s="18">
        <v>2969.0214000000001</v>
      </c>
      <c r="G91" s="18">
        <v>2969.05</v>
      </c>
      <c r="H91" s="19"/>
      <c r="I91" s="230">
        <v>99</v>
      </c>
      <c r="J91" s="231">
        <v>95</v>
      </c>
      <c r="K91" s="20">
        <v>-4</v>
      </c>
      <c r="L91" s="21"/>
      <c r="M91" s="337">
        <v>656349.41224312608</v>
      </c>
      <c r="N91" s="337">
        <v>21156.423699999999</v>
      </c>
      <c r="O91" s="338">
        <v>677505.83594312612</v>
      </c>
      <c r="P91" s="339">
        <v>6813.5031772032944</v>
      </c>
      <c r="Q91" s="37"/>
      <c r="R91" s="363">
        <v>677036.03714133846</v>
      </c>
      <c r="S91" s="364">
        <v>-469.79880178766325</v>
      </c>
      <c r="T91" s="365">
        <v>-6.934239926268339E-4</v>
      </c>
      <c r="U91" s="366">
        <v>7095.4419699088257</v>
      </c>
      <c r="V91" s="365">
        <v>4.1379417514450678E-2</v>
      </c>
      <c r="W91" s="369"/>
      <c r="X91" s="368"/>
    </row>
    <row r="92" spans="1:24" x14ac:dyDescent="0.25">
      <c r="A92" s="16">
        <v>8732016</v>
      </c>
      <c r="B92" s="17" t="s">
        <v>172</v>
      </c>
      <c r="C92" s="17" t="s">
        <v>36</v>
      </c>
      <c r="D92" s="17" t="s">
        <v>349</v>
      </c>
      <c r="E92" s="17" t="s">
        <v>350</v>
      </c>
      <c r="F92" s="18">
        <v>16217.5</v>
      </c>
      <c r="G92" s="18">
        <v>16217.5</v>
      </c>
      <c r="H92" s="19"/>
      <c r="I92" s="230">
        <v>135</v>
      </c>
      <c r="J92" s="231">
        <v>135</v>
      </c>
      <c r="K92" s="20">
        <v>0</v>
      </c>
      <c r="L92" s="21"/>
      <c r="M92" s="337">
        <v>791738.01550348126</v>
      </c>
      <c r="N92" s="337">
        <v>26259.827000000001</v>
      </c>
      <c r="O92" s="338">
        <v>817997.84250348131</v>
      </c>
      <c r="P92" s="339">
        <v>5939.1136481739359</v>
      </c>
      <c r="Q92" s="37"/>
      <c r="R92" s="363">
        <v>836177.14870631904</v>
      </c>
      <c r="S92" s="364">
        <v>18179.306202837732</v>
      </c>
      <c r="T92" s="365">
        <v>2.2224149329294059E-2</v>
      </c>
      <c r="U92" s="366">
        <v>6073.7751756023636</v>
      </c>
      <c r="V92" s="365">
        <v>2.2673674121361741E-2</v>
      </c>
      <c r="W92" s="369"/>
      <c r="X92" s="368"/>
    </row>
    <row r="93" spans="1:24" x14ac:dyDescent="0.25">
      <c r="A93" s="16">
        <v>8733310</v>
      </c>
      <c r="B93" s="17" t="s">
        <v>173</v>
      </c>
      <c r="C93" s="17" t="s">
        <v>36</v>
      </c>
      <c r="D93" s="17" t="s">
        <v>349</v>
      </c>
      <c r="E93" s="17" t="s">
        <v>350</v>
      </c>
      <c r="F93" s="18">
        <v>4715.55</v>
      </c>
      <c r="G93" s="18">
        <v>4715.55</v>
      </c>
      <c r="H93" s="19"/>
      <c r="I93" s="230">
        <v>206</v>
      </c>
      <c r="J93" s="231">
        <v>200</v>
      </c>
      <c r="K93" s="20">
        <v>-6</v>
      </c>
      <c r="L93" s="21"/>
      <c r="M93" s="337">
        <v>1025896.7608369486</v>
      </c>
      <c r="N93" s="337">
        <v>34446.958599999998</v>
      </c>
      <c r="O93" s="338">
        <v>1060343.7194369487</v>
      </c>
      <c r="P93" s="339">
        <v>5124.4085894997506</v>
      </c>
      <c r="Q93" s="37"/>
      <c r="R93" s="363">
        <v>1055273.0327917999</v>
      </c>
      <c r="S93" s="364">
        <v>-5070.6866451487876</v>
      </c>
      <c r="T93" s="365">
        <v>-4.7821159801289381E-3</v>
      </c>
      <c r="U93" s="366">
        <v>5252.7874139589994</v>
      </c>
      <c r="V93" s="365">
        <v>2.5052417701879867E-2</v>
      </c>
      <c r="W93" s="369"/>
      <c r="X93" s="368"/>
    </row>
    <row r="94" spans="1:24" x14ac:dyDescent="0.25">
      <c r="A94" s="16">
        <v>8733068</v>
      </c>
      <c r="B94" s="17" t="s">
        <v>174</v>
      </c>
      <c r="C94" s="17" t="s">
        <v>36</v>
      </c>
      <c r="D94" s="17" t="s">
        <v>342</v>
      </c>
      <c r="E94" s="17" t="s">
        <v>344</v>
      </c>
      <c r="F94" s="18">
        <v>19960</v>
      </c>
      <c r="G94" s="18">
        <v>19960</v>
      </c>
      <c r="H94" s="19"/>
      <c r="I94" s="230">
        <v>87</v>
      </c>
      <c r="J94" s="231">
        <v>74</v>
      </c>
      <c r="K94" s="20">
        <v>-13</v>
      </c>
      <c r="L94" s="21"/>
      <c r="M94" s="337">
        <v>594419.55202658148</v>
      </c>
      <c r="N94" s="337">
        <v>17528.508000000002</v>
      </c>
      <c r="O94" s="338">
        <v>611948.06002658152</v>
      </c>
      <c r="P94" s="339">
        <v>6804.4604600756493</v>
      </c>
      <c r="Q94" s="37"/>
      <c r="R94" s="363">
        <v>585240.87632084929</v>
      </c>
      <c r="S94" s="364">
        <v>-26707.183705732226</v>
      </c>
      <c r="T94" s="365">
        <v>-4.3642893000710115E-2</v>
      </c>
      <c r="U94" s="366">
        <v>7638.930761092558</v>
      </c>
      <c r="V94" s="365">
        <v>0.1226357777979698</v>
      </c>
      <c r="W94" s="369"/>
      <c r="X94" s="368"/>
    </row>
    <row r="95" spans="1:24" x14ac:dyDescent="0.25">
      <c r="A95" s="16">
        <v>8732210</v>
      </c>
      <c r="B95" s="17" t="s">
        <v>175</v>
      </c>
      <c r="C95" s="17" t="s">
        <v>36</v>
      </c>
      <c r="D95" s="17" t="s">
        <v>342</v>
      </c>
      <c r="E95" s="17" t="s">
        <v>344</v>
      </c>
      <c r="F95" s="18">
        <v>1646.7</v>
      </c>
      <c r="G95" s="18">
        <v>1646.7</v>
      </c>
      <c r="H95" s="19"/>
      <c r="I95" s="230">
        <v>72</v>
      </c>
      <c r="J95" s="231">
        <v>67</v>
      </c>
      <c r="K95" s="20">
        <v>-5</v>
      </c>
      <c r="L95" s="21"/>
      <c r="M95" s="337">
        <v>510754.51913741283</v>
      </c>
      <c r="N95" s="337">
        <v>15632.466</v>
      </c>
      <c r="O95" s="338">
        <v>526386.98513741279</v>
      </c>
      <c r="P95" s="339">
        <v>7288.0595157974003</v>
      </c>
      <c r="Q95" s="37"/>
      <c r="R95" s="363">
        <v>520004.49337124522</v>
      </c>
      <c r="S95" s="364">
        <v>-6382.4917661675718</v>
      </c>
      <c r="T95" s="365">
        <v>-1.2125094172876308E-2</v>
      </c>
      <c r="U95" s="366">
        <v>7736.6834831529131</v>
      </c>
      <c r="V95" s="365">
        <v>6.1556024121796435E-2</v>
      </c>
      <c r="W95" s="369"/>
      <c r="X95" s="368"/>
    </row>
    <row r="96" spans="1:24" x14ac:dyDescent="0.25">
      <c r="A96" s="16">
        <v>8732100</v>
      </c>
      <c r="B96" s="17" t="s">
        <v>176</v>
      </c>
      <c r="C96" s="17" t="s">
        <v>36</v>
      </c>
      <c r="D96" s="17" t="s">
        <v>349</v>
      </c>
      <c r="E96" s="17" t="s">
        <v>353</v>
      </c>
      <c r="F96" s="18">
        <v>16342.25</v>
      </c>
      <c r="G96" s="18">
        <v>16342.25</v>
      </c>
      <c r="H96" s="19"/>
      <c r="I96" s="230">
        <v>79</v>
      </c>
      <c r="J96" s="231">
        <v>77</v>
      </c>
      <c r="K96" s="20">
        <v>-2</v>
      </c>
      <c r="L96" s="21"/>
      <c r="M96" s="337">
        <v>560545.48946559359</v>
      </c>
      <c r="N96" s="337">
        <v>16701.5864</v>
      </c>
      <c r="O96" s="338">
        <v>577247.07586559362</v>
      </c>
      <c r="P96" s="339">
        <v>7100.0610869062484</v>
      </c>
      <c r="Q96" s="37"/>
      <c r="R96" s="363">
        <v>590156.2869943548</v>
      </c>
      <c r="S96" s="364">
        <v>12909.211128761177</v>
      </c>
      <c r="T96" s="365">
        <v>2.2363406708303467E-2</v>
      </c>
      <c r="U96" s="366">
        <v>7452.1303505760361</v>
      </c>
      <c r="V96" s="365">
        <v>4.9586793600841665E-2</v>
      </c>
      <c r="W96" s="369"/>
      <c r="X96" s="368"/>
    </row>
    <row r="97" spans="1:24" x14ac:dyDescent="0.25">
      <c r="A97" s="16">
        <v>8732042</v>
      </c>
      <c r="B97" s="17" t="s">
        <v>177</v>
      </c>
      <c r="C97" s="17" t="s">
        <v>36</v>
      </c>
      <c r="D97" s="17" t="s">
        <v>349</v>
      </c>
      <c r="E97" s="17" t="s">
        <v>350</v>
      </c>
      <c r="F97" s="18">
        <v>1571.85</v>
      </c>
      <c r="G97" s="18">
        <v>1571.85</v>
      </c>
      <c r="H97" s="19"/>
      <c r="I97" s="230">
        <v>46</v>
      </c>
      <c r="J97" s="231">
        <v>47</v>
      </c>
      <c r="K97" s="20">
        <v>1</v>
      </c>
      <c r="L97" s="21"/>
      <c r="M97" s="337">
        <v>413455.09211225394</v>
      </c>
      <c r="N97" s="337">
        <v>12505.1621</v>
      </c>
      <c r="O97" s="338">
        <v>425960.25421225396</v>
      </c>
      <c r="P97" s="339">
        <v>9225.8348741794343</v>
      </c>
      <c r="Q97" s="37"/>
      <c r="R97" s="363">
        <v>431648.78875131335</v>
      </c>
      <c r="S97" s="364">
        <v>5688.5345390593866</v>
      </c>
      <c r="T97" s="365">
        <v>1.3354613447631235E-2</v>
      </c>
      <c r="U97" s="366">
        <v>9150.5731649215613</v>
      </c>
      <c r="V97" s="365">
        <v>-8.1577125847450138E-3</v>
      </c>
      <c r="W97" s="369"/>
      <c r="X97" s="368"/>
    </row>
    <row r="98" spans="1:24" x14ac:dyDescent="0.25">
      <c r="A98" s="16">
        <v>8733056</v>
      </c>
      <c r="B98" s="17" t="s">
        <v>178</v>
      </c>
      <c r="C98" s="17" t="s">
        <v>36</v>
      </c>
      <c r="D98" s="17" t="s">
        <v>345</v>
      </c>
      <c r="E98" s="17" t="s">
        <v>346</v>
      </c>
      <c r="F98" s="18">
        <v>1496.9856</v>
      </c>
      <c r="G98" s="18">
        <v>1546.9</v>
      </c>
      <c r="H98" s="19"/>
      <c r="I98" s="230">
        <v>87</v>
      </c>
      <c r="J98" s="231">
        <v>78</v>
      </c>
      <c r="K98" s="20">
        <v>-9</v>
      </c>
      <c r="L98" s="21"/>
      <c r="M98" s="337">
        <v>640168.58921471529</v>
      </c>
      <c r="N98" s="337">
        <v>20167.3606</v>
      </c>
      <c r="O98" s="338">
        <v>660335.94981471531</v>
      </c>
      <c r="P98" s="339">
        <v>7572.8616576404056</v>
      </c>
      <c r="Q98" s="37"/>
      <c r="R98" s="363">
        <v>613962.41657464462</v>
      </c>
      <c r="S98" s="364">
        <v>-46373.533240070683</v>
      </c>
      <c r="T98" s="365">
        <v>-7.022718247141127E-2</v>
      </c>
      <c r="U98" s="366">
        <v>7851.480981726213</v>
      </c>
      <c r="V98" s="365">
        <v>3.6791814862312061E-2</v>
      </c>
      <c r="W98" s="369"/>
      <c r="X98" s="368"/>
    </row>
    <row r="99" spans="1:24" x14ac:dyDescent="0.25">
      <c r="A99" s="16">
        <v>8732315</v>
      </c>
      <c r="B99" s="17" t="s">
        <v>179</v>
      </c>
      <c r="C99" s="17" t="s">
        <v>36</v>
      </c>
      <c r="D99" s="17" t="s">
        <v>349</v>
      </c>
      <c r="E99" s="17" t="s">
        <v>350</v>
      </c>
      <c r="F99" s="30">
        <v>189331.35042660806</v>
      </c>
      <c r="G99" s="18">
        <v>214653.32227693906</v>
      </c>
      <c r="H99" s="19"/>
      <c r="I99" s="230">
        <v>525</v>
      </c>
      <c r="J99" s="231">
        <v>544</v>
      </c>
      <c r="K99" s="20">
        <v>19</v>
      </c>
      <c r="L99" s="21"/>
      <c r="M99" s="337">
        <v>2805766.190898153</v>
      </c>
      <c r="N99" s="337">
        <v>88751.1823</v>
      </c>
      <c r="O99" s="338">
        <v>2894517.373198153</v>
      </c>
      <c r="P99" s="339">
        <v>5152.7352814696087</v>
      </c>
      <c r="Q99" s="37"/>
      <c r="R99" s="363">
        <v>3133217.4449294186</v>
      </c>
      <c r="S99" s="364">
        <v>238700.07173126563</v>
      </c>
      <c r="T99" s="365">
        <v>8.24662770869901E-2</v>
      </c>
      <c r="U99" s="366">
        <v>5364.900018361358</v>
      </c>
      <c r="V99" s="365">
        <v>4.117516722715045E-2</v>
      </c>
      <c r="W99" s="369"/>
      <c r="X99" s="368"/>
    </row>
    <row r="100" spans="1:24" x14ac:dyDescent="0.25">
      <c r="A100" s="16">
        <v>8732018</v>
      </c>
      <c r="B100" s="17" t="s">
        <v>180</v>
      </c>
      <c r="C100" s="17" t="s">
        <v>36</v>
      </c>
      <c r="D100" s="17" t="s">
        <v>349</v>
      </c>
      <c r="E100" s="17" t="s">
        <v>350</v>
      </c>
      <c r="F100" s="18">
        <v>22330.25</v>
      </c>
      <c r="G100" s="18">
        <v>22330.25</v>
      </c>
      <c r="H100" s="19"/>
      <c r="I100" s="230">
        <v>118</v>
      </c>
      <c r="J100" s="231">
        <v>117</v>
      </c>
      <c r="K100" s="20">
        <v>-1</v>
      </c>
      <c r="L100" s="21"/>
      <c r="M100" s="337">
        <v>698480.74010496994</v>
      </c>
      <c r="N100" s="337">
        <v>22460.649300000001</v>
      </c>
      <c r="O100" s="338">
        <v>720941.38940496999</v>
      </c>
      <c r="P100" s="339">
        <v>5920.4333847878816</v>
      </c>
      <c r="Q100" s="37"/>
      <c r="R100" s="363">
        <v>747821.9841457156</v>
      </c>
      <c r="S100" s="364">
        <v>26880.594740745611</v>
      </c>
      <c r="T100" s="365">
        <v>3.7285409238234396E-2</v>
      </c>
      <c r="U100" s="366">
        <v>6200.7840525274842</v>
      </c>
      <c r="V100" s="365">
        <v>4.7353065142147037E-2</v>
      </c>
      <c r="W100" s="369"/>
      <c r="X100" s="371"/>
    </row>
    <row r="101" spans="1:24" x14ac:dyDescent="0.25">
      <c r="A101" s="16">
        <v>8732252</v>
      </c>
      <c r="B101" s="17" t="s">
        <v>181</v>
      </c>
      <c r="C101" s="17" t="s">
        <v>36</v>
      </c>
      <c r="D101" s="17" t="s">
        <v>342</v>
      </c>
      <c r="E101" s="17" t="s">
        <v>344</v>
      </c>
      <c r="F101" s="18">
        <v>4565.8500000000004</v>
      </c>
      <c r="G101" s="18">
        <v>4565.8500000000004</v>
      </c>
      <c r="H101" s="19"/>
      <c r="I101" s="230">
        <v>141</v>
      </c>
      <c r="J101" s="231">
        <v>132</v>
      </c>
      <c r="K101" s="20">
        <v>-9</v>
      </c>
      <c r="L101" s="21"/>
      <c r="M101" s="337">
        <v>844630.01019270148</v>
      </c>
      <c r="N101" s="337">
        <v>27319.8269</v>
      </c>
      <c r="O101" s="338">
        <v>871949.83709270146</v>
      </c>
      <c r="P101" s="339">
        <v>6151.6594829269607</v>
      </c>
      <c r="Q101" s="37"/>
      <c r="R101" s="363">
        <v>839165.47763462516</v>
      </c>
      <c r="S101" s="364">
        <v>-32784.359458076302</v>
      </c>
      <c r="T101" s="365">
        <v>-3.7598905422572867E-2</v>
      </c>
      <c r="U101" s="366">
        <v>6322.7244517774634</v>
      </c>
      <c r="V101" s="365">
        <v>2.7807938544919263E-2</v>
      </c>
      <c r="W101" s="369"/>
      <c r="X101" s="368"/>
    </row>
    <row r="102" spans="1:24" x14ac:dyDescent="0.25">
      <c r="A102" s="16">
        <v>8732045</v>
      </c>
      <c r="B102" s="17" t="s">
        <v>182</v>
      </c>
      <c r="C102" s="17" t="s">
        <v>36</v>
      </c>
      <c r="D102" s="17" t="s">
        <v>342</v>
      </c>
      <c r="E102" s="17" t="s">
        <v>344</v>
      </c>
      <c r="F102" s="18">
        <v>4366.25</v>
      </c>
      <c r="G102" s="18">
        <v>4366.25</v>
      </c>
      <c r="H102" s="19"/>
      <c r="I102" s="230">
        <v>216</v>
      </c>
      <c r="J102" s="231">
        <v>221</v>
      </c>
      <c r="K102" s="20">
        <v>5</v>
      </c>
      <c r="L102" s="21"/>
      <c r="M102" s="337">
        <v>1241808.6967797508</v>
      </c>
      <c r="N102" s="337">
        <v>42329.061600000001</v>
      </c>
      <c r="O102" s="338">
        <v>1284137.7583797507</v>
      </c>
      <c r="P102" s="339">
        <v>5924.8680943506979</v>
      </c>
      <c r="Q102" s="37"/>
      <c r="R102" s="363">
        <v>1328165.5236107842</v>
      </c>
      <c r="S102" s="364">
        <v>44027.765231033554</v>
      </c>
      <c r="T102" s="365">
        <v>3.4285858307433616E-2</v>
      </c>
      <c r="U102" s="366">
        <v>5990.0419620397479</v>
      </c>
      <c r="V102" s="365">
        <v>1.1000053781989275E-2</v>
      </c>
      <c r="W102" s="369"/>
      <c r="X102" s="368"/>
    </row>
    <row r="103" spans="1:24" x14ac:dyDescent="0.25">
      <c r="A103" s="16">
        <v>8733035</v>
      </c>
      <c r="B103" s="17" t="s">
        <v>183</v>
      </c>
      <c r="C103" s="17" t="s">
        <v>36</v>
      </c>
      <c r="D103" s="17" t="s">
        <v>349</v>
      </c>
      <c r="E103" s="17" t="s">
        <v>350</v>
      </c>
      <c r="F103" s="18">
        <v>18088.75</v>
      </c>
      <c r="G103" s="18">
        <v>18088.75</v>
      </c>
      <c r="H103" s="19"/>
      <c r="I103" s="230">
        <v>135</v>
      </c>
      <c r="J103" s="231">
        <v>132</v>
      </c>
      <c r="K103" s="20">
        <v>-3</v>
      </c>
      <c r="L103" s="21"/>
      <c r="M103" s="337">
        <v>758245.12721117295</v>
      </c>
      <c r="N103" s="337">
        <v>24626.251499999998</v>
      </c>
      <c r="O103" s="338">
        <v>782871.37871117296</v>
      </c>
      <c r="P103" s="339">
        <v>5665.056508971652</v>
      </c>
      <c r="Q103" s="37"/>
      <c r="R103" s="363">
        <v>795013.68977400195</v>
      </c>
      <c r="S103" s="364">
        <v>12142.311062828987</v>
      </c>
      <c r="T103" s="365">
        <v>1.5509969316822714E-2</v>
      </c>
      <c r="U103" s="366">
        <v>5885.7949982878936</v>
      </c>
      <c r="V103" s="365">
        <v>3.8964922762317E-2</v>
      </c>
      <c r="W103" s="369"/>
      <c r="X103" s="368"/>
    </row>
    <row r="104" spans="1:24" x14ac:dyDescent="0.25">
      <c r="A104" s="16">
        <v>8732007</v>
      </c>
      <c r="B104" s="17" t="s">
        <v>184</v>
      </c>
      <c r="C104" s="17" t="s">
        <v>36</v>
      </c>
      <c r="D104" s="17" t="s">
        <v>349</v>
      </c>
      <c r="E104" s="17" t="s">
        <v>350</v>
      </c>
      <c r="F104" s="18">
        <v>13650</v>
      </c>
      <c r="G104" s="18">
        <v>13875</v>
      </c>
      <c r="H104" s="19"/>
      <c r="I104" s="230">
        <v>414</v>
      </c>
      <c r="J104" s="231">
        <v>389</v>
      </c>
      <c r="K104" s="20">
        <v>-25</v>
      </c>
      <c r="L104" s="21"/>
      <c r="M104" s="337">
        <v>2065020</v>
      </c>
      <c r="N104" s="337">
        <v>65622.712700000004</v>
      </c>
      <c r="O104" s="338">
        <v>2130642.7127</v>
      </c>
      <c r="P104" s="339">
        <v>5113.5089678743961</v>
      </c>
      <c r="Q104" s="37"/>
      <c r="R104" s="363">
        <v>2012304.1698870682</v>
      </c>
      <c r="S104" s="364">
        <v>-118338.54281293182</v>
      </c>
      <c r="T104" s="365">
        <v>-5.5541242136730874E-2</v>
      </c>
      <c r="U104" s="366">
        <v>5137.3500511235688</v>
      </c>
      <c r="V104" s="365">
        <v>4.6623724332848981E-3</v>
      </c>
      <c r="W104" s="369"/>
      <c r="X104" s="368"/>
    </row>
    <row r="105" spans="1:24" x14ac:dyDescent="0.25">
      <c r="A105" s="16">
        <v>8732205</v>
      </c>
      <c r="B105" s="17" t="s">
        <v>185</v>
      </c>
      <c r="C105" s="17" t="s">
        <v>36</v>
      </c>
      <c r="D105" s="17" t="s">
        <v>349</v>
      </c>
      <c r="E105" s="17" t="s">
        <v>350</v>
      </c>
      <c r="F105" s="18">
        <v>19367.439999999999</v>
      </c>
      <c r="G105" s="18">
        <v>21581.75</v>
      </c>
      <c r="H105" s="19"/>
      <c r="I105" s="230">
        <v>75</v>
      </c>
      <c r="J105" s="231">
        <v>53</v>
      </c>
      <c r="K105" s="20">
        <v>-22</v>
      </c>
      <c r="L105" s="21"/>
      <c r="M105" s="337">
        <v>514292.78777490882</v>
      </c>
      <c r="N105" s="337">
        <v>16539.444899999999</v>
      </c>
      <c r="O105" s="338">
        <v>530832.23267490882</v>
      </c>
      <c r="P105" s="339">
        <v>6819.5305689987845</v>
      </c>
      <c r="Q105" s="37"/>
      <c r="R105" s="363">
        <v>432766.87389803503</v>
      </c>
      <c r="S105" s="364">
        <v>-98065.358776873793</v>
      </c>
      <c r="T105" s="365">
        <v>-0.1847388925173479</v>
      </c>
      <c r="U105" s="366">
        <v>7758.2098848685855</v>
      </c>
      <c r="V105" s="365">
        <v>0.13764573769006713</v>
      </c>
      <c r="W105" s="369"/>
      <c r="X105" s="368"/>
    </row>
    <row r="106" spans="1:24" x14ac:dyDescent="0.25">
      <c r="A106" s="16">
        <v>8732211</v>
      </c>
      <c r="B106" s="17" t="s">
        <v>186</v>
      </c>
      <c r="C106" s="17" t="s">
        <v>36</v>
      </c>
      <c r="D106" s="17" t="s">
        <v>342</v>
      </c>
      <c r="E106" s="17" t="s">
        <v>344</v>
      </c>
      <c r="F106" s="18">
        <v>5590.55</v>
      </c>
      <c r="G106" s="18">
        <v>37462.5</v>
      </c>
      <c r="H106" s="19"/>
      <c r="I106" s="230">
        <v>270</v>
      </c>
      <c r="J106" s="231">
        <v>246</v>
      </c>
      <c r="K106" s="20">
        <v>-24</v>
      </c>
      <c r="L106" s="21"/>
      <c r="M106" s="337">
        <v>1355613.3607032604</v>
      </c>
      <c r="N106" s="337">
        <v>44455.141799999998</v>
      </c>
      <c r="O106" s="338">
        <v>1400068.5025032605</v>
      </c>
      <c r="P106" s="339">
        <v>5164.7331574194832</v>
      </c>
      <c r="Q106" s="37"/>
      <c r="R106" s="363">
        <v>1360114.0396851776</v>
      </c>
      <c r="S106" s="364">
        <v>-39954.462818082888</v>
      </c>
      <c r="T106" s="365">
        <v>-2.8537505662505853E-2</v>
      </c>
      <c r="U106" s="366">
        <v>5376.6322751429989</v>
      </c>
      <c r="V106" s="365">
        <v>4.1028086304731641E-2</v>
      </c>
      <c r="W106" s="369"/>
      <c r="X106" s="368"/>
    </row>
    <row r="107" spans="1:24" x14ac:dyDescent="0.25">
      <c r="A107" s="16">
        <v>8734503</v>
      </c>
      <c r="B107" s="17" t="s">
        <v>187</v>
      </c>
      <c r="C107" s="17" t="s">
        <v>37</v>
      </c>
      <c r="D107" s="17" t="s">
        <v>342</v>
      </c>
      <c r="E107" s="17" t="s">
        <v>344</v>
      </c>
      <c r="F107" s="18">
        <v>62790</v>
      </c>
      <c r="G107" s="18">
        <v>63825</v>
      </c>
      <c r="H107" s="19"/>
      <c r="I107" s="230">
        <v>1701</v>
      </c>
      <c r="J107" s="231">
        <v>1749</v>
      </c>
      <c r="K107" s="20">
        <v>48</v>
      </c>
      <c r="L107" s="21"/>
      <c r="M107" s="337">
        <v>11483014.524526589</v>
      </c>
      <c r="N107" s="337">
        <v>319830.1605</v>
      </c>
      <c r="O107" s="338">
        <v>11802844.685026588</v>
      </c>
      <c r="P107" s="339">
        <v>6901.8546061296811</v>
      </c>
      <c r="Q107" s="37"/>
      <c r="R107" s="363">
        <v>12605019.753304314</v>
      </c>
      <c r="S107" s="364">
        <v>802175.06827772595</v>
      </c>
      <c r="T107" s="365">
        <v>6.7964553434765373E-2</v>
      </c>
      <c r="U107" s="366">
        <v>7170.4944272751936</v>
      </c>
      <c r="V107" s="365">
        <v>3.8922845593839066E-2</v>
      </c>
      <c r="W107" s="369"/>
      <c r="X107" s="368"/>
    </row>
    <row r="108" spans="1:24" x14ac:dyDescent="0.25">
      <c r="A108" s="16">
        <v>8732319</v>
      </c>
      <c r="B108" s="17" t="s">
        <v>189</v>
      </c>
      <c r="C108" s="17" t="s">
        <v>36</v>
      </c>
      <c r="D108" s="17" t="s">
        <v>349</v>
      </c>
      <c r="E108" s="17" t="s">
        <v>353</v>
      </c>
      <c r="F108" s="18">
        <v>9191.56</v>
      </c>
      <c r="G108" s="18">
        <v>9435</v>
      </c>
      <c r="H108" s="19"/>
      <c r="I108" s="230">
        <v>394</v>
      </c>
      <c r="J108" s="231">
        <v>420</v>
      </c>
      <c r="K108" s="20">
        <v>26</v>
      </c>
      <c r="L108" s="21"/>
      <c r="M108" s="337">
        <v>1961461.56</v>
      </c>
      <c r="N108" s="337">
        <v>64560.686000000002</v>
      </c>
      <c r="O108" s="338">
        <v>2026022.246</v>
      </c>
      <c r="P108" s="339">
        <v>5118.8596091370555</v>
      </c>
      <c r="Q108" s="37"/>
      <c r="R108" s="363">
        <v>2157735</v>
      </c>
      <c r="S108" s="364">
        <v>131712.75399999996</v>
      </c>
      <c r="T108" s="365">
        <v>6.5010517164874188E-2</v>
      </c>
      <c r="U108" s="366">
        <v>5115</v>
      </c>
      <c r="V108" s="365">
        <v>-7.5399784947533346E-4</v>
      </c>
      <c r="W108" s="369"/>
      <c r="X108" s="368"/>
    </row>
    <row r="109" spans="1:24" x14ac:dyDescent="0.25">
      <c r="A109" s="16">
        <v>8732318</v>
      </c>
      <c r="B109" s="17" t="s">
        <v>188</v>
      </c>
      <c r="C109" s="17" t="s">
        <v>36</v>
      </c>
      <c r="D109" s="17" t="s">
        <v>349</v>
      </c>
      <c r="E109" s="17" t="s">
        <v>353</v>
      </c>
      <c r="F109" s="18">
        <v>14086.8</v>
      </c>
      <c r="G109" s="18">
        <v>14319</v>
      </c>
      <c r="H109" s="19"/>
      <c r="I109" s="230">
        <v>371</v>
      </c>
      <c r="J109" s="231">
        <v>409</v>
      </c>
      <c r="K109" s="20">
        <v>38</v>
      </c>
      <c r="L109" s="21"/>
      <c r="M109" s="337">
        <v>1860933.5236844528</v>
      </c>
      <c r="N109" s="337">
        <v>58821.890800000001</v>
      </c>
      <c r="O109" s="338">
        <v>1919755.4144844527</v>
      </c>
      <c r="P109" s="339">
        <v>5136.573084863754</v>
      </c>
      <c r="Q109" s="37"/>
      <c r="R109" s="363">
        <v>2106354</v>
      </c>
      <c r="S109" s="364">
        <v>186598.58551554731</v>
      </c>
      <c r="T109" s="365">
        <v>9.7199145322196201E-2</v>
      </c>
      <c r="U109" s="366">
        <v>5115</v>
      </c>
      <c r="V109" s="365">
        <v>-4.1998983577834692E-3</v>
      </c>
      <c r="W109" s="369"/>
      <c r="X109" s="368"/>
    </row>
    <row r="110" spans="1:24" x14ac:dyDescent="0.25">
      <c r="A110" s="16">
        <v>8733070</v>
      </c>
      <c r="B110" s="17" t="s">
        <v>190</v>
      </c>
      <c r="C110" s="17" t="s">
        <v>36</v>
      </c>
      <c r="D110" s="17" t="s">
        <v>342</v>
      </c>
      <c r="E110" s="17" t="s">
        <v>343</v>
      </c>
      <c r="F110" s="18">
        <v>3742.5</v>
      </c>
      <c r="G110" s="18">
        <v>3742.5</v>
      </c>
      <c r="H110" s="19"/>
      <c r="I110" s="230">
        <v>118</v>
      </c>
      <c r="J110" s="231">
        <v>111</v>
      </c>
      <c r="K110" s="20">
        <v>-7</v>
      </c>
      <c r="L110" s="21"/>
      <c r="M110" s="337">
        <v>685679.6875187445</v>
      </c>
      <c r="N110" s="337">
        <v>22586.3089</v>
      </c>
      <c r="O110" s="338">
        <v>708265.99641874444</v>
      </c>
      <c r="P110" s="339">
        <v>5970.5381052435969</v>
      </c>
      <c r="Q110" s="37"/>
      <c r="R110" s="363">
        <v>707572.41213119938</v>
      </c>
      <c r="S110" s="364">
        <v>-693.58428754506167</v>
      </c>
      <c r="T110" s="365">
        <v>-9.7927091100247807E-4</v>
      </c>
      <c r="U110" s="366">
        <v>6340.8100191999947</v>
      </c>
      <c r="V110" s="365">
        <v>6.2016506289643857E-2</v>
      </c>
      <c r="W110" s="369"/>
      <c r="X110" s="368"/>
    </row>
    <row r="111" spans="1:24" x14ac:dyDescent="0.25">
      <c r="A111" s="16">
        <v>8733071</v>
      </c>
      <c r="B111" s="17" t="s">
        <v>191</v>
      </c>
      <c r="C111" s="17" t="s">
        <v>36</v>
      </c>
      <c r="D111" s="17" t="s">
        <v>342</v>
      </c>
      <c r="E111" s="17" t="s">
        <v>343</v>
      </c>
      <c r="F111" s="18">
        <v>22330.25</v>
      </c>
      <c r="G111" s="18">
        <v>22330.25</v>
      </c>
      <c r="H111" s="19"/>
      <c r="I111" s="230">
        <v>199</v>
      </c>
      <c r="J111" s="231">
        <v>191</v>
      </c>
      <c r="K111" s="20">
        <v>-8</v>
      </c>
      <c r="L111" s="21"/>
      <c r="M111" s="337">
        <v>1024277.1349785988</v>
      </c>
      <c r="N111" s="337">
        <v>34257.455699999999</v>
      </c>
      <c r="O111" s="338">
        <v>1058534.5906785987</v>
      </c>
      <c r="P111" s="339">
        <v>5207.056988334667</v>
      </c>
      <c r="Q111" s="37"/>
      <c r="R111" s="363">
        <v>1055638.307675235</v>
      </c>
      <c r="S111" s="364">
        <v>-2896.2830033637583</v>
      </c>
      <c r="T111" s="365">
        <v>-2.7361250438750684E-3</v>
      </c>
      <c r="U111" s="366">
        <v>5409.9898307603926</v>
      </c>
      <c r="V111" s="365">
        <v>3.8972656316294318E-2</v>
      </c>
      <c r="W111" s="369"/>
      <c r="X111" s="368"/>
    </row>
    <row r="112" spans="1:24" x14ac:dyDescent="0.25">
      <c r="A112" s="16">
        <v>8732212</v>
      </c>
      <c r="B112" s="17" t="s">
        <v>192</v>
      </c>
      <c r="C112" s="17" t="s">
        <v>36</v>
      </c>
      <c r="D112" s="17" t="s">
        <v>342</v>
      </c>
      <c r="E112" s="17" t="s">
        <v>344</v>
      </c>
      <c r="F112" s="18">
        <v>37947</v>
      </c>
      <c r="G112" s="18">
        <v>38572.5</v>
      </c>
      <c r="H112" s="19"/>
      <c r="I112" s="230">
        <v>183</v>
      </c>
      <c r="J112" s="231">
        <v>176</v>
      </c>
      <c r="K112" s="20">
        <v>-7</v>
      </c>
      <c r="L112" s="21"/>
      <c r="M112" s="337">
        <v>975240.92214487365</v>
      </c>
      <c r="N112" s="337">
        <v>30970.037100000001</v>
      </c>
      <c r="O112" s="338">
        <v>1006210.9592448736</v>
      </c>
      <c r="P112" s="339">
        <v>5291.0598865840084</v>
      </c>
      <c r="Q112" s="37"/>
      <c r="R112" s="363">
        <v>990195.99464768101</v>
      </c>
      <c r="S112" s="364">
        <v>-16014.964597192593</v>
      </c>
      <c r="T112" s="365">
        <v>-1.5916110284876314E-2</v>
      </c>
      <c r="U112" s="366">
        <v>5406.9516741345515</v>
      </c>
      <c r="V112" s="365">
        <v>2.1903321836216193E-2</v>
      </c>
      <c r="W112" s="369"/>
      <c r="X112" s="368"/>
    </row>
    <row r="113" spans="1:24" x14ac:dyDescent="0.25">
      <c r="A113" s="16">
        <v>8733945</v>
      </c>
      <c r="B113" s="17" t="s">
        <v>193</v>
      </c>
      <c r="C113" s="17" t="s">
        <v>36</v>
      </c>
      <c r="D113" s="17" t="s">
        <v>342</v>
      </c>
      <c r="E113" s="17" t="s">
        <v>344</v>
      </c>
      <c r="F113" s="18">
        <v>38493</v>
      </c>
      <c r="G113" s="18">
        <v>39127.5</v>
      </c>
      <c r="H113" s="19"/>
      <c r="I113" s="230">
        <v>446</v>
      </c>
      <c r="J113" s="231">
        <v>443</v>
      </c>
      <c r="K113" s="20">
        <v>-3</v>
      </c>
      <c r="L113" s="21"/>
      <c r="M113" s="337">
        <v>2515423.462262582</v>
      </c>
      <c r="N113" s="337">
        <v>83883.897500000006</v>
      </c>
      <c r="O113" s="338">
        <v>2599307.359762582</v>
      </c>
      <c r="P113" s="339">
        <v>5741.7362326515295</v>
      </c>
      <c r="Q113" s="37"/>
      <c r="R113" s="363">
        <v>2628624.8017726257</v>
      </c>
      <c r="S113" s="364">
        <v>29317.442010043655</v>
      </c>
      <c r="T113" s="365">
        <v>1.127894394632941E-2</v>
      </c>
      <c r="U113" s="366">
        <v>5845.3663696899002</v>
      </c>
      <c r="V113" s="365">
        <v>1.804857151902195E-2</v>
      </c>
      <c r="W113" s="369"/>
      <c r="X113" s="368"/>
    </row>
    <row r="114" spans="1:24" x14ac:dyDescent="0.25">
      <c r="A114" s="16">
        <v>8734004</v>
      </c>
      <c r="B114" s="17" t="s">
        <v>194</v>
      </c>
      <c r="C114" s="17" t="s">
        <v>37</v>
      </c>
      <c r="D114" s="17" t="s">
        <v>349</v>
      </c>
      <c r="E114" s="17" t="s">
        <v>353</v>
      </c>
      <c r="F114" s="18">
        <v>49959</v>
      </c>
      <c r="G114" s="18">
        <v>51892.5</v>
      </c>
      <c r="H114" s="19"/>
      <c r="I114" s="230">
        <v>1205</v>
      </c>
      <c r="J114" s="231">
        <v>1200</v>
      </c>
      <c r="K114" s="20">
        <v>-5</v>
      </c>
      <c r="L114" s="21"/>
      <c r="M114" s="337">
        <v>7843629.0708378926</v>
      </c>
      <c r="N114" s="337">
        <v>214411.8469</v>
      </c>
      <c r="O114" s="338">
        <v>8058040.9177378928</v>
      </c>
      <c r="P114" s="339">
        <v>6645.7111350521936</v>
      </c>
      <c r="Q114" s="37"/>
      <c r="R114" s="363">
        <v>8253716.129943667</v>
      </c>
      <c r="S114" s="364">
        <v>195675.21220577415</v>
      </c>
      <c r="T114" s="365">
        <v>2.4283223950258299E-2</v>
      </c>
      <c r="U114" s="366">
        <v>6834.8530249530559</v>
      </c>
      <c r="V114" s="365">
        <v>2.8460744991344971E-2</v>
      </c>
      <c r="W114" s="369"/>
      <c r="X114" s="368"/>
    </row>
    <row r="115" spans="1:24" x14ac:dyDescent="0.25">
      <c r="A115" s="16">
        <v>8732024</v>
      </c>
      <c r="B115" s="17" t="s">
        <v>195</v>
      </c>
      <c r="C115" s="17" t="s">
        <v>36</v>
      </c>
      <c r="D115" s="17" t="s">
        <v>352</v>
      </c>
      <c r="E115" s="17" t="s">
        <v>353</v>
      </c>
      <c r="F115" s="18">
        <v>13974.27</v>
      </c>
      <c r="G115" s="18">
        <v>13974.27</v>
      </c>
      <c r="H115" s="19"/>
      <c r="I115" s="230">
        <v>400</v>
      </c>
      <c r="J115" s="231">
        <v>400</v>
      </c>
      <c r="K115" s="20">
        <v>0</v>
      </c>
      <c r="L115" s="21"/>
      <c r="M115" s="337">
        <v>1995974.27</v>
      </c>
      <c r="N115" s="337">
        <v>62856.173600000002</v>
      </c>
      <c r="O115" s="338">
        <v>2058830.4436000001</v>
      </c>
      <c r="P115" s="339">
        <v>5112.1404339999999</v>
      </c>
      <c r="Q115" s="37"/>
      <c r="R115" s="363">
        <v>2059974.27</v>
      </c>
      <c r="S115" s="364">
        <v>1143.8263999999035</v>
      </c>
      <c r="T115" s="365">
        <v>5.5557095707203937E-4</v>
      </c>
      <c r="U115" s="366">
        <v>5115</v>
      </c>
      <c r="V115" s="365">
        <v>5.5936765370950803E-4</v>
      </c>
      <c r="W115" s="369"/>
      <c r="X115" s="368"/>
    </row>
    <row r="116" spans="1:24" x14ac:dyDescent="0.25">
      <c r="A116" s="16">
        <v>8733022</v>
      </c>
      <c r="B116" s="17" t="s">
        <v>196</v>
      </c>
      <c r="C116" s="17" t="s">
        <v>36</v>
      </c>
      <c r="D116" s="17" t="s">
        <v>352</v>
      </c>
      <c r="E116" s="17" t="s">
        <v>353</v>
      </c>
      <c r="F116" s="18">
        <v>23702.5</v>
      </c>
      <c r="G116" s="18">
        <v>20459</v>
      </c>
      <c r="H116" s="19"/>
      <c r="I116" s="230">
        <v>208</v>
      </c>
      <c r="J116" s="231">
        <v>201</v>
      </c>
      <c r="K116" s="20">
        <v>-7</v>
      </c>
      <c r="L116" s="21"/>
      <c r="M116" s="337">
        <v>1073205.6954659133</v>
      </c>
      <c r="N116" s="337">
        <v>34967.838100000001</v>
      </c>
      <c r="O116" s="338">
        <v>1108173.5335659133</v>
      </c>
      <c r="P116" s="339">
        <v>5213.8030459899683</v>
      </c>
      <c r="Q116" s="37"/>
      <c r="R116" s="363">
        <v>1106524.2777451398</v>
      </c>
      <c r="S116" s="364">
        <v>-1649.2558207735419</v>
      </c>
      <c r="T116" s="365">
        <v>-1.48826494300628E-3</v>
      </c>
      <c r="U116" s="366">
        <v>5403.3098395280585</v>
      </c>
      <c r="V116" s="365">
        <v>3.6347133151460993E-2</v>
      </c>
      <c r="W116" s="369"/>
      <c r="X116" s="368"/>
    </row>
    <row r="117" spans="1:24" x14ac:dyDescent="0.25">
      <c r="A117" s="16">
        <v>8735205</v>
      </c>
      <c r="B117" s="17" t="s">
        <v>197</v>
      </c>
      <c r="C117" s="17" t="s">
        <v>36</v>
      </c>
      <c r="D117" s="17" t="s">
        <v>349</v>
      </c>
      <c r="E117" s="17" t="s">
        <v>350</v>
      </c>
      <c r="F117" s="18">
        <v>16598.400000000001</v>
      </c>
      <c r="G117" s="18">
        <v>16872</v>
      </c>
      <c r="H117" s="19"/>
      <c r="I117" s="230">
        <v>397</v>
      </c>
      <c r="J117" s="231">
        <v>392</v>
      </c>
      <c r="K117" s="20">
        <v>-5</v>
      </c>
      <c r="L117" s="21"/>
      <c r="M117" s="337">
        <v>1987177.8860117728</v>
      </c>
      <c r="N117" s="337">
        <v>66221.622799999997</v>
      </c>
      <c r="O117" s="338">
        <v>2053399.5088117728</v>
      </c>
      <c r="P117" s="339">
        <v>5130.4813823974127</v>
      </c>
      <c r="Q117" s="37"/>
      <c r="R117" s="363">
        <v>2029954.9644034994</v>
      </c>
      <c r="S117" s="364">
        <v>-23444.544408273418</v>
      </c>
      <c r="T117" s="365">
        <v>-1.1417429636885381E-2</v>
      </c>
      <c r="U117" s="366">
        <v>5135.4157255191312</v>
      </c>
      <c r="V117" s="365">
        <v>9.617700082974913E-4</v>
      </c>
      <c r="W117" s="369"/>
      <c r="X117" s="368"/>
    </row>
    <row r="118" spans="1:24" x14ac:dyDescent="0.25">
      <c r="A118" s="16">
        <v>8732021</v>
      </c>
      <c r="B118" s="17" t="s">
        <v>198</v>
      </c>
      <c r="C118" s="17" t="s">
        <v>36</v>
      </c>
      <c r="D118" s="17" t="s">
        <v>352</v>
      </c>
      <c r="E118" s="17" t="s">
        <v>353</v>
      </c>
      <c r="F118" s="18">
        <v>1325.59</v>
      </c>
      <c r="G118" s="18">
        <v>1546.9</v>
      </c>
      <c r="H118" s="19"/>
      <c r="I118" s="230">
        <v>102</v>
      </c>
      <c r="J118" s="231">
        <v>113</v>
      </c>
      <c r="K118" s="20">
        <v>11</v>
      </c>
      <c r="L118" s="21"/>
      <c r="M118" s="337">
        <v>600425.72992735635</v>
      </c>
      <c r="N118" s="337">
        <v>19424.55</v>
      </c>
      <c r="O118" s="338">
        <v>619850.2799273564</v>
      </c>
      <c r="P118" s="339">
        <v>6063.9675483074161</v>
      </c>
      <c r="Q118" s="37"/>
      <c r="R118" s="363">
        <v>692033.05256778176</v>
      </c>
      <c r="S118" s="364">
        <v>72182.772640425363</v>
      </c>
      <c r="T118" s="365">
        <v>0.11645194812025389</v>
      </c>
      <c r="U118" s="366">
        <v>6110.4969253785994</v>
      </c>
      <c r="V118" s="365">
        <v>7.6730913713696589E-3</v>
      </c>
      <c r="W118" s="369"/>
      <c r="X118" s="368"/>
    </row>
    <row r="119" spans="1:24" x14ac:dyDescent="0.25">
      <c r="A119" s="16">
        <v>8732442</v>
      </c>
      <c r="B119" s="17" t="s">
        <v>199</v>
      </c>
      <c r="C119" s="17" t="s">
        <v>36</v>
      </c>
      <c r="D119" s="17" t="s">
        <v>352</v>
      </c>
      <c r="E119" s="17" t="s">
        <v>353</v>
      </c>
      <c r="F119" s="18">
        <v>20459</v>
      </c>
      <c r="G119" s="18">
        <v>20459</v>
      </c>
      <c r="H119" s="19"/>
      <c r="I119" s="230">
        <v>129</v>
      </c>
      <c r="J119" s="231">
        <v>142</v>
      </c>
      <c r="K119" s="20">
        <v>13</v>
      </c>
      <c r="L119" s="21"/>
      <c r="M119" s="337">
        <v>738634.52948634687</v>
      </c>
      <c r="N119" s="337">
        <v>23817.570800000001</v>
      </c>
      <c r="O119" s="338">
        <v>762452.10028634686</v>
      </c>
      <c r="P119" s="339">
        <v>5751.8844983437739</v>
      </c>
      <c r="Q119" s="37"/>
      <c r="R119" s="363">
        <v>827300.18764848984</v>
      </c>
      <c r="S119" s="364">
        <v>64848.087362142978</v>
      </c>
      <c r="T119" s="365">
        <v>8.5052014858098754E-2</v>
      </c>
      <c r="U119" s="366">
        <v>5681.9801947076749</v>
      </c>
      <c r="V119" s="365">
        <v>-1.215328709333917E-2</v>
      </c>
      <c r="W119" s="369"/>
      <c r="X119" s="368"/>
    </row>
    <row r="120" spans="1:24" x14ac:dyDescent="0.25">
      <c r="A120" s="16">
        <v>8732023</v>
      </c>
      <c r="B120" s="17" t="s">
        <v>200</v>
      </c>
      <c r="C120" s="17" t="s">
        <v>36</v>
      </c>
      <c r="D120" s="17" t="s">
        <v>342</v>
      </c>
      <c r="E120" s="17" t="s">
        <v>344</v>
      </c>
      <c r="F120" s="18">
        <v>2195.6</v>
      </c>
      <c r="G120" s="18">
        <v>2195.6</v>
      </c>
      <c r="H120" s="19"/>
      <c r="I120" s="230">
        <v>63</v>
      </c>
      <c r="J120" s="231">
        <v>47</v>
      </c>
      <c r="K120" s="20">
        <v>-16</v>
      </c>
      <c r="L120" s="21"/>
      <c r="M120" s="337">
        <v>479379.0869150561</v>
      </c>
      <c r="N120" s="337">
        <v>14670.764300000001</v>
      </c>
      <c r="O120" s="338">
        <v>494049.85121505609</v>
      </c>
      <c r="P120" s="339">
        <v>7807.2103367469226</v>
      </c>
      <c r="Q120" s="37"/>
      <c r="R120" s="363">
        <v>434855.42206001806</v>
      </c>
      <c r="S120" s="364">
        <v>-59194.429155038029</v>
      </c>
      <c r="T120" s="365">
        <v>-0.11981468875955829</v>
      </c>
      <c r="U120" s="366">
        <v>9205.5281289365557</v>
      </c>
      <c r="V120" s="365">
        <v>0.17910594589824752</v>
      </c>
      <c r="W120" s="369"/>
      <c r="X120" s="368"/>
    </row>
    <row r="121" spans="1:24" x14ac:dyDescent="0.25">
      <c r="A121" s="16">
        <v>8732331</v>
      </c>
      <c r="B121" s="17" t="s">
        <v>201</v>
      </c>
      <c r="C121" s="17" t="s">
        <v>36</v>
      </c>
      <c r="D121" s="17" t="s">
        <v>345</v>
      </c>
      <c r="E121" s="17" t="s">
        <v>346</v>
      </c>
      <c r="F121" s="18">
        <v>9711.4382000000005</v>
      </c>
      <c r="G121" s="18">
        <v>13473</v>
      </c>
      <c r="H121" s="19"/>
      <c r="I121" s="230">
        <v>68</v>
      </c>
      <c r="J121" s="231">
        <v>61</v>
      </c>
      <c r="K121" s="20">
        <v>-7</v>
      </c>
      <c r="L121" s="21"/>
      <c r="M121" s="337">
        <v>580466.91479544551</v>
      </c>
      <c r="N121" s="337">
        <v>18109.177199999998</v>
      </c>
      <c r="O121" s="338">
        <v>598576.09199544555</v>
      </c>
      <c r="P121" s="339">
        <v>8659.7743205212591</v>
      </c>
      <c r="Q121" s="37"/>
      <c r="R121" s="363">
        <v>595566.00382810587</v>
      </c>
      <c r="S121" s="364">
        <v>-3010.0881673396798</v>
      </c>
      <c r="T121" s="365">
        <v>-5.0287477358226711E-3</v>
      </c>
      <c r="U121" s="366">
        <v>9542.5082594771447</v>
      </c>
      <c r="V121" s="365">
        <v>0.10193498193873846</v>
      </c>
      <c r="W121" s="369"/>
      <c r="X121" s="368"/>
    </row>
    <row r="122" spans="1:24" x14ac:dyDescent="0.25">
      <c r="A122" s="16">
        <v>8732446</v>
      </c>
      <c r="B122" s="17" t="s">
        <v>202</v>
      </c>
      <c r="C122" s="17" t="s">
        <v>36</v>
      </c>
      <c r="D122" s="17" t="s">
        <v>347</v>
      </c>
      <c r="E122" s="17" t="s">
        <v>348</v>
      </c>
      <c r="F122" s="18">
        <v>60060</v>
      </c>
      <c r="G122" s="18">
        <v>61050</v>
      </c>
      <c r="H122" s="19"/>
      <c r="I122" s="230">
        <v>398</v>
      </c>
      <c r="J122" s="231">
        <v>394</v>
      </c>
      <c r="K122" s="20">
        <v>-4</v>
      </c>
      <c r="L122" s="21"/>
      <c r="M122" s="337">
        <v>2304978.4661901714</v>
      </c>
      <c r="N122" s="337">
        <v>77163.133000000002</v>
      </c>
      <c r="O122" s="338">
        <v>2382141.5991901713</v>
      </c>
      <c r="P122" s="339">
        <v>5834.3758773622394</v>
      </c>
      <c r="Q122" s="37"/>
      <c r="R122" s="363">
        <v>2417176.3251674264</v>
      </c>
      <c r="S122" s="364">
        <v>35034.725977255031</v>
      </c>
      <c r="T122" s="365">
        <v>1.4707239061341011E-2</v>
      </c>
      <c r="U122" s="366">
        <v>5980.0160537244328</v>
      </c>
      <c r="V122" s="365">
        <v>2.4962426045823827E-2</v>
      </c>
      <c r="W122" s="369"/>
      <c r="X122" s="368"/>
    </row>
    <row r="123" spans="1:24" x14ac:dyDescent="0.25">
      <c r="A123" s="16">
        <v>8732026</v>
      </c>
      <c r="B123" s="17" t="s">
        <v>203</v>
      </c>
      <c r="C123" s="17" t="s">
        <v>36</v>
      </c>
      <c r="D123" s="17" t="s">
        <v>345</v>
      </c>
      <c r="E123" s="17" t="s">
        <v>346</v>
      </c>
      <c r="F123" s="18">
        <v>9991.7414000000008</v>
      </c>
      <c r="G123" s="18">
        <v>10156</v>
      </c>
      <c r="H123" s="19"/>
      <c r="I123" s="230">
        <v>303</v>
      </c>
      <c r="J123" s="231">
        <v>256</v>
      </c>
      <c r="K123" s="20">
        <v>-47</v>
      </c>
      <c r="L123" s="21"/>
      <c r="M123" s="337">
        <v>1672464.3787953537</v>
      </c>
      <c r="N123" s="337">
        <v>58076.04</v>
      </c>
      <c r="O123" s="338">
        <v>1730540.4187953537</v>
      </c>
      <c r="P123" s="339">
        <v>5678.3784732519925</v>
      </c>
      <c r="Q123" s="37"/>
      <c r="R123" s="363">
        <v>1536219.3047664119</v>
      </c>
      <c r="S123" s="364">
        <v>-194321.11402894184</v>
      </c>
      <c r="T123" s="365">
        <v>-0.11228926635773737</v>
      </c>
      <c r="U123" s="366">
        <v>5961.1847842437965</v>
      </c>
      <c r="V123" s="365">
        <v>4.9804061551015542E-2</v>
      </c>
      <c r="W123" s="369"/>
      <c r="X123" s="368"/>
    </row>
    <row r="124" spans="1:24" x14ac:dyDescent="0.25">
      <c r="A124" s="16">
        <v>8733387</v>
      </c>
      <c r="B124" s="17" t="s">
        <v>204</v>
      </c>
      <c r="C124" s="17" t="s">
        <v>36</v>
      </c>
      <c r="D124" s="17" t="s">
        <v>352</v>
      </c>
      <c r="E124" s="17" t="s">
        <v>353</v>
      </c>
      <c r="F124" s="18">
        <v>13977.6</v>
      </c>
      <c r="G124" s="18">
        <v>14208</v>
      </c>
      <c r="H124" s="19"/>
      <c r="I124" s="230">
        <v>399</v>
      </c>
      <c r="J124" s="231">
        <v>408</v>
      </c>
      <c r="K124" s="20">
        <v>9</v>
      </c>
      <c r="L124" s="21"/>
      <c r="M124" s="337">
        <v>1991022.6</v>
      </c>
      <c r="N124" s="337">
        <v>64103.649700000002</v>
      </c>
      <c r="O124" s="338">
        <v>2055126.2497</v>
      </c>
      <c r="P124" s="339">
        <v>5115.6607761904761</v>
      </c>
      <c r="Q124" s="37"/>
      <c r="R124" s="363">
        <v>2101128</v>
      </c>
      <c r="S124" s="364">
        <v>46001.750299999956</v>
      </c>
      <c r="T124" s="365">
        <v>2.2383904787705928E-2</v>
      </c>
      <c r="U124" s="366">
        <v>5115</v>
      </c>
      <c r="V124" s="365">
        <v>-1.2916731960639603E-4</v>
      </c>
      <c r="W124" s="369"/>
      <c r="X124" s="368"/>
    </row>
    <row r="125" spans="1:24" x14ac:dyDescent="0.25">
      <c r="A125" s="16">
        <v>8732072</v>
      </c>
      <c r="B125" s="17" t="s">
        <v>205</v>
      </c>
      <c r="C125" s="17" t="s">
        <v>36</v>
      </c>
      <c r="D125" s="17" t="s">
        <v>345</v>
      </c>
      <c r="E125" s="17" t="s">
        <v>346</v>
      </c>
      <c r="F125" s="18">
        <v>6715.7605999999996</v>
      </c>
      <c r="G125" s="18">
        <v>6826.5</v>
      </c>
      <c r="H125" s="19"/>
      <c r="I125" s="230">
        <v>195</v>
      </c>
      <c r="J125" s="231">
        <v>198</v>
      </c>
      <c r="K125" s="20">
        <v>3</v>
      </c>
      <c r="L125" s="21"/>
      <c r="M125" s="337">
        <v>1121908.4090246353</v>
      </c>
      <c r="N125" s="337">
        <v>38619.061699999998</v>
      </c>
      <c r="O125" s="338">
        <v>1160527.4707246353</v>
      </c>
      <c r="P125" s="339">
        <v>5916.9831288442838</v>
      </c>
      <c r="Q125" s="37"/>
      <c r="R125" s="363">
        <v>1218530.5786478342</v>
      </c>
      <c r="S125" s="364">
        <v>58003.107923198957</v>
      </c>
      <c r="T125" s="365">
        <v>4.9979952552938467E-2</v>
      </c>
      <c r="U125" s="366">
        <v>6119.7175689284559</v>
      </c>
      <c r="V125" s="365">
        <v>3.4263143171031921E-2</v>
      </c>
      <c r="W125" s="369"/>
      <c r="X125" s="368"/>
    </row>
    <row r="126" spans="1:24" x14ac:dyDescent="0.25">
      <c r="A126" s="16">
        <v>8733317</v>
      </c>
      <c r="B126" s="17" t="s">
        <v>206</v>
      </c>
      <c r="C126" s="17" t="s">
        <v>36</v>
      </c>
      <c r="D126" s="17" t="s">
        <v>349</v>
      </c>
      <c r="E126" s="17" t="s">
        <v>353</v>
      </c>
      <c r="F126" s="18">
        <v>3143.7</v>
      </c>
      <c r="G126" s="18">
        <v>3143.7</v>
      </c>
      <c r="H126" s="19"/>
      <c r="I126" s="230">
        <v>155</v>
      </c>
      <c r="J126" s="231">
        <v>151</v>
      </c>
      <c r="K126" s="20">
        <v>-4</v>
      </c>
      <c r="L126" s="21"/>
      <c r="M126" s="337">
        <v>853981.08873051428</v>
      </c>
      <c r="N126" s="337">
        <v>28704.109899999999</v>
      </c>
      <c r="O126" s="338">
        <v>882685.19863051432</v>
      </c>
      <c r="P126" s="339">
        <v>5674.4612814871898</v>
      </c>
      <c r="Q126" s="37"/>
      <c r="R126" s="363">
        <v>870223.48556933296</v>
      </c>
      <c r="S126" s="364">
        <v>-12461.713061181363</v>
      </c>
      <c r="T126" s="365">
        <v>-1.4117958566106812E-2</v>
      </c>
      <c r="U126" s="366">
        <v>5742.2502355584966</v>
      </c>
      <c r="V126" s="365">
        <v>1.1946324189833983E-2</v>
      </c>
      <c r="W126" s="369"/>
      <c r="X126" s="368"/>
    </row>
    <row r="127" spans="1:24" x14ac:dyDescent="0.25">
      <c r="A127" s="16">
        <v>8732204</v>
      </c>
      <c r="B127" s="17" t="s">
        <v>207</v>
      </c>
      <c r="C127" s="17" t="s">
        <v>36</v>
      </c>
      <c r="D127" s="17" t="s">
        <v>349</v>
      </c>
      <c r="E127" s="17" t="s">
        <v>353</v>
      </c>
      <c r="F127" s="18">
        <v>3817.35</v>
      </c>
      <c r="G127" s="18">
        <v>3817.35</v>
      </c>
      <c r="H127" s="19"/>
      <c r="I127" s="230">
        <v>235</v>
      </c>
      <c r="J127" s="231">
        <v>228</v>
      </c>
      <c r="K127" s="20">
        <v>-7</v>
      </c>
      <c r="L127" s="21"/>
      <c r="M127" s="337">
        <v>1203863.9884878837</v>
      </c>
      <c r="N127" s="337">
        <v>42125.371299999999</v>
      </c>
      <c r="O127" s="338">
        <v>1245989.3597878837</v>
      </c>
      <c r="P127" s="339">
        <v>5285.8383395229093</v>
      </c>
      <c r="Q127" s="37"/>
      <c r="R127" s="363">
        <v>1267326.6542512029</v>
      </c>
      <c r="S127" s="364">
        <v>21337.294463319238</v>
      </c>
      <c r="T127" s="365">
        <v>1.7124780637734888E-2</v>
      </c>
      <c r="U127" s="366">
        <v>5541.707474785977</v>
      </c>
      <c r="V127" s="365">
        <v>4.8406538154960287E-2</v>
      </c>
      <c r="W127" s="369"/>
      <c r="X127" s="368"/>
    </row>
    <row r="128" spans="1:24" x14ac:dyDescent="0.25">
      <c r="A128" s="16">
        <v>8735416</v>
      </c>
      <c r="B128" s="17" t="s">
        <v>208</v>
      </c>
      <c r="C128" s="17" t="s">
        <v>37</v>
      </c>
      <c r="D128" s="17" t="s">
        <v>349</v>
      </c>
      <c r="E128" s="17" t="s">
        <v>353</v>
      </c>
      <c r="F128" s="18">
        <v>36309</v>
      </c>
      <c r="G128" s="18">
        <v>36907.5</v>
      </c>
      <c r="H128" s="19"/>
      <c r="I128" s="230">
        <v>801</v>
      </c>
      <c r="J128" s="231">
        <v>767</v>
      </c>
      <c r="K128" s="20">
        <v>-34</v>
      </c>
      <c r="L128" s="21"/>
      <c r="M128" s="337">
        <v>5326095.585367362</v>
      </c>
      <c r="N128" s="337">
        <v>146205.0043</v>
      </c>
      <c r="O128" s="338">
        <v>5472300.5896673622</v>
      </c>
      <c r="P128" s="339">
        <v>6786.5063541415257</v>
      </c>
      <c r="Q128" s="37"/>
      <c r="R128" s="363">
        <v>5422783.2318563648</v>
      </c>
      <c r="S128" s="364">
        <v>-49517.357810997404</v>
      </c>
      <c r="T128" s="365">
        <v>-9.0487276785370004E-3</v>
      </c>
      <c r="U128" s="366">
        <v>7022.0022579613624</v>
      </c>
      <c r="V128" s="365">
        <v>3.4700609051389636E-2</v>
      </c>
      <c r="W128" s="369"/>
      <c r="X128" s="368"/>
    </row>
    <row r="129" spans="1:24" x14ac:dyDescent="0.25">
      <c r="A129" s="16">
        <v>8732066</v>
      </c>
      <c r="B129" s="17" t="s">
        <v>209</v>
      </c>
      <c r="C129" s="17" t="s">
        <v>36</v>
      </c>
      <c r="D129" s="17" t="s">
        <v>345</v>
      </c>
      <c r="E129" s="17" t="s">
        <v>346</v>
      </c>
      <c r="F129" s="18">
        <v>35762.790399999998</v>
      </c>
      <c r="G129" s="18">
        <v>36352.5</v>
      </c>
      <c r="H129" s="19"/>
      <c r="I129" s="230">
        <v>207</v>
      </c>
      <c r="J129" s="231">
        <v>207</v>
      </c>
      <c r="K129" s="20">
        <v>0</v>
      </c>
      <c r="L129" s="21"/>
      <c r="M129" s="337">
        <v>1070507.2544410827</v>
      </c>
      <c r="N129" s="337">
        <v>35838.335200000001</v>
      </c>
      <c r="O129" s="338">
        <v>1106345.5896410828</v>
      </c>
      <c r="P129" s="339">
        <v>5171.8975808747955</v>
      </c>
      <c r="Q129" s="37"/>
      <c r="R129" s="363">
        <v>1139110.1416573953</v>
      </c>
      <c r="S129" s="364">
        <v>32764.552016312489</v>
      </c>
      <c r="T129" s="365">
        <v>2.9615115134993094E-2</v>
      </c>
      <c r="U129" s="366">
        <v>5327.3316022096387</v>
      </c>
      <c r="V129" s="365">
        <v>3.0053576836019346E-2</v>
      </c>
      <c r="W129" s="369"/>
      <c r="X129" s="368"/>
    </row>
    <row r="130" spans="1:24" x14ac:dyDescent="0.25">
      <c r="A130" s="16">
        <v>8732293</v>
      </c>
      <c r="B130" s="17" t="s">
        <v>210</v>
      </c>
      <c r="C130" s="17" t="s">
        <v>36</v>
      </c>
      <c r="D130" s="17" t="s">
        <v>342</v>
      </c>
      <c r="E130" s="17" t="s">
        <v>344</v>
      </c>
      <c r="F130" s="18">
        <v>52143</v>
      </c>
      <c r="G130" s="18">
        <v>53002.5</v>
      </c>
      <c r="H130" s="19"/>
      <c r="I130" s="230">
        <v>292</v>
      </c>
      <c r="J130" s="231">
        <v>289</v>
      </c>
      <c r="K130" s="20">
        <v>-3</v>
      </c>
      <c r="L130" s="21"/>
      <c r="M130" s="337">
        <v>1512282.0654082086</v>
      </c>
      <c r="N130" s="337">
        <v>49556.518300000003</v>
      </c>
      <c r="O130" s="338">
        <v>1561838.5837082088</v>
      </c>
      <c r="P130" s="339">
        <v>5170.1903551650985</v>
      </c>
      <c r="Q130" s="37"/>
      <c r="R130" s="363">
        <v>1587379.3886676689</v>
      </c>
      <c r="S130" s="364">
        <v>25540.804959460162</v>
      </c>
      <c r="T130" s="365">
        <v>1.6353037519933517E-2</v>
      </c>
      <c r="U130" s="366">
        <v>5309.262590545567</v>
      </c>
      <c r="V130" s="365">
        <v>2.6898861710484855E-2</v>
      </c>
      <c r="W130" s="369"/>
      <c r="X130" s="368"/>
    </row>
    <row r="131" spans="1:24" x14ac:dyDescent="0.25">
      <c r="A131" s="16">
        <v>8733053</v>
      </c>
      <c r="B131" s="17" t="s">
        <v>211</v>
      </c>
      <c r="C131" s="17" t="s">
        <v>36</v>
      </c>
      <c r="D131" s="17" t="s">
        <v>352</v>
      </c>
      <c r="E131" s="17" t="s">
        <v>353</v>
      </c>
      <c r="F131" s="18">
        <v>17294.342000000001</v>
      </c>
      <c r="G131" s="18">
        <v>3243.5</v>
      </c>
      <c r="H131" s="19"/>
      <c r="I131" s="230">
        <v>91</v>
      </c>
      <c r="J131" s="231">
        <v>81</v>
      </c>
      <c r="K131" s="20">
        <v>-10</v>
      </c>
      <c r="L131" s="21"/>
      <c r="M131" s="337">
        <v>601162.88824327034</v>
      </c>
      <c r="N131" s="337">
        <v>18695.9267</v>
      </c>
      <c r="O131" s="338">
        <v>619858.81494327029</v>
      </c>
      <c r="P131" s="339">
        <v>6621.5876147612125</v>
      </c>
      <c r="Q131" s="37"/>
      <c r="R131" s="363">
        <v>591276.09596742422</v>
      </c>
      <c r="S131" s="364">
        <v>-28582.718975846074</v>
      </c>
      <c r="T131" s="365">
        <v>-4.611166008579224E-2</v>
      </c>
      <c r="U131" s="366">
        <v>7259.6616786101758</v>
      </c>
      <c r="V131" s="365">
        <v>9.6362700453669597E-2</v>
      </c>
      <c r="W131" s="369"/>
      <c r="X131" s="368"/>
    </row>
    <row r="132" spans="1:24" x14ac:dyDescent="0.25">
      <c r="A132" s="16">
        <v>8734016</v>
      </c>
      <c r="B132" s="17" t="s">
        <v>317</v>
      </c>
      <c r="C132" s="17" t="s">
        <v>37</v>
      </c>
      <c r="D132" s="17" t="s">
        <v>352</v>
      </c>
      <c r="E132" s="17" t="s">
        <v>346</v>
      </c>
      <c r="F132" s="18">
        <v>36035.788800000002</v>
      </c>
      <c r="G132" s="18">
        <v>24811.19</v>
      </c>
      <c r="H132" s="19"/>
      <c r="I132" s="230">
        <v>528</v>
      </c>
      <c r="J132" s="231">
        <v>531</v>
      </c>
      <c r="K132" s="20">
        <v>3</v>
      </c>
      <c r="L132" s="21"/>
      <c r="M132" s="337">
        <v>3880688.7377539212</v>
      </c>
      <c r="N132" s="337">
        <v>107940.6271</v>
      </c>
      <c r="O132" s="338">
        <v>3988629.3648539213</v>
      </c>
      <c r="P132" s="339">
        <v>7485.9726819203051</v>
      </c>
      <c r="Q132" s="37"/>
      <c r="R132" s="363">
        <v>4171039.1321015195</v>
      </c>
      <c r="S132" s="364">
        <v>182409.76724759815</v>
      </c>
      <c r="T132" s="365">
        <v>4.5732443544369956E-2</v>
      </c>
      <c r="U132" s="366">
        <v>7808.3388740141609</v>
      </c>
      <c r="V132" s="365">
        <v>4.3062699503621779E-2</v>
      </c>
      <c r="W132" s="369"/>
      <c r="X132" s="368"/>
    </row>
    <row r="133" spans="1:24" x14ac:dyDescent="0.25">
      <c r="A133" s="16">
        <v>8732074</v>
      </c>
      <c r="B133" s="17" t="s">
        <v>212</v>
      </c>
      <c r="C133" s="17" t="s">
        <v>36</v>
      </c>
      <c r="D133" s="17" t="s">
        <v>352</v>
      </c>
      <c r="E133" s="17" t="s">
        <v>346</v>
      </c>
      <c r="F133" s="18">
        <v>84630</v>
      </c>
      <c r="G133" s="18">
        <v>86025</v>
      </c>
      <c r="H133" s="19"/>
      <c r="I133" s="230">
        <v>392</v>
      </c>
      <c r="J133" s="231">
        <v>403</v>
      </c>
      <c r="K133" s="20">
        <v>11</v>
      </c>
      <c r="L133" s="21"/>
      <c r="M133" s="337">
        <v>2032277.0574941484</v>
      </c>
      <c r="N133" s="337">
        <v>69191.852199999994</v>
      </c>
      <c r="O133" s="338">
        <v>2101468.9096941482</v>
      </c>
      <c r="P133" s="339">
        <v>5144.9972186075211</v>
      </c>
      <c r="Q133" s="37"/>
      <c r="R133" s="363">
        <v>2227705.2451595529</v>
      </c>
      <c r="S133" s="364">
        <v>126236.33546540467</v>
      </c>
      <c r="T133" s="365">
        <v>6.007052252025815E-2</v>
      </c>
      <c r="U133" s="366">
        <v>5314.343040098146</v>
      </c>
      <c r="V133" s="365">
        <v>3.2914657539204258E-2</v>
      </c>
      <c r="W133" s="369"/>
      <c r="X133" s="368"/>
    </row>
    <row r="134" spans="1:24" x14ac:dyDescent="0.25">
      <c r="A134" s="16">
        <v>8735411</v>
      </c>
      <c r="B134" s="17" t="s">
        <v>213</v>
      </c>
      <c r="C134" s="17" t="s">
        <v>37</v>
      </c>
      <c r="D134" s="17" t="s">
        <v>342</v>
      </c>
      <c r="E134" s="17" t="s">
        <v>344</v>
      </c>
      <c r="F134" s="18">
        <v>55146</v>
      </c>
      <c r="G134" s="18">
        <v>56055</v>
      </c>
      <c r="H134" s="19"/>
      <c r="I134" s="230">
        <v>1376</v>
      </c>
      <c r="J134" s="231">
        <v>1307</v>
      </c>
      <c r="K134" s="20">
        <v>-69</v>
      </c>
      <c r="L134" s="21"/>
      <c r="M134" s="337">
        <v>9357290.1894161403</v>
      </c>
      <c r="N134" s="337">
        <v>261946.6636</v>
      </c>
      <c r="O134" s="338">
        <v>9619236.8530161399</v>
      </c>
      <c r="P134" s="339">
        <v>6950.647422250102</v>
      </c>
      <c r="Q134" s="37"/>
      <c r="R134" s="363">
        <v>9457331.7320129201</v>
      </c>
      <c r="S134" s="364">
        <v>-161905.12100321986</v>
      </c>
      <c r="T134" s="365">
        <v>-1.6831389379132922E-2</v>
      </c>
      <c r="U134" s="366">
        <v>7193.0196878446213</v>
      </c>
      <c r="V134" s="365">
        <v>3.4870458947269881E-2</v>
      </c>
      <c r="W134" s="369"/>
      <c r="X134" s="368"/>
    </row>
    <row r="135" spans="1:24" x14ac:dyDescent="0.25">
      <c r="A135" s="16">
        <v>8732075</v>
      </c>
      <c r="B135" s="17" t="s">
        <v>214</v>
      </c>
      <c r="C135" s="17" t="s">
        <v>36</v>
      </c>
      <c r="D135" s="17" t="s">
        <v>345</v>
      </c>
      <c r="E135" s="17" t="s">
        <v>346</v>
      </c>
      <c r="F135" s="18">
        <v>33851.801599999999</v>
      </c>
      <c r="G135" s="18">
        <v>34410</v>
      </c>
      <c r="H135" s="19"/>
      <c r="I135" s="230">
        <v>213</v>
      </c>
      <c r="J135" s="231">
        <v>191</v>
      </c>
      <c r="K135" s="20">
        <v>-22</v>
      </c>
      <c r="L135" s="21"/>
      <c r="M135" s="337">
        <v>1229086.8226106991</v>
      </c>
      <c r="N135" s="337">
        <v>42176.040500000003</v>
      </c>
      <c r="O135" s="338">
        <v>1271262.8631106992</v>
      </c>
      <c r="P135" s="339">
        <v>5809.4416033366169</v>
      </c>
      <c r="Q135" s="37"/>
      <c r="R135" s="363">
        <v>1182961.6431890768</v>
      </c>
      <c r="S135" s="364">
        <v>-88301.219921622425</v>
      </c>
      <c r="T135" s="365">
        <v>-6.9459450506998185E-2</v>
      </c>
      <c r="U135" s="366">
        <v>6013.3593884244856</v>
      </c>
      <c r="V135" s="365">
        <v>3.5101099040353502E-2</v>
      </c>
      <c r="W135" s="369"/>
      <c r="X135" s="368"/>
    </row>
    <row r="136" spans="1:24" x14ac:dyDescent="0.25">
      <c r="A136" s="16">
        <v>8732099</v>
      </c>
      <c r="B136" s="17" t="s">
        <v>215</v>
      </c>
      <c r="C136" s="17" t="s">
        <v>36</v>
      </c>
      <c r="D136" s="17" t="s">
        <v>349</v>
      </c>
      <c r="E136" s="17" t="s">
        <v>348</v>
      </c>
      <c r="F136" s="18">
        <v>0</v>
      </c>
      <c r="G136" s="18">
        <v>18981</v>
      </c>
      <c r="H136" s="19"/>
      <c r="I136" s="230">
        <v>149.58333333333331</v>
      </c>
      <c r="J136" s="231">
        <v>187.08333333333331</v>
      </c>
      <c r="K136" s="20">
        <v>37.5</v>
      </c>
      <c r="L136" s="21"/>
      <c r="M136" s="337">
        <v>878281.53267397662</v>
      </c>
      <c r="N136" s="337">
        <v>26814.9287</v>
      </c>
      <c r="O136" s="338">
        <v>905096.46137397666</v>
      </c>
      <c r="P136" s="339">
        <v>6050.7841428900956</v>
      </c>
      <c r="Q136" s="37"/>
      <c r="R136" s="363">
        <v>1179666.5512213525</v>
      </c>
      <c r="S136" s="364">
        <v>274570.08984737587</v>
      </c>
      <c r="T136" s="365">
        <v>0.30336003019011504</v>
      </c>
      <c r="U136" s="366">
        <v>6204.1098506263843</v>
      </c>
      <c r="V136" s="365">
        <v>2.5339807885305623E-2</v>
      </c>
      <c r="W136" s="369"/>
      <c r="X136" s="371" t="s">
        <v>498</v>
      </c>
    </row>
    <row r="137" spans="1:24" x14ac:dyDescent="0.25">
      <c r="A137" s="16">
        <v>8732121</v>
      </c>
      <c r="B137" s="17" t="s">
        <v>216</v>
      </c>
      <c r="C137" s="17" t="s">
        <v>36</v>
      </c>
      <c r="D137" s="17" t="s">
        <v>347</v>
      </c>
      <c r="E137" s="17" t="s">
        <v>348</v>
      </c>
      <c r="F137" s="18">
        <v>60060</v>
      </c>
      <c r="G137" s="18">
        <v>61050</v>
      </c>
      <c r="H137" s="19"/>
      <c r="I137" s="230">
        <v>392</v>
      </c>
      <c r="J137" s="231">
        <v>397</v>
      </c>
      <c r="K137" s="20">
        <v>5</v>
      </c>
      <c r="L137" s="21"/>
      <c r="M137" s="337">
        <v>2063187.8930973883</v>
      </c>
      <c r="N137" s="337">
        <v>66176.020499999999</v>
      </c>
      <c r="O137" s="338">
        <v>2129363.9135973882</v>
      </c>
      <c r="P137" s="339">
        <v>5278.8365142790517</v>
      </c>
      <c r="Q137" s="37"/>
      <c r="R137" s="363">
        <v>2189037.9722430459</v>
      </c>
      <c r="S137" s="364">
        <v>59674.058645657729</v>
      </c>
      <c r="T137" s="365">
        <v>2.8024358948040607E-2</v>
      </c>
      <c r="U137" s="366">
        <v>5360.1712147179996</v>
      </c>
      <c r="V137" s="365">
        <v>1.5407694521120455E-2</v>
      </c>
      <c r="W137" s="369"/>
      <c r="X137" s="368"/>
    </row>
    <row r="138" spans="1:24" x14ac:dyDescent="0.25">
      <c r="A138" s="16">
        <v>8732025</v>
      </c>
      <c r="B138" s="17" t="s">
        <v>217</v>
      </c>
      <c r="C138" s="17" t="s">
        <v>36</v>
      </c>
      <c r="D138" s="17" t="s">
        <v>349</v>
      </c>
      <c r="E138" s="17" t="s">
        <v>353</v>
      </c>
      <c r="F138" s="18">
        <v>4266.45</v>
      </c>
      <c r="G138" s="18">
        <v>4266.45</v>
      </c>
      <c r="H138" s="19"/>
      <c r="I138" s="230">
        <v>209</v>
      </c>
      <c r="J138" s="231">
        <v>211</v>
      </c>
      <c r="K138" s="20">
        <v>2</v>
      </c>
      <c r="L138" s="21"/>
      <c r="M138" s="337">
        <v>1065100.2048337194</v>
      </c>
      <c r="N138" s="337">
        <v>35982.235800000002</v>
      </c>
      <c r="O138" s="338">
        <v>1101082.4406337193</v>
      </c>
      <c r="P138" s="339">
        <v>5247.9234001613368</v>
      </c>
      <c r="Q138" s="37"/>
      <c r="R138" s="363">
        <v>1148089.2480048663</v>
      </c>
      <c r="S138" s="364">
        <v>47006.807371146977</v>
      </c>
      <c r="T138" s="365">
        <v>4.2691451281425014E-2</v>
      </c>
      <c r="U138" s="366">
        <v>5420.9611279851488</v>
      </c>
      <c r="V138" s="365">
        <v>3.297260928360584E-2</v>
      </c>
      <c r="W138" s="369"/>
      <c r="X138" s="368"/>
    </row>
    <row r="139" spans="1:24" x14ac:dyDescent="0.25">
      <c r="A139" s="16">
        <v>8732028</v>
      </c>
      <c r="B139" s="17" t="s">
        <v>218</v>
      </c>
      <c r="C139" s="17" t="s">
        <v>36</v>
      </c>
      <c r="D139" s="17" t="s">
        <v>349</v>
      </c>
      <c r="E139" s="17" t="s">
        <v>350</v>
      </c>
      <c r="F139" s="18">
        <v>71526</v>
      </c>
      <c r="G139" s="18">
        <v>72705</v>
      </c>
      <c r="H139" s="19"/>
      <c r="I139" s="230">
        <v>383</v>
      </c>
      <c r="J139" s="231">
        <v>363</v>
      </c>
      <c r="K139" s="20">
        <v>-20</v>
      </c>
      <c r="L139" s="21"/>
      <c r="M139" s="337">
        <v>1999694.437820822</v>
      </c>
      <c r="N139" s="337">
        <v>66596.574999999997</v>
      </c>
      <c r="O139" s="338">
        <v>2066291.012820822</v>
      </c>
      <c r="P139" s="339">
        <v>5208.2637410465322</v>
      </c>
      <c r="Q139" s="37"/>
      <c r="R139" s="363">
        <v>2029724.8885853451</v>
      </c>
      <c r="S139" s="364">
        <v>-36566.124235476833</v>
      </c>
      <c r="T139" s="365">
        <v>-1.7696502578094336E-2</v>
      </c>
      <c r="U139" s="366">
        <v>5391.2393624940632</v>
      </c>
      <c r="V139" s="365">
        <v>3.5131788739017365E-2</v>
      </c>
      <c r="W139" s="369"/>
      <c r="X139" s="368"/>
    </row>
    <row r="140" spans="1:24" x14ac:dyDescent="0.25">
      <c r="A140" s="16">
        <v>8734040</v>
      </c>
      <c r="B140" s="17" t="s">
        <v>219</v>
      </c>
      <c r="C140" s="17" t="s">
        <v>37</v>
      </c>
      <c r="D140" s="17" t="s">
        <v>349</v>
      </c>
      <c r="E140" s="17" t="s">
        <v>350</v>
      </c>
      <c r="F140" s="18">
        <v>22386</v>
      </c>
      <c r="G140" s="18">
        <v>22755</v>
      </c>
      <c r="H140" s="19"/>
      <c r="I140" s="230">
        <v>590</v>
      </c>
      <c r="J140" s="231">
        <v>560</v>
      </c>
      <c r="K140" s="20">
        <v>-30</v>
      </c>
      <c r="L140" s="21"/>
      <c r="M140" s="337">
        <v>4120815.8255985486</v>
      </c>
      <c r="N140" s="337">
        <v>115547.0895</v>
      </c>
      <c r="O140" s="338">
        <v>4236362.9150985489</v>
      </c>
      <c r="P140" s="339">
        <v>7142.3337544043197</v>
      </c>
      <c r="Q140" s="37"/>
      <c r="R140" s="363">
        <v>4175176.3165449593</v>
      </c>
      <c r="S140" s="364">
        <v>-61186.598553589545</v>
      </c>
      <c r="T140" s="365">
        <v>-1.4443190958810049E-2</v>
      </c>
      <c r="U140" s="366">
        <v>7415.0380652588556</v>
      </c>
      <c r="V140" s="365">
        <v>3.8181401238267916E-2</v>
      </c>
      <c r="W140" s="369"/>
      <c r="X140" s="368"/>
    </row>
    <row r="141" spans="1:24" x14ac:dyDescent="0.25">
      <c r="A141" s="16">
        <v>8732029</v>
      </c>
      <c r="B141" s="17" t="s">
        <v>220</v>
      </c>
      <c r="C141" s="17" t="s">
        <v>36</v>
      </c>
      <c r="D141" s="17" t="s">
        <v>349</v>
      </c>
      <c r="E141" s="17" t="s">
        <v>350</v>
      </c>
      <c r="F141" s="18">
        <v>34671</v>
      </c>
      <c r="G141" s="18">
        <v>35242.5</v>
      </c>
      <c r="H141" s="19"/>
      <c r="I141" s="230">
        <v>192</v>
      </c>
      <c r="J141" s="231">
        <v>194</v>
      </c>
      <c r="K141" s="20">
        <v>2</v>
      </c>
      <c r="L141" s="21"/>
      <c r="M141" s="337">
        <v>1040269.9095479822</v>
      </c>
      <c r="N141" s="337">
        <v>34444.931799999998</v>
      </c>
      <c r="O141" s="338">
        <v>1074714.8413479822</v>
      </c>
      <c r="P141" s="339">
        <v>5416.8950070207402</v>
      </c>
      <c r="Q141" s="37"/>
      <c r="R141" s="363">
        <v>1109576.8137228033</v>
      </c>
      <c r="S141" s="364">
        <v>34861.972374821082</v>
      </c>
      <c r="T141" s="365">
        <v>3.2438346465090931E-2</v>
      </c>
      <c r="U141" s="366">
        <v>5537.8057408391924</v>
      </c>
      <c r="V141" s="365">
        <v>2.2321040681375946E-2</v>
      </c>
      <c r="W141" s="369"/>
      <c r="X141" s="368"/>
    </row>
    <row r="142" spans="1:24" x14ac:dyDescent="0.25">
      <c r="A142" s="16">
        <v>8732030</v>
      </c>
      <c r="B142" s="17" t="s">
        <v>221</v>
      </c>
      <c r="C142" s="17" t="s">
        <v>36</v>
      </c>
      <c r="D142" s="17" t="s">
        <v>352</v>
      </c>
      <c r="E142" s="17" t="s">
        <v>346</v>
      </c>
      <c r="F142" s="18">
        <v>3692.6</v>
      </c>
      <c r="G142" s="18">
        <v>3692.6</v>
      </c>
      <c r="H142" s="19"/>
      <c r="I142" s="230">
        <v>94</v>
      </c>
      <c r="J142" s="231">
        <v>98</v>
      </c>
      <c r="K142" s="20">
        <v>4</v>
      </c>
      <c r="L142" s="21"/>
      <c r="M142" s="337">
        <v>609957.27332933515</v>
      </c>
      <c r="N142" s="337">
        <v>18723.288</v>
      </c>
      <c r="O142" s="338">
        <v>628680.56132933521</v>
      </c>
      <c r="P142" s="339">
        <v>6648.8080992482473</v>
      </c>
      <c r="Q142" s="37"/>
      <c r="R142" s="363">
        <v>658141.40050645545</v>
      </c>
      <c r="S142" s="364">
        <v>29460.839177120244</v>
      </c>
      <c r="T142" s="365">
        <v>4.6861380785856908E-2</v>
      </c>
      <c r="U142" s="366">
        <v>6678.0489847597501</v>
      </c>
      <c r="V142" s="365">
        <v>4.397913892989159E-3</v>
      </c>
      <c r="W142" s="369"/>
      <c r="X142" s="368"/>
    </row>
    <row r="143" spans="1:24" x14ac:dyDescent="0.25">
      <c r="A143" s="16">
        <v>8732059</v>
      </c>
      <c r="B143" s="17" t="s">
        <v>222</v>
      </c>
      <c r="C143" s="17" t="s">
        <v>36</v>
      </c>
      <c r="D143" s="17" t="s">
        <v>349</v>
      </c>
      <c r="E143" s="17" t="s">
        <v>350</v>
      </c>
      <c r="F143" s="18">
        <v>17465</v>
      </c>
      <c r="G143" s="18">
        <v>17465</v>
      </c>
      <c r="H143" s="19"/>
      <c r="I143" s="230">
        <v>189</v>
      </c>
      <c r="J143" s="231">
        <v>182</v>
      </c>
      <c r="K143" s="20">
        <v>-7</v>
      </c>
      <c r="L143" s="21"/>
      <c r="M143" s="337">
        <v>1028827.4139921969</v>
      </c>
      <c r="N143" s="337">
        <v>32407.016</v>
      </c>
      <c r="O143" s="338">
        <v>1061234.4299921968</v>
      </c>
      <c r="P143" s="339">
        <v>5522.5895766782905</v>
      </c>
      <c r="Q143" s="37"/>
      <c r="R143" s="363">
        <v>1057023.4187547148</v>
      </c>
      <c r="S143" s="364">
        <v>-4211.0112374820746</v>
      </c>
      <c r="T143" s="365">
        <v>-3.9680311140235409E-3</v>
      </c>
      <c r="U143" s="366">
        <v>5711.8594437072243</v>
      </c>
      <c r="V143" s="365">
        <v>3.4271941523269081E-2</v>
      </c>
      <c r="W143" s="369"/>
      <c r="X143" s="368"/>
    </row>
    <row r="144" spans="1:24" x14ac:dyDescent="0.25">
      <c r="A144" s="16">
        <v>8732257</v>
      </c>
      <c r="B144" s="17" t="s">
        <v>223</v>
      </c>
      <c r="C144" s="17" t="s">
        <v>36</v>
      </c>
      <c r="D144" s="17" t="s">
        <v>342</v>
      </c>
      <c r="E144" s="17" t="s">
        <v>344</v>
      </c>
      <c r="F144" s="18">
        <v>4565.8500000000004</v>
      </c>
      <c r="G144" s="18">
        <v>4565.8500000000004</v>
      </c>
      <c r="H144" s="19"/>
      <c r="I144" s="230">
        <v>214</v>
      </c>
      <c r="J144" s="231">
        <v>202</v>
      </c>
      <c r="K144" s="20">
        <v>-12</v>
      </c>
      <c r="L144" s="21"/>
      <c r="M144" s="337">
        <v>1089384.6680980534</v>
      </c>
      <c r="N144" s="337">
        <v>36530.476699999999</v>
      </c>
      <c r="O144" s="338">
        <v>1125915.1447980534</v>
      </c>
      <c r="P144" s="339">
        <v>5239.9499756918376</v>
      </c>
      <c r="Q144" s="37"/>
      <c r="R144" s="363">
        <v>1107987.8108645794</v>
      </c>
      <c r="S144" s="364">
        <v>-17927.33393347403</v>
      </c>
      <c r="T144" s="365">
        <v>-1.5922455627585964E-2</v>
      </c>
      <c r="U144" s="366">
        <v>5462.4849547751455</v>
      </c>
      <c r="V144" s="365">
        <v>4.2468912893376683E-2</v>
      </c>
      <c r="W144" s="369"/>
      <c r="X144" s="368"/>
    </row>
    <row r="145" spans="1:24" x14ac:dyDescent="0.25">
      <c r="A145" s="16">
        <v>8732447</v>
      </c>
      <c r="B145" s="17" t="s">
        <v>224</v>
      </c>
      <c r="C145" s="17" t="s">
        <v>36</v>
      </c>
      <c r="D145" s="17" t="s">
        <v>352</v>
      </c>
      <c r="E145" s="17" t="s">
        <v>346</v>
      </c>
      <c r="F145" s="18">
        <v>11575.2</v>
      </c>
      <c r="G145" s="18">
        <v>11766</v>
      </c>
      <c r="H145" s="19"/>
      <c r="I145" s="230">
        <v>380</v>
      </c>
      <c r="J145" s="231">
        <v>371</v>
      </c>
      <c r="K145" s="20">
        <v>-9</v>
      </c>
      <c r="L145" s="21"/>
      <c r="M145" s="337">
        <v>1900491.36879202</v>
      </c>
      <c r="N145" s="337">
        <v>65815.255699999994</v>
      </c>
      <c r="O145" s="338">
        <v>1966306.6244920201</v>
      </c>
      <c r="P145" s="339">
        <v>5144.0300644526842</v>
      </c>
      <c r="Q145" s="37"/>
      <c r="R145" s="363">
        <v>1970344.6788896937</v>
      </c>
      <c r="S145" s="364">
        <v>4038.0543976735789</v>
      </c>
      <c r="T145" s="365">
        <v>2.0536239604628187E-3</v>
      </c>
      <c r="U145" s="366">
        <v>5279.1878137188505</v>
      </c>
      <c r="V145" s="365">
        <v>2.6274681052150278E-2</v>
      </c>
      <c r="W145" s="369"/>
      <c r="X145" s="368"/>
    </row>
    <row r="146" spans="1:24" x14ac:dyDescent="0.25">
      <c r="A146" s="16">
        <v>8733026</v>
      </c>
      <c r="B146" s="17" t="s">
        <v>225</v>
      </c>
      <c r="C146" s="17" t="s">
        <v>36</v>
      </c>
      <c r="D146" s="17" t="s">
        <v>349</v>
      </c>
      <c r="E146" s="17" t="s">
        <v>353</v>
      </c>
      <c r="F146" s="18">
        <v>9664.2000000000007</v>
      </c>
      <c r="G146" s="18">
        <v>9823.5</v>
      </c>
      <c r="H146" s="19"/>
      <c r="I146" s="230">
        <v>287</v>
      </c>
      <c r="J146" s="231">
        <v>264</v>
      </c>
      <c r="K146" s="20">
        <v>-23</v>
      </c>
      <c r="L146" s="21"/>
      <c r="M146" s="337">
        <v>1445236.7198621025</v>
      </c>
      <c r="N146" s="337">
        <v>48003.000200000002</v>
      </c>
      <c r="O146" s="338">
        <v>1493239.7200621024</v>
      </c>
      <c r="P146" s="339">
        <v>5169.2526831432142</v>
      </c>
      <c r="Q146" s="37"/>
      <c r="R146" s="363">
        <v>1426942.9583594541</v>
      </c>
      <c r="S146" s="364">
        <v>-66296.761702648364</v>
      </c>
      <c r="T146" s="365">
        <v>-4.439793611965475E-2</v>
      </c>
      <c r="U146" s="366">
        <v>5367.8767362100534</v>
      </c>
      <c r="V146" s="365">
        <v>3.8424133088820867E-2</v>
      </c>
      <c r="W146" s="369"/>
      <c r="X146" s="368"/>
    </row>
    <row r="147" spans="1:24" x14ac:dyDescent="0.25">
      <c r="A147" s="16">
        <v>8733386</v>
      </c>
      <c r="B147" s="17" t="s">
        <v>226</v>
      </c>
      <c r="C147" s="17" t="s">
        <v>36</v>
      </c>
      <c r="D147" s="17" t="s">
        <v>347</v>
      </c>
      <c r="E147" s="17" t="s">
        <v>348</v>
      </c>
      <c r="F147" s="18">
        <v>77532</v>
      </c>
      <c r="G147" s="18">
        <v>78810</v>
      </c>
      <c r="H147" s="19"/>
      <c r="I147" s="230">
        <v>409</v>
      </c>
      <c r="J147" s="231">
        <v>420</v>
      </c>
      <c r="K147" s="20">
        <v>11</v>
      </c>
      <c r="L147" s="21"/>
      <c r="M147" s="337">
        <v>2104127</v>
      </c>
      <c r="N147" s="337">
        <v>66331.068299999999</v>
      </c>
      <c r="O147" s="338">
        <v>2170458.0682999999</v>
      </c>
      <c r="P147" s="339">
        <v>5117.1786511002447</v>
      </c>
      <c r="Q147" s="37"/>
      <c r="R147" s="363">
        <v>2227110</v>
      </c>
      <c r="S147" s="364">
        <v>56651.931700000074</v>
      </c>
      <c r="T147" s="365">
        <v>2.6101371193211952E-2</v>
      </c>
      <c r="U147" s="366">
        <v>5115</v>
      </c>
      <c r="V147" s="365">
        <v>-4.2575240162393918E-4</v>
      </c>
      <c r="W147" s="369"/>
      <c r="X147" s="368"/>
    </row>
    <row r="148" spans="1:24" x14ac:dyDescent="0.25">
      <c r="A148" s="16">
        <v>8732449</v>
      </c>
      <c r="B148" s="17" t="s">
        <v>227</v>
      </c>
      <c r="C148" s="17" t="s">
        <v>36</v>
      </c>
      <c r="D148" s="17" t="s">
        <v>349</v>
      </c>
      <c r="E148" s="17" t="s">
        <v>350</v>
      </c>
      <c r="F148" s="18">
        <v>65520</v>
      </c>
      <c r="G148" s="18">
        <v>66600</v>
      </c>
      <c r="H148" s="19"/>
      <c r="I148" s="230">
        <v>403</v>
      </c>
      <c r="J148" s="231">
        <v>391</v>
      </c>
      <c r="K148" s="20">
        <v>-12</v>
      </c>
      <c r="L148" s="21"/>
      <c r="M148" s="337">
        <v>2062385</v>
      </c>
      <c r="N148" s="337">
        <v>67909.921100000007</v>
      </c>
      <c r="O148" s="338">
        <v>2130294.9210999999</v>
      </c>
      <c r="P148" s="339">
        <v>5123.5109704714641</v>
      </c>
      <c r="Q148" s="37"/>
      <c r="R148" s="363">
        <v>2074465.9044037573</v>
      </c>
      <c r="S148" s="364">
        <v>-55829.016696242616</v>
      </c>
      <c r="T148" s="365">
        <v>-2.6207177298913486E-2</v>
      </c>
      <c r="U148" s="366">
        <v>5135.2069166336505</v>
      </c>
      <c r="V148" s="365">
        <v>2.2827990863285136E-3</v>
      </c>
      <c r="W148" s="369"/>
      <c r="X148" s="368"/>
    </row>
    <row r="149" spans="1:24" x14ac:dyDescent="0.25">
      <c r="A149" s="16">
        <v>8732107</v>
      </c>
      <c r="B149" s="17" t="s">
        <v>228</v>
      </c>
      <c r="C149" s="17" t="s">
        <v>36</v>
      </c>
      <c r="D149" s="17" t="s">
        <v>347</v>
      </c>
      <c r="E149" s="17" t="s">
        <v>350</v>
      </c>
      <c r="F149" s="18">
        <v>49413</v>
      </c>
      <c r="G149" s="18">
        <v>50227.5</v>
      </c>
      <c r="H149" s="19"/>
      <c r="I149" s="230">
        <v>388</v>
      </c>
      <c r="J149" s="231">
        <v>371</v>
      </c>
      <c r="K149" s="20">
        <v>-17</v>
      </c>
      <c r="L149" s="21"/>
      <c r="M149" s="337">
        <v>2018069.8814608669</v>
      </c>
      <c r="N149" s="337">
        <v>65636.900099999999</v>
      </c>
      <c r="O149" s="338">
        <v>2083706.7815608669</v>
      </c>
      <c r="P149" s="339">
        <v>5243.0252102084196</v>
      </c>
      <c r="Q149" s="37"/>
      <c r="R149" s="363">
        <v>2038861.6920254021</v>
      </c>
      <c r="S149" s="364">
        <v>-44845.089535464766</v>
      </c>
      <c r="T149" s="365">
        <v>-2.1521785086226059E-2</v>
      </c>
      <c r="U149" s="366">
        <v>5360.1999785051266</v>
      </c>
      <c r="V149" s="365">
        <v>2.2348694427133824E-2</v>
      </c>
      <c r="W149" s="369"/>
      <c r="X149" s="368"/>
    </row>
    <row r="150" spans="1:24" x14ac:dyDescent="0.25">
      <c r="A150" s="16">
        <v>8732053</v>
      </c>
      <c r="B150" s="17" t="s">
        <v>229</v>
      </c>
      <c r="C150" s="17" t="s">
        <v>36</v>
      </c>
      <c r="D150" s="17" t="s">
        <v>345</v>
      </c>
      <c r="E150" s="17" t="s">
        <v>346</v>
      </c>
      <c r="F150" s="18">
        <v>3318.3181</v>
      </c>
      <c r="G150" s="18">
        <v>3318.35</v>
      </c>
      <c r="H150" s="19"/>
      <c r="I150" s="230">
        <v>107</v>
      </c>
      <c r="J150" s="231">
        <v>102</v>
      </c>
      <c r="K150" s="20">
        <v>-5</v>
      </c>
      <c r="L150" s="21"/>
      <c r="M150" s="337">
        <v>665174.36236589588</v>
      </c>
      <c r="N150" s="337">
        <v>22737.303199999998</v>
      </c>
      <c r="O150" s="338">
        <v>687911.66556589585</v>
      </c>
      <c r="P150" s="339">
        <v>6398.068667905568</v>
      </c>
      <c r="Q150" s="37"/>
      <c r="R150" s="363">
        <v>686659.48346820578</v>
      </c>
      <c r="S150" s="364">
        <v>-1252.1820976900635</v>
      </c>
      <c r="T150" s="365">
        <v>-1.8202658282586075E-3</v>
      </c>
      <c r="U150" s="366">
        <v>6699.4228771392727</v>
      </c>
      <c r="V150" s="365">
        <v>4.7100808833981177E-2</v>
      </c>
      <c r="W150" s="369"/>
      <c r="X150" s="368"/>
    </row>
    <row r="151" spans="1:24" x14ac:dyDescent="0.25">
      <c r="A151" s="22">
        <v>8734003</v>
      </c>
      <c r="B151" s="17" t="s">
        <v>230</v>
      </c>
      <c r="C151" s="17" t="s">
        <v>37</v>
      </c>
      <c r="D151" s="17" t="s">
        <v>345</v>
      </c>
      <c r="E151" s="17" t="s">
        <v>346</v>
      </c>
      <c r="F151" s="18">
        <v>68795.596799999999</v>
      </c>
      <c r="G151" s="18">
        <v>69930</v>
      </c>
      <c r="H151" s="19"/>
      <c r="I151" s="230">
        <v>1175</v>
      </c>
      <c r="J151" s="231">
        <v>1119</v>
      </c>
      <c r="K151" s="20">
        <v>-56</v>
      </c>
      <c r="L151" s="21"/>
      <c r="M151" s="337">
        <v>8788528.1128730197</v>
      </c>
      <c r="N151" s="337">
        <v>247368.11720000001</v>
      </c>
      <c r="O151" s="338">
        <v>9035896.2300730199</v>
      </c>
      <c r="P151" s="339">
        <v>7631.5750070408685</v>
      </c>
      <c r="Q151" s="37"/>
      <c r="R151" s="363">
        <v>8906758.7971448209</v>
      </c>
      <c r="S151" s="364">
        <v>-129137.43292819895</v>
      </c>
      <c r="T151" s="365">
        <v>-1.4291602032613801E-2</v>
      </c>
      <c r="U151" s="366">
        <v>7897.0766730516716</v>
      </c>
      <c r="V151" s="365">
        <v>3.4789891439952043E-2</v>
      </c>
      <c r="W151" s="369"/>
      <c r="X151" s="368"/>
    </row>
    <row r="152" spans="1:24" x14ac:dyDescent="0.25">
      <c r="A152" s="16">
        <v>8732088</v>
      </c>
      <c r="B152" s="17" t="s">
        <v>231</v>
      </c>
      <c r="C152" s="17" t="s">
        <v>36</v>
      </c>
      <c r="D152" s="17" t="s">
        <v>345</v>
      </c>
      <c r="E152" s="17" t="s">
        <v>346</v>
      </c>
      <c r="F152" s="18">
        <v>8790.5485000000008</v>
      </c>
      <c r="G152" s="18">
        <v>8935.5</v>
      </c>
      <c r="H152" s="19"/>
      <c r="I152" s="230">
        <v>214</v>
      </c>
      <c r="J152" s="231">
        <v>256</v>
      </c>
      <c r="K152" s="20">
        <v>42</v>
      </c>
      <c r="L152" s="21"/>
      <c r="M152" s="337">
        <v>1257815.8990858733</v>
      </c>
      <c r="N152" s="337">
        <v>43441.7575</v>
      </c>
      <c r="O152" s="338">
        <v>1301257.6565858733</v>
      </c>
      <c r="P152" s="339">
        <v>6039.5659256349218</v>
      </c>
      <c r="Q152" s="37"/>
      <c r="R152" s="363">
        <v>1570161.4498445452</v>
      </c>
      <c r="S152" s="364">
        <v>268903.79325867188</v>
      </c>
      <c r="T152" s="365">
        <v>0.20664915353059152</v>
      </c>
      <c r="U152" s="366">
        <v>6098.5388665802548</v>
      </c>
      <c r="V152" s="365">
        <v>9.7644336814045694E-3</v>
      </c>
      <c r="W152" s="369"/>
      <c r="X152" s="368"/>
    </row>
    <row r="153" spans="1:24" x14ac:dyDescent="0.25">
      <c r="A153" s="16">
        <v>8732109</v>
      </c>
      <c r="B153" s="17" t="s">
        <v>232</v>
      </c>
      <c r="C153" s="17" t="s">
        <v>36</v>
      </c>
      <c r="D153" s="17" t="s">
        <v>347</v>
      </c>
      <c r="E153" s="17" t="s">
        <v>348</v>
      </c>
      <c r="F153" s="18">
        <v>33579</v>
      </c>
      <c r="G153" s="18">
        <v>34132.5</v>
      </c>
      <c r="H153" s="19"/>
      <c r="I153" s="230">
        <v>225</v>
      </c>
      <c r="J153" s="231">
        <v>218</v>
      </c>
      <c r="K153" s="20">
        <v>-7</v>
      </c>
      <c r="L153" s="21"/>
      <c r="M153" s="337">
        <v>1158158.1397974901</v>
      </c>
      <c r="N153" s="337">
        <v>36882.120999999999</v>
      </c>
      <c r="O153" s="338">
        <v>1195040.2607974901</v>
      </c>
      <c r="P153" s="339">
        <v>5162.0500479888451</v>
      </c>
      <c r="Q153" s="37"/>
      <c r="R153" s="363">
        <v>1205012.7648945733</v>
      </c>
      <c r="S153" s="364">
        <v>9972.5040970831178</v>
      </c>
      <c r="T153" s="365">
        <v>8.3449105642918967E-3</v>
      </c>
      <c r="U153" s="366">
        <v>5371.0103894246477</v>
      </c>
      <c r="V153" s="365">
        <v>4.0480107610970241E-2</v>
      </c>
      <c r="W153" s="369"/>
      <c r="X153" s="368"/>
    </row>
    <row r="154" spans="1:24" x14ac:dyDescent="0.25">
      <c r="A154" s="16">
        <v>8734005</v>
      </c>
      <c r="B154" s="17" t="s">
        <v>233</v>
      </c>
      <c r="C154" s="17" t="s">
        <v>37</v>
      </c>
      <c r="D154" s="17" t="s">
        <v>347</v>
      </c>
      <c r="E154" s="17" t="s">
        <v>348</v>
      </c>
      <c r="F154" s="18">
        <v>36036</v>
      </c>
      <c r="G154" s="18">
        <v>36630</v>
      </c>
      <c r="H154" s="19"/>
      <c r="I154" s="230">
        <v>694</v>
      </c>
      <c r="J154" s="231">
        <v>695</v>
      </c>
      <c r="K154" s="20">
        <v>1</v>
      </c>
      <c r="L154" s="21"/>
      <c r="M154" s="337">
        <v>5409704.6100047873</v>
      </c>
      <c r="N154" s="337">
        <v>157902.49909999999</v>
      </c>
      <c r="O154" s="338">
        <v>5567607.109104787</v>
      </c>
      <c r="P154" s="339">
        <v>7970.5635577878775</v>
      </c>
      <c r="Q154" s="37"/>
      <c r="R154" s="363">
        <v>5776793.486523347</v>
      </c>
      <c r="S154" s="364">
        <v>209186.37741855998</v>
      </c>
      <c r="T154" s="365">
        <v>3.7572043666025665E-2</v>
      </c>
      <c r="U154" s="366">
        <v>8259.2280381630899</v>
      </c>
      <c r="V154" s="365">
        <v>3.6216319998247065E-2</v>
      </c>
      <c r="W154" s="369"/>
      <c r="X154" s="368"/>
    </row>
    <row r="155" spans="1:24" x14ac:dyDescent="0.25">
      <c r="A155" s="16">
        <v>8734028</v>
      </c>
      <c r="B155" s="17" t="s">
        <v>442</v>
      </c>
      <c r="C155" s="17" t="s">
        <v>37</v>
      </c>
      <c r="D155" s="17" t="s">
        <v>349</v>
      </c>
      <c r="E155" s="17" t="s">
        <v>350</v>
      </c>
      <c r="F155" s="18">
        <v>18454.8</v>
      </c>
      <c r="G155" s="18">
        <v>18759</v>
      </c>
      <c r="H155" s="19"/>
      <c r="I155" s="230">
        <v>817.91666666666663</v>
      </c>
      <c r="J155" s="231">
        <v>915.41666666666674</v>
      </c>
      <c r="K155" s="20">
        <v>97.500000000000114</v>
      </c>
      <c r="L155" s="21"/>
      <c r="M155" s="337">
        <v>5488063.9362949692</v>
      </c>
      <c r="N155" s="337">
        <v>151824.68179999999</v>
      </c>
      <c r="O155" s="338">
        <v>5639888.6180949695</v>
      </c>
      <c r="P155" s="339">
        <v>6872.8686517717415</v>
      </c>
      <c r="Q155" s="37"/>
      <c r="R155" s="363">
        <v>6439707.0752743147</v>
      </c>
      <c r="S155" s="364">
        <v>799818.45717934519</v>
      </c>
      <c r="T155" s="365">
        <v>0.14181458382231427</v>
      </c>
      <c r="U155" s="366">
        <v>7014.2354941549174</v>
      </c>
      <c r="V155" s="365">
        <v>2.0568826431265102E-2</v>
      </c>
      <c r="W155" s="369"/>
      <c r="X155" s="371" t="s">
        <v>498</v>
      </c>
    </row>
    <row r="156" spans="1:24" x14ac:dyDescent="0.25">
      <c r="A156" s="16">
        <v>8732096</v>
      </c>
      <c r="B156" s="17" t="s">
        <v>235</v>
      </c>
      <c r="C156" s="17" t="s">
        <v>36</v>
      </c>
      <c r="D156" s="17" t="s">
        <v>349</v>
      </c>
      <c r="E156" s="17" t="s">
        <v>350</v>
      </c>
      <c r="F156" s="18">
        <v>3642.7</v>
      </c>
      <c r="G156" s="18">
        <v>3642.7</v>
      </c>
      <c r="H156" s="19"/>
      <c r="I156" s="230">
        <v>113</v>
      </c>
      <c r="J156" s="231">
        <v>97</v>
      </c>
      <c r="K156" s="20">
        <v>-16</v>
      </c>
      <c r="L156" s="21"/>
      <c r="M156" s="337">
        <v>716797.64514102763</v>
      </c>
      <c r="N156" s="337">
        <v>24048.622500000001</v>
      </c>
      <c r="O156" s="338">
        <v>740846.26764102769</v>
      </c>
      <c r="P156" s="339">
        <v>6523.9253773542277</v>
      </c>
      <c r="Q156" s="37"/>
      <c r="R156" s="363">
        <v>687256.93307603826</v>
      </c>
      <c r="S156" s="364">
        <v>-53589.334564989433</v>
      </c>
      <c r="T156" s="365">
        <v>-7.2335296681221586E-2</v>
      </c>
      <c r="U156" s="366">
        <v>7047.5694131550345</v>
      </c>
      <c r="V156" s="365">
        <v>8.0265178632863227E-2</v>
      </c>
      <c r="W156" s="369"/>
      <c r="X156" s="368"/>
    </row>
    <row r="157" spans="1:24" x14ac:dyDescent="0.25">
      <c r="A157" s="16">
        <v>8732098</v>
      </c>
      <c r="B157" s="17" t="s">
        <v>236</v>
      </c>
      <c r="C157" s="17" t="s">
        <v>36</v>
      </c>
      <c r="D157" s="17" t="s">
        <v>342</v>
      </c>
      <c r="E157" s="17" t="s">
        <v>344</v>
      </c>
      <c r="F157" s="18">
        <v>3343.3</v>
      </c>
      <c r="G157" s="18">
        <v>3343.3</v>
      </c>
      <c r="H157" s="19"/>
      <c r="I157" s="230">
        <v>92</v>
      </c>
      <c r="J157" s="231">
        <v>95</v>
      </c>
      <c r="K157" s="20">
        <v>3</v>
      </c>
      <c r="L157" s="21"/>
      <c r="M157" s="337">
        <v>610795.70661551657</v>
      </c>
      <c r="N157" s="337">
        <v>19082.026099999999</v>
      </c>
      <c r="O157" s="338">
        <v>629877.73271551658</v>
      </c>
      <c r="P157" s="339">
        <v>6810.1568773425706</v>
      </c>
      <c r="Q157" s="37"/>
      <c r="R157" s="363">
        <v>651777.16713837616</v>
      </c>
      <c r="S157" s="364">
        <v>21899.434422859573</v>
      </c>
      <c r="T157" s="365">
        <v>3.4767754574284056E-2</v>
      </c>
      <c r="U157" s="366">
        <v>6825.6196540881692</v>
      </c>
      <c r="V157" s="365">
        <v>2.2705463360239682E-3</v>
      </c>
      <c r="W157" s="369"/>
      <c r="X157" s="368"/>
    </row>
    <row r="158" spans="1:24" x14ac:dyDescent="0.25">
      <c r="A158" s="16">
        <v>8733390</v>
      </c>
      <c r="B158" s="17" t="s">
        <v>237</v>
      </c>
      <c r="C158" s="17" t="s">
        <v>36</v>
      </c>
      <c r="D158" s="17" t="s">
        <v>347</v>
      </c>
      <c r="E158" s="17" t="s">
        <v>353</v>
      </c>
      <c r="F158" s="18">
        <v>48867</v>
      </c>
      <c r="G158" s="18">
        <v>49672.5</v>
      </c>
      <c r="H158" s="19"/>
      <c r="I158" s="230">
        <v>175</v>
      </c>
      <c r="J158" s="231">
        <v>162</v>
      </c>
      <c r="K158" s="20">
        <v>-13</v>
      </c>
      <c r="L158" s="21"/>
      <c r="M158" s="337">
        <v>1121875.6497045248</v>
      </c>
      <c r="N158" s="337">
        <v>36677.417399999998</v>
      </c>
      <c r="O158" s="338">
        <v>1158553.0671045247</v>
      </c>
      <c r="P158" s="339">
        <v>6341.0632405972838</v>
      </c>
      <c r="Q158" s="37"/>
      <c r="R158" s="363">
        <v>1120293.8027845467</v>
      </c>
      <c r="S158" s="364">
        <v>-38259.264319977956</v>
      </c>
      <c r="T158" s="365">
        <v>-3.3023316243593531E-2</v>
      </c>
      <c r="U158" s="366">
        <v>6608.7734739786838</v>
      </c>
      <c r="V158" s="365">
        <v>4.221850866703919E-2</v>
      </c>
      <c r="W158" s="369"/>
      <c r="X158" s="368"/>
    </row>
    <row r="159" spans="1:24" x14ac:dyDescent="0.25">
      <c r="A159" s="16">
        <v>8732044</v>
      </c>
      <c r="B159" s="17" t="s">
        <v>238</v>
      </c>
      <c r="C159" s="17" t="s">
        <v>36</v>
      </c>
      <c r="D159" s="17" t="s">
        <v>345</v>
      </c>
      <c r="E159" s="17" t="s">
        <v>346</v>
      </c>
      <c r="F159" s="18">
        <v>10701.5373</v>
      </c>
      <c r="G159" s="18">
        <v>10878</v>
      </c>
      <c r="H159" s="19"/>
      <c r="I159" s="230">
        <v>363</v>
      </c>
      <c r="J159" s="231">
        <v>331</v>
      </c>
      <c r="K159" s="20">
        <v>-32</v>
      </c>
      <c r="L159" s="21"/>
      <c r="M159" s="337">
        <v>2297771.2909997748</v>
      </c>
      <c r="N159" s="337">
        <v>77723.534499999994</v>
      </c>
      <c r="O159" s="338">
        <v>2375494.8254997749</v>
      </c>
      <c r="P159" s="339">
        <v>6514.582061156405</v>
      </c>
      <c r="Q159" s="37"/>
      <c r="R159" s="363">
        <v>2240882.7490889598</v>
      </c>
      <c r="S159" s="364">
        <v>-134612.07641081512</v>
      </c>
      <c r="T159" s="365">
        <v>-5.6666962590623364E-2</v>
      </c>
      <c r="U159" s="366">
        <v>6737.1744685467065</v>
      </c>
      <c r="V159" s="365">
        <v>3.4168332718920287E-2</v>
      </c>
      <c r="W159" s="369"/>
      <c r="X159" s="368"/>
    </row>
    <row r="160" spans="1:24" x14ac:dyDescent="0.25">
      <c r="A160" s="16">
        <v>8732031</v>
      </c>
      <c r="B160" s="17" t="s">
        <v>239</v>
      </c>
      <c r="C160" s="17" t="s">
        <v>36</v>
      </c>
      <c r="D160" s="17" t="s">
        <v>349</v>
      </c>
      <c r="E160" s="17" t="s">
        <v>353</v>
      </c>
      <c r="F160" s="18">
        <v>23827.25</v>
      </c>
      <c r="G160" s="18">
        <v>23827.25</v>
      </c>
      <c r="H160" s="19"/>
      <c r="I160" s="230">
        <v>205</v>
      </c>
      <c r="J160" s="231">
        <v>202</v>
      </c>
      <c r="K160" s="20">
        <v>-3</v>
      </c>
      <c r="L160" s="21"/>
      <c r="M160" s="337">
        <v>1084243.2639182366</v>
      </c>
      <c r="N160" s="337">
        <v>35945.754000000001</v>
      </c>
      <c r="O160" s="338">
        <v>1120189.0179182366</v>
      </c>
      <c r="P160" s="339">
        <v>5348.1061849670077</v>
      </c>
      <c r="Q160" s="37"/>
      <c r="R160" s="363">
        <v>1132262.3347817285</v>
      </c>
      <c r="S160" s="364">
        <v>12073.316863491898</v>
      </c>
      <c r="T160" s="365">
        <v>1.0777928251723978E-2</v>
      </c>
      <c r="U160" s="366">
        <v>5487.3023999095467</v>
      </c>
      <c r="V160" s="365">
        <v>2.6027197315903267E-2</v>
      </c>
      <c r="W160" s="369"/>
      <c r="X160" s="368"/>
    </row>
    <row r="161" spans="1:24" x14ac:dyDescent="0.25">
      <c r="A161" s="16">
        <v>8735201</v>
      </c>
      <c r="B161" s="17" t="s">
        <v>240</v>
      </c>
      <c r="C161" s="17" t="s">
        <v>36</v>
      </c>
      <c r="D161" s="17" t="s">
        <v>345</v>
      </c>
      <c r="E161" s="17" t="s">
        <v>346</v>
      </c>
      <c r="F161" s="18">
        <v>9937.1417999999994</v>
      </c>
      <c r="G161" s="18">
        <v>10101</v>
      </c>
      <c r="H161" s="19"/>
      <c r="I161" s="230">
        <v>407</v>
      </c>
      <c r="J161" s="231">
        <v>403</v>
      </c>
      <c r="K161" s="20">
        <v>-4</v>
      </c>
      <c r="L161" s="21"/>
      <c r="M161" s="337">
        <v>2026622.1418000001</v>
      </c>
      <c r="N161" s="337">
        <v>67066.785300000003</v>
      </c>
      <c r="O161" s="338">
        <v>2093688.9271000002</v>
      </c>
      <c r="P161" s="339">
        <v>5119.7832562653566</v>
      </c>
      <c r="Q161" s="37"/>
      <c r="R161" s="363">
        <v>2107540.7072798815</v>
      </c>
      <c r="S161" s="364">
        <v>13851.780179881258</v>
      </c>
      <c r="T161" s="365">
        <v>6.6159685904570199E-3</v>
      </c>
      <c r="U161" s="366">
        <v>5204.5650304711698</v>
      </c>
      <c r="V161" s="365">
        <v>1.6559641289904448E-2</v>
      </c>
      <c r="W161" s="369"/>
      <c r="X161" s="368"/>
    </row>
    <row r="162" spans="1:24" x14ac:dyDescent="0.25">
      <c r="A162" s="16">
        <v>8733350</v>
      </c>
      <c r="B162" s="17" t="s">
        <v>241</v>
      </c>
      <c r="C162" s="17" t="s">
        <v>36</v>
      </c>
      <c r="D162" s="17" t="s">
        <v>347</v>
      </c>
      <c r="E162" s="17" t="s">
        <v>348</v>
      </c>
      <c r="F162" s="18">
        <v>1412.05</v>
      </c>
      <c r="G162" s="18">
        <v>1646.7</v>
      </c>
      <c r="H162" s="19"/>
      <c r="I162" s="230">
        <v>119</v>
      </c>
      <c r="J162" s="231">
        <v>115</v>
      </c>
      <c r="K162" s="20">
        <v>-4</v>
      </c>
      <c r="L162" s="21"/>
      <c r="M162" s="337">
        <v>690282.93169456651</v>
      </c>
      <c r="N162" s="337">
        <v>22344.110100000002</v>
      </c>
      <c r="O162" s="338">
        <v>712627.04179456655</v>
      </c>
      <c r="P162" s="339">
        <v>5976.5965697022393</v>
      </c>
      <c r="Q162" s="37"/>
      <c r="R162" s="363">
        <v>713400.85972475039</v>
      </c>
      <c r="S162" s="364">
        <v>773.81793018383905</v>
      </c>
      <c r="T162" s="365">
        <v>1.0858666382280121E-3</v>
      </c>
      <c r="U162" s="366">
        <v>6189.1666063021776</v>
      </c>
      <c r="V162" s="365">
        <v>3.5567071345846038E-2</v>
      </c>
      <c r="W162" s="369"/>
      <c r="X162" s="368"/>
    </row>
    <row r="163" spans="1:24" x14ac:dyDescent="0.25">
      <c r="A163" s="16">
        <v>8734027</v>
      </c>
      <c r="B163" s="17" t="s">
        <v>242</v>
      </c>
      <c r="C163" s="17" t="s">
        <v>37</v>
      </c>
      <c r="D163" s="17" t="s">
        <v>347</v>
      </c>
      <c r="E163" s="17" t="s">
        <v>348</v>
      </c>
      <c r="F163" s="18">
        <v>22495.200000000001</v>
      </c>
      <c r="G163" s="18">
        <v>22866</v>
      </c>
      <c r="H163" s="19"/>
      <c r="I163" s="230">
        <v>671</v>
      </c>
      <c r="J163" s="231">
        <v>662</v>
      </c>
      <c r="K163" s="20">
        <v>-9</v>
      </c>
      <c r="L163" s="21"/>
      <c r="M163" s="337">
        <v>4622905.702186591</v>
      </c>
      <c r="N163" s="337">
        <v>125376.91710000001</v>
      </c>
      <c r="O163" s="338">
        <v>4748282.6192865912</v>
      </c>
      <c r="P163" s="339">
        <v>7042.9022642125055</v>
      </c>
      <c r="Q163" s="37"/>
      <c r="R163" s="363">
        <v>4815078.3103647977</v>
      </c>
      <c r="S163" s="364">
        <v>66795.691078206524</v>
      </c>
      <c r="T163" s="365">
        <v>1.4067336852885619E-2</v>
      </c>
      <c r="U163" s="366">
        <v>7238.9914053848906</v>
      </c>
      <c r="V163" s="365">
        <v>2.7842093190584775E-2</v>
      </c>
      <c r="W163" s="369"/>
      <c r="X163" s="368"/>
    </row>
    <row r="164" spans="1:24" x14ac:dyDescent="0.25">
      <c r="A164" s="16">
        <v>8733302</v>
      </c>
      <c r="B164" s="17" t="s">
        <v>243</v>
      </c>
      <c r="C164" s="17" t="s">
        <v>36</v>
      </c>
      <c r="D164" s="17" t="s">
        <v>349</v>
      </c>
      <c r="E164" s="17" t="s">
        <v>350</v>
      </c>
      <c r="F164" s="18">
        <v>66612</v>
      </c>
      <c r="G164" s="18">
        <v>67710</v>
      </c>
      <c r="H164" s="19"/>
      <c r="I164" s="230">
        <v>396</v>
      </c>
      <c r="J164" s="231">
        <v>431</v>
      </c>
      <c r="K164" s="20">
        <v>35</v>
      </c>
      <c r="L164" s="21"/>
      <c r="M164" s="337">
        <v>2107699.0863000001</v>
      </c>
      <c r="N164" s="337">
        <v>67594.758499999996</v>
      </c>
      <c r="O164" s="338">
        <v>2175293.8448000001</v>
      </c>
      <c r="P164" s="339">
        <v>5324.9541535353537</v>
      </c>
      <c r="Q164" s="37"/>
      <c r="R164" s="363">
        <v>2444175.5470352871</v>
      </c>
      <c r="S164" s="364">
        <v>268881.70223528706</v>
      </c>
      <c r="T164" s="365">
        <v>0.12360707169656358</v>
      </c>
      <c r="U164" s="366">
        <v>5513.8411764159791</v>
      </c>
      <c r="V164" s="365">
        <v>3.5472046788462802E-2</v>
      </c>
      <c r="W164" s="369"/>
      <c r="X164" s="368"/>
    </row>
    <row r="165" spans="1:24" x14ac:dyDescent="0.25">
      <c r="A165" s="16">
        <v>8732094</v>
      </c>
      <c r="B165" s="17" t="s">
        <v>244</v>
      </c>
      <c r="C165" s="17" t="s">
        <v>36</v>
      </c>
      <c r="D165" s="17" t="s">
        <v>345</v>
      </c>
      <c r="E165" s="17" t="s">
        <v>346</v>
      </c>
      <c r="F165" s="18">
        <v>9336.5452999999998</v>
      </c>
      <c r="G165" s="18">
        <v>9490.5</v>
      </c>
      <c r="H165" s="19"/>
      <c r="I165" s="230">
        <v>406</v>
      </c>
      <c r="J165" s="231">
        <v>398</v>
      </c>
      <c r="K165" s="20">
        <v>-8</v>
      </c>
      <c r="L165" s="21"/>
      <c r="M165" s="337">
        <v>2211135.3784712506</v>
      </c>
      <c r="N165" s="337">
        <v>73466.307100000005</v>
      </c>
      <c r="O165" s="338">
        <v>2284601.6855712505</v>
      </c>
      <c r="P165" s="339">
        <v>5604.1013307173662</v>
      </c>
      <c r="Q165" s="37"/>
      <c r="R165" s="363">
        <v>2314691.1423453032</v>
      </c>
      <c r="S165" s="364">
        <v>30089.456774052698</v>
      </c>
      <c r="T165" s="365">
        <v>1.3170548268473773E-2</v>
      </c>
      <c r="U165" s="366">
        <v>5791.9614129278971</v>
      </c>
      <c r="V165" s="365">
        <v>3.3521892472005571E-2</v>
      </c>
      <c r="W165" s="369"/>
      <c r="X165" s="368"/>
    </row>
    <row r="166" spans="1:24" x14ac:dyDescent="0.25">
      <c r="A166" s="16">
        <v>8732033</v>
      </c>
      <c r="B166" s="17" t="s">
        <v>245</v>
      </c>
      <c r="C166" s="17" t="s">
        <v>36</v>
      </c>
      <c r="D166" s="17" t="s">
        <v>349</v>
      </c>
      <c r="E166" s="17" t="s">
        <v>350</v>
      </c>
      <c r="F166" s="18">
        <v>63882</v>
      </c>
      <c r="G166" s="18">
        <v>64935</v>
      </c>
      <c r="H166" s="19"/>
      <c r="I166" s="230">
        <v>317</v>
      </c>
      <c r="J166" s="231">
        <v>291</v>
      </c>
      <c r="K166" s="20">
        <v>-26</v>
      </c>
      <c r="L166" s="21"/>
      <c r="M166" s="337">
        <v>1636559.1970232888</v>
      </c>
      <c r="N166" s="337">
        <v>52549.042099999999</v>
      </c>
      <c r="O166" s="338">
        <v>1689108.2391232888</v>
      </c>
      <c r="P166" s="339">
        <v>5126.8966533857692</v>
      </c>
      <c r="Q166" s="37"/>
      <c r="R166" s="363">
        <v>1591767.0372913585</v>
      </c>
      <c r="S166" s="364">
        <v>-97341.201831930317</v>
      </c>
      <c r="T166" s="365">
        <v>-5.7628753194913132E-2</v>
      </c>
      <c r="U166" s="366">
        <v>5246.8454889737404</v>
      </c>
      <c r="V166" s="365">
        <v>2.339599248772798E-2</v>
      </c>
      <c r="W166" s="369"/>
      <c r="X166" s="368"/>
    </row>
    <row r="167" spans="1:24" x14ac:dyDescent="0.25">
      <c r="A167" s="16">
        <v>8733331</v>
      </c>
      <c r="B167" s="17" t="s">
        <v>246</v>
      </c>
      <c r="C167" s="17" t="s">
        <v>36</v>
      </c>
      <c r="D167" s="17" t="s">
        <v>349</v>
      </c>
      <c r="E167" s="17" t="s">
        <v>350</v>
      </c>
      <c r="F167" s="18">
        <v>3343.3</v>
      </c>
      <c r="G167" s="18">
        <v>3343.3</v>
      </c>
      <c r="H167" s="19"/>
      <c r="I167" s="230">
        <v>129</v>
      </c>
      <c r="J167" s="231">
        <v>125</v>
      </c>
      <c r="K167" s="20">
        <v>-4</v>
      </c>
      <c r="L167" s="21"/>
      <c r="M167" s="337">
        <v>748350.8002161216</v>
      </c>
      <c r="N167" s="337">
        <v>24822.848000000002</v>
      </c>
      <c r="O167" s="338">
        <v>773173.6482161216</v>
      </c>
      <c r="P167" s="339">
        <v>5967.6771179544303</v>
      </c>
      <c r="Q167" s="37"/>
      <c r="R167" s="363">
        <v>773800.48155406257</v>
      </c>
      <c r="S167" s="364">
        <v>626.83333794097416</v>
      </c>
      <c r="T167" s="365">
        <v>8.1072775745424572E-4</v>
      </c>
      <c r="U167" s="366">
        <v>6163.6574524325006</v>
      </c>
      <c r="V167" s="365">
        <v>3.2840304628486236E-2</v>
      </c>
      <c r="W167" s="369"/>
      <c r="X167" s="368"/>
    </row>
    <row r="168" spans="1:24" x14ac:dyDescent="0.25">
      <c r="A168" s="16">
        <v>8732239</v>
      </c>
      <c r="B168" s="17" t="s">
        <v>247</v>
      </c>
      <c r="C168" s="17" t="s">
        <v>36</v>
      </c>
      <c r="D168" s="17" t="s">
        <v>342</v>
      </c>
      <c r="E168" s="17" t="s">
        <v>344</v>
      </c>
      <c r="F168" s="18">
        <v>31122</v>
      </c>
      <c r="G168" s="18">
        <v>31635</v>
      </c>
      <c r="H168" s="19"/>
      <c r="I168" s="230">
        <v>300</v>
      </c>
      <c r="J168" s="231">
        <v>280</v>
      </c>
      <c r="K168" s="20">
        <v>-20</v>
      </c>
      <c r="L168" s="21"/>
      <c r="M168" s="337">
        <v>1604364.6949347742</v>
      </c>
      <c r="N168" s="337">
        <v>55661.145199999999</v>
      </c>
      <c r="O168" s="338">
        <v>1660025.8401347741</v>
      </c>
      <c r="P168" s="339">
        <v>5429.6794671159141</v>
      </c>
      <c r="Q168" s="37"/>
      <c r="R168" s="363">
        <v>1606120.964134895</v>
      </c>
      <c r="S168" s="364">
        <v>-53904.875999879092</v>
      </c>
      <c r="T168" s="365">
        <v>-3.2472311392154396E-2</v>
      </c>
      <c r="U168" s="366">
        <v>5623.1641576246247</v>
      </c>
      <c r="V168" s="365">
        <v>3.5634643201412401E-2</v>
      </c>
      <c r="W168" s="369"/>
      <c r="X168" s="368"/>
    </row>
    <row r="169" spans="1:24" x14ac:dyDescent="0.25">
      <c r="A169" s="16">
        <v>8732219</v>
      </c>
      <c r="B169" s="17" t="s">
        <v>445</v>
      </c>
      <c r="C169" s="17" t="s">
        <v>36</v>
      </c>
      <c r="D169" s="17" t="s">
        <v>342</v>
      </c>
      <c r="E169" s="17" t="s">
        <v>344</v>
      </c>
      <c r="F169" s="18">
        <v>34439</v>
      </c>
      <c r="G169" s="18">
        <v>23078.75</v>
      </c>
      <c r="H169" s="19"/>
      <c r="I169" s="230">
        <v>188</v>
      </c>
      <c r="J169" s="231">
        <v>171</v>
      </c>
      <c r="K169" s="20">
        <v>-17</v>
      </c>
      <c r="L169" s="21"/>
      <c r="M169" s="337">
        <v>1063693.7737453585</v>
      </c>
      <c r="N169" s="337">
        <v>34031.470999999998</v>
      </c>
      <c r="O169" s="338">
        <v>1097725.2447453584</v>
      </c>
      <c r="P169" s="339">
        <v>5655.7778975816937</v>
      </c>
      <c r="Q169" s="37"/>
      <c r="R169" s="363">
        <v>1009261.6046516551</v>
      </c>
      <c r="S169" s="364">
        <v>-88463.640093703289</v>
      </c>
      <c r="T169" s="365">
        <v>-8.0588143997931266E-2</v>
      </c>
      <c r="U169" s="366">
        <v>5767.1511967933047</v>
      </c>
      <c r="V169" s="365">
        <v>1.9691950643824303E-2</v>
      </c>
      <c r="W169" s="369"/>
      <c r="X169" s="368"/>
    </row>
    <row r="170" spans="1:24" x14ac:dyDescent="0.25">
      <c r="A170" s="16">
        <v>8732333</v>
      </c>
      <c r="B170" s="17" t="s">
        <v>248</v>
      </c>
      <c r="C170" s="17" t="s">
        <v>36</v>
      </c>
      <c r="D170" s="17" t="s">
        <v>347</v>
      </c>
      <c r="E170" s="17" t="s">
        <v>350</v>
      </c>
      <c r="F170" s="18">
        <v>8517.6</v>
      </c>
      <c r="G170" s="18">
        <v>8658</v>
      </c>
      <c r="H170" s="19"/>
      <c r="I170" s="230">
        <v>363</v>
      </c>
      <c r="J170" s="231">
        <v>372</v>
      </c>
      <c r="K170" s="20">
        <v>9</v>
      </c>
      <c r="L170" s="21"/>
      <c r="M170" s="337">
        <v>1865418.9791327531</v>
      </c>
      <c r="N170" s="337">
        <v>62141.737699999998</v>
      </c>
      <c r="O170" s="338">
        <v>1927560.716832753</v>
      </c>
      <c r="P170" s="339">
        <v>5286.6201565640577</v>
      </c>
      <c r="Q170" s="37"/>
      <c r="R170" s="363">
        <v>2009022.4269823055</v>
      </c>
      <c r="S170" s="364">
        <v>81461.71014955244</v>
      </c>
      <c r="T170" s="365">
        <v>4.2261553391379138E-2</v>
      </c>
      <c r="U170" s="366">
        <v>5377.3237284470579</v>
      </c>
      <c r="V170" s="365">
        <v>1.7157194804393011E-2</v>
      </c>
      <c r="W170" s="369"/>
      <c r="X170" s="368"/>
    </row>
    <row r="171" spans="1:24" x14ac:dyDescent="0.25">
      <c r="A171" s="16">
        <v>8733946</v>
      </c>
      <c r="B171" s="17" t="s">
        <v>249</v>
      </c>
      <c r="C171" s="17" t="s">
        <v>36</v>
      </c>
      <c r="D171" s="17" t="s">
        <v>347</v>
      </c>
      <c r="E171" s="17" t="s">
        <v>350</v>
      </c>
      <c r="F171" s="18">
        <v>15847.03</v>
      </c>
      <c r="G171" s="18">
        <v>18759</v>
      </c>
      <c r="H171" s="19"/>
      <c r="I171" s="230">
        <v>351</v>
      </c>
      <c r="J171" s="231">
        <v>331</v>
      </c>
      <c r="K171" s="20">
        <v>-20</v>
      </c>
      <c r="L171" s="21"/>
      <c r="M171" s="337">
        <v>1842214.3288324974</v>
      </c>
      <c r="N171" s="337">
        <v>62032.292200000004</v>
      </c>
      <c r="O171" s="338">
        <v>1904246.6210324974</v>
      </c>
      <c r="P171" s="339">
        <v>5380.0558149073995</v>
      </c>
      <c r="Q171" s="37"/>
      <c r="R171" s="363">
        <v>1857405.6125291861</v>
      </c>
      <c r="S171" s="364">
        <v>-46841.008503311314</v>
      </c>
      <c r="T171" s="365">
        <v>-2.4598183862294974E-2</v>
      </c>
      <c r="U171" s="366">
        <v>5554.8236028072088</v>
      </c>
      <c r="V171" s="365">
        <v>3.2484381930676556E-2</v>
      </c>
      <c r="W171" s="369"/>
      <c r="X171" s="368"/>
    </row>
    <row r="172" spans="1:24" x14ac:dyDescent="0.25">
      <c r="A172" s="16">
        <v>8732020</v>
      </c>
      <c r="B172" s="17" t="s">
        <v>250</v>
      </c>
      <c r="C172" s="17" t="s">
        <v>36</v>
      </c>
      <c r="D172" s="17" t="s">
        <v>345</v>
      </c>
      <c r="E172" s="17" t="s">
        <v>346</v>
      </c>
      <c r="F172" s="18">
        <v>4890.1530000000002</v>
      </c>
      <c r="G172" s="18">
        <v>4890.2</v>
      </c>
      <c r="H172" s="19"/>
      <c r="I172" s="230">
        <v>344</v>
      </c>
      <c r="J172" s="231">
        <v>338</v>
      </c>
      <c r="K172" s="20">
        <v>-6</v>
      </c>
      <c r="L172" s="21"/>
      <c r="M172" s="337">
        <v>2017894.3820112376</v>
      </c>
      <c r="N172" s="337">
        <v>70890.284199999995</v>
      </c>
      <c r="O172" s="338">
        <v>2088784.6662112377</v>
      </c>
      <c r="P172" s="339">
        <v>6057.8328872419697</v>
      </c>
      <c r="Q172" s="37"/>
      <c r="R172" s="363">
        <v>2109428.8868940133</v>
      </c>
      <c r="S172" s="364">
        <v>20644.220682775602</v>
      </c>
      <c r="T172" s="365">
        <v>9.8833647224255625E-3</v>
      </c>
      <c r="U172" s="366">
        <v>6226.4458192130569</v>
      </c>
      <c r="V172" s="365">
        <v>2.7833869819385827E-2</v>
      </c>
      <c r="W172" s="369"/>
      <c r="X172" s="368"/>
    </row>
    <row r="173" spans="1:24" x14ac:dyDescent="0.25">
      <c r="A173" s="16">
        <v>8732218</v>
      </c>
      <c r="B173" s="17" t="s">
        <v>251</v>
      </c>
      <c r="C173" s="17" t="s">
        <v>36</v>
      </c>
      <c r="D173" s="17" t="s">
        <v>342</v>
      </c>
      <c r="E173" s="17" t="s">
        <v>343</v>
      </c>
      <c r="F173" s="18">
        <v>5896.8</v>
      </c>
      <c r="G173" s="18">
        <v>5994</v>
      </c>
      <c r="H173" s="19"/>
      <c r="I173" s="230">
        <v>276</v>
      </c>
      <c r="J173" s="231">
        <v>271</v>
      </c>
      <c r="K173" s="20">
        <v>-5</v>
      </c>
      <c r="L173" s="21"/>
      <c r="M173" s="337">
        <v>1529248.4235985887</v>
      </c>
      <c r="N173" s="337">
        <v>56950.17</v>
      </c>
      <c r="O173" s="338">
        <v>1586198.5935985886</v>
      </c>
      <c r="P173" s="339">
        <v>5725.7311362267701</v>
      </c>
      <c r="Q173" s="37"/>
      <c r="R173" s="363">
        <v>1603778.4344451553</v>
      </c>
      <c r="S173" s="364">
        <v>17579.840846566716</v>
      </c>
      <c r="T173" s="365">
        <v>1.108300115604286E-2</v>
      </c>
      <c r="U173" s="366">
        <v>5895.8835219378425</v>
      </c>
      <c r="V173" s="365">
        <v>2.9717145577185102E-2</v>
      </c>
      <c r="W173" s="369"/>
      <c r="X173" s="368"/>
    </row>
    <row r="174" spans="1:24" x14ac:dyDescent="0.25">
      <c r="A174" s="16">
        <v>8732216</v>
      </c>
      <c r="B174" s="17" t="s">
        <v>252</v>
      </c>
      <c r="C174" s="17" t="s">
        <v>36</v>
      </c>
      <c r="D174" s="17" t="s">
        <v>342</v>
      </c>
      <c r="E174" s="17" t="s">
        <v>343</v>
      </c>
      <c r="F174" s="18">
        <v>4698.3999999999996</v>
      </c>
      <c r="G174" s="18">
        <v>4940.1000000000004</v>
      </c>
      <c r="H174" s="19"/>
      <c r="I174" s="230">
        <v>229</v>
      </c>
      <c r="J174" s="231">
        <v>226</v>
      </c>
      <c r="K174" s="20">
        <v>-3</v>
      </c>
      <c r="L174" s="21"/>
      <c r="M174" s="337">
        <v>1245789.8314304636</v>
      </c>
      <c r="N174" s="337">
        <v>43578.564400000003</v>
      </c>
      <c r="O174" s="338">
        <v>1289368.3958304636</v>
      </c>
      <c r="P174" s="339">
        <v>5609.9126455478763</v>
      </c>
      <c r="Q174" s="37"/>
      <c r="R174" s="363">
        <v>1335531.0232815086</v>
      </c>
      <c r="S174" s="364">
        <v>46162.627451044973</v>
      </c>
      <c r="T174" s="365">
        <v>3.5802511989843126E-2</v>
      </c>
      <c r="U174" s="366">
        <v>5887.5704569978252</v>
      </c>
      <c r="V174" s="365">
        <v>4.9494141708303234E-2</v>
      </c>
      <c r="W174" s="369"/>
      <c r="X174" s="368"/>
    </row>
    <row r="175" spans="1:24" x14ac:dyDescent="0.25">
      <c r="A175" s="16">
        <v>8732453</v>
      </c>
      <c r="B175" s="17" t="s">
        <v>253</v>
      </c>
      <c r="C175" s="17" t="s">
        <v>36</v>
      </c>
      <c r="D175" s="17" t="s">
        <v>347</v>
      </c>
      <c r="E175" s="17" t="s">
        <v>348</v>
      </c>
      <c r="F175" s="18">
        <v>7098</v>
      </c>
      <c r="G175" s="18">
        <v>7215</v>
      </c>
      <c r="H175" s="19"/>
      <c r="I175" s="230">
        <v>207</v>
      </c>
      <c r="J175" s="231">
        <v>206</v>
      </c>
      <c r="K175" s="20">
        <v>-1</v>
      </c>
      <c r="L175" s="21"/>
      <c r="M175" s="337">
        <v>1145490.0026631264</v>
      </c>
      <c r="N175" s="337">
        <v>38477.187899999997</v>
      </c>
      <c r="O175" s="338">
        <v>1183967.1905631265</v>
      </c>
      <c r="P175" s="339">
        <v>5685.3584085175189</v>
      </c>
      <c r="Q175" s="37"/>
      <c r="R175" s="363">
        <v>1188416.8123971017</v>
      </c>
      <c r="S175" s="364">
        <v>4449.621833975194</v>
      </c>
      <c r="T175" s="365">
        <v>3.7582306920674337E-3</v>
      </c>
      <c r="U175" s="366">
        <v>5733.9893805684551</v>
      </c>
      <c r="V175" s="365">
        <v>8.5537214290799489E-3</v>
      </c>
      <c r="W175" s="369"/>
      <c r="X175" s="368"/>
    </row>
    <row r="176" spans="1:24" x14ac:dyDescent="0.25">
      <c r="A176" s="16">
        <v>8732070</v>
      </c>
      <c r="B176" s="17" t="s">
        <v>254</v>
      </c>
      <c r="C176" s="17" t="s">
        <v>36</v>
      </c>
      <c r="D176" s="17" t="s">
        <v>352</v>
      </c>
      <c r="E176" s="17" t="s">
        <v>353</v>
      </c>
      <c r="F176" s="18">
        <v>35763</v>
      </c>
      <c r="G176" s="18">
        <v>36352.5</v>
      </c>
      <c r="H176" s="19"/>
      <c r="I176" s="230">
        <v>288</v>
      </c>
      <c r="J176" s="231">
        <v>272</v>
      </c>
      <c r="K176" s="20">
        <v>-16</v>
      </c>
      <c r="L176" s="21"/>
      <c r="M176" s="337">
        <v>1481640.3435828551</v>
      </c>
      <c r="N176" s="337">
        <v>50148.334699999999</v>
      </c>
      <c r="O176" s="338">
        <v>1531788.6782828551</v>
      </c>
      <c r="P176" s="339">
        <v>5194.5336051488021</v>
      </c>
      <c r="Q176" s="37"/>
      <c r="R176" s="363">
        <v>1496678.3459980702</v>
      </c>
      <c r="S176" s="364">
        <v>-35110.332284784876</v>
      </c>
      <c r="T176" s="365">
        <v>-2.2921133171021856E-2</v>
      </c>
      <c r="U176" s="366">
        <v>5368.8450220517288</v>
      </c>
      <c r="V176" s="365">
        <v>3.3556702132054736E-2</v>
      </c>
      <c r="W176" s="369"/>
      <c r="X176" s="368"/>
    </row>
    <row r="177" spans="1:24" x14ac:dyDescent="0.25">
      <c r="A177" s="16">
        <v>8735408</v>
      </c>
      <c r="B177" s="17" t="s">
        <v>255</v>
      </c>
      <c r="C177" s="17" t="s">
        <v>37</v>
      </c>
      <c r="D177" s="17" t="s">
        <v>349</v>
      </c>
      <c r="E177" s="17" t="s">
        <v>350</v>
      </c>
      <c r="F177" s="18">
        <v>38493</v>
      </c>
      <c r="G177" s="18">
        <v>39127.5</v>
      </c>
      <c r="H177" s="19"/>
      <c r="I177" s="230">
        <v>1194</v>
      </c>
      <c r="J177" s="231">
        <v>1193</v>
      </c>
      <c r="K177" s="20">
        <v>-1</v>
      </c>
      <c r="L177" s="21"/>
      <c r="M177" s="337">
        <v>7887081.6232442018</v>
      </c>
      <c r="N177" s="337">
        <v>215592.43960000001</v>
      </c>
      <c r="O177" s="338">
        <v>8102674.0628442019</v>
      </c>
      <c r="P177" s="339">
        <v>6753.9204881442229</v>
      </c>
      <c r="Q177" s="37"/>
      <c r="R177" s="363">
        <v>8303896.5067405254</v>
      </c>
      <c r="S177" s="364">
        <v>201222.44389632344</v>
      </c>
      <c r="T177" s="365">
        <v>2.4834078519714059E-2</v>
      </c>
      <c r="U177" s="366">
        <v>6927.7192009560149</v>
      </c>
      <c r="V177" s="365">
        <v>2.5733011384554628E-2</v>
      </c>
      <c r="W177" s="369"/>
      <c r="X177" s="368"/>
    </row>
    <row r="178" spans="1:24" x14ac:dyDescent="0.25">
      <c r="A178" s="16">
        <v>8732255</v>
      </c>
      <c r="B178" s="17" t="s">
        <v>256</v>
      </c>
      <c r="C178" s="17" t="s">
        <v>36</v>
      </c>
      <c r="D178" s="17" t="s">
        <v>342</v>
      </c>
      <c r="E178" s="17" t="s">
        <v>343</v>
      </c>
      <c r="F178" s="18">
        <v>16342.25</v>
      </c>
      <c r="G178" s="18">
        <v>16342.25</v>
      </c>
      <c r="H178" s="19"/>
      <c r="I178" s="230">
        <v>197</v>
      </c>
      <c r="J178" s="231">
        <v>213</v>
      </c>
      <c r="K178" s="20">
        <v>16</v>
      </c>
      <c r="L178" s="21"/>
      <c r="M178" s="337">
        <v>1075816.0857917189</v>
      </c>
      <c r="N178" s="337">
        <v>35495.811300000001</v>
      </c>
      <c r="O178" s="338">
        <v>1111311.8970917189</v>
      </c>
      <c r="P178" s="339">
        <v>5558.2215588412128</v>
      </c>
      <c r="Q178" s="37"/>
      <c r="R178" s="363">
        <v>1189820.1987857462</v>
      </c>
      <c r="S178" s="364">
        <v>78508.301694027381</v>
      </c>
      <c r="T178" s="365">
        <v>7.0644705504802063E-2</v>
      </c>
      <c r="U178" s="366">
        <v>5509.2861445340195</v>
      </c>
      <c r="V178" s="365">
        <v>-8.8041496347611194E-3</v>
      </c>
      <c r="W178" s="369"/>
      <c r="X178" s="368"/>
    </row>
    <row r="179" spans="1:24" x14ac:dyDescent="0.25">
      <c r="A179" s="16">
        <v>8732220</v>
      </c>
      <c r="B179" s="17" t="s">
        <v>257</v>
      </c>
      <c r="C179" s="17" t="s">
        <v>36</v>
      </c>
      <c r="D179" s="17" t="s">
        <v>342</v>
      </c>
      <c r="E179" s="17" t="s">
        <v>343</v>
      </c>
      <c r="F179" s="18">
        <v>7371</v>
      </c>
      <c r="G179" s="18">
        <v>7492.5</v>
      </c>
      <c r="H179" s="19"/>
      <c r="I179" s="230">
        <v>268</v>
      </c>
      <c r="J179" s="231">
        <v>272</v>
      </c>
      <c r="K179" s="20">
        <v>4</v>
      </c>
      <c r="L179" s="21"/>
      <c r="M179" s="337">
        <v>1414666.2182057106</v>
      </c>
      <c r="N179" s="337">
        <v>48458.009700000002</v>
      </c>
      <c r="O179" s="338">
        <v>1463124.2279057107</v>
      </c>
      <c r="P179" s="339">
        <v>5431.9150294989204</v>
      </c>
      <c r="Q179" s="37"/>
      <c r="R179" s="363">
        <v>1565576.8597388146</v>
      </c>
      <c r="S179" s="364">
        <v>102452.63183310395</v>
      </c>
      <c r="T179" s="365">
        <v>7.0023194120538063E-2</v>
      </c>
      <c r="U179" s="366">
        <v>5728.2513225691719</v>
      </c>
      <c r="V179" s="365">
        <v>5.4554662851121163E-2</v>
      </c>
      <c r="W179" s="369"/>
      <c r="X179" s="368"/>
    </row>
    <row r="180" spans="1:24" x14ac:dyDescent="0.25">
      <c r="A180" s="16">
        <v>8735403</v>
      </c>
      <c r="B180" s="17" t="s">
        <v>258</v>
      </c>
      <c r="C180" s="17" t="s">
        <v>37</v>
      </c>
      <c r="D180" s="17" t="s">
        <v>342</v>
      </c>
      <c r="E180" s="17" t="s">
        <v>343</v>
      </c>
      <c r="F180" s="18">
        <v>33033</v>
      </c>
      <c r="G180" s="18">
        <v>33577.5</v>
      </c>
      <c r="H180" s="19"/>
      <c r="I180" s="230">
        <v>906</v>
      </c>
      <c r="J180" s="231">
        <v>943</v>
      </c>
      <c r="K180" s="20">
        <v>37</v>
      </c>
      <c r="L180" s="21"/>
      <c r="M180" s="337">
        <v>6096588.5421127025</v>
      </c>
      <c r="N180" s="337">
        <v>169005.1373</v>
      </c>
      <c r="O180" s="338">
        <v>6265593.6794127021</v>
      </c>
      <c r="P180" s="339">
        <v>6879.2060479168895</v>
      </c>
      <c r="Q180" s="37"/>
      <c r="R180" s="363">
        <v>6679128.9037354114</v>
      </c>
      <c r="S180" s="364">
        <v>413535.22432270925</v>
      </c>
      <c r="T180" s="365">
        <v>6.6000964231289164E-2</v>
      </c>
      <c r="U180" s="366">
        <v>7047.244330578379</v>
      </c>
      <c r="V180" s="365">
        <v>2.4426987866190415E-2</v>
      </c>
      <c r="W180" s="369"/>
      <c r="X180" s="368"/>
    </row>
    <row r="181" spans="1:24" x14ac:dyDescent="0.25">
      <c r="A181" s="16">
        <v>8732115</v>
      </c>
      <c r="B181" s="17" t="s">
        <v>259</v>
      </c>
      <c r="C181" s="17" t="s">
        <v>36</v>
      </c>
      <c r="D181" s="17" t="s">
        <v>347</v>
      </c>
      <c r="E181" s="17" t="s">
        <v>348</v>
      </c>
      <c r="F181" s="18">
        <v>113872</v>
      </c>
      <c r="G181" s="18">
        <v>114961</v>
      </c>
      <c r="H181" s="19"/>
      <c r="I181" s="230">
        <v>355</v>
      </c>
      <c r="J181" s="231">
        <v>312</v>
      </c>
      <c r="K181" s="20">
        <v>-43</v>
      </c>
      <c r="L181" s="21"/>
      <c r="M181" s="337">
        <v>2162792.7397224368</v>
      </c>
      <c r="N181" s="337">
        <v>71744.567200000005</v>
      </c>
      <c r="O181" s="338">
        <v>2234537.3069224367</v>
      </c>
      <c r="P181" s="339">
        <v>5973.7050899223568</v>
      </c>
      <c r="Q181" s="37"/>
      <c r="R181" s="363">
        <v>2004851.7090902694</v>
      </c>
      <c r="S181" s="364">
        <v>-229685.59783216729</v>
      </c>
      <c r="T181" s="365">
        <v>-0.10278888480430277</v>
      </c>
      <c r="U181" s="366">
        <v>6057.3420163149658</v>
      </c>
      <c r="V181" s="365">
        <v>1.4000846230876799E-2</v>
      </c>
      <c r="W181" s="369"/>
      <c r="X181" s="368"/>
    </row>
    <row r="182" spans="1:24" x14ac:dyDescent="0.25">
      <c r="A182" s="16">
        <v>8734051</v>
      </c>
      <c r="B182" s="17" t="s">
        <v>260</v>
      </c>
      <c r="C182" s="17" t="s">
        <v>37</v>
      </c>
      <c r="D182" s="17" t="s">
        <v>345</v>
      </c>
      <c r="E182" s="17" t="s">
        <v>346</v>
      </c>
      <c r="F182" s="18">
        <v>39857.7664</v>
      </c>
      <c r="G182" s="18">
        <v>40515</v>
      </c>
      <c r="H182" s="19"/>
      <c r="I182" s="230">
        <v>1026.5</v>
      </c>
      <c r="J182" s="231">
        <v>1000</v>
      </c>
      <c r="K182" s="20">
        <v>-26.5</v>
      </c>
      <c r="L182" s="21"/>
      <c r="M182" s="337">
        <v>7182293.1028800579</v>
      </c>
      <c r="N182" s="337">
        <v>198592.41810000001</v>
      </c>
      <c r="O182" s="338">
        <v>7380885.5209800582</v>
      </c>
      <c r="P182" s="339">
        <v>7151.5126688553901</v>
      </c>
      <c r="Q182" s="37"/>
      <c r="R182" s="363">
        <v>7466623.8289687932</v>
      </c>
      <c r="S182" s="364">
        <v>85738.307988734916</v>
      </c>
      <c r="T182" s="365">
        <v>1.161626308185177E-2</v>
      </c>
      <c r="U182" s="366">
        <v>7426.1088289687932</v>
      </c>
      <c r="V182" s="365">
        <v>3.8396934023379507E-2</v>
      </c>
      <c r="W182" s="369"/>
      <c r="X182" s="371"/>
    </row>
    <row r="183" spans="1:24" x14ac:dyDescent="0.25">
      <c r="A183" s="16">
        <v>8735415</v>
      </c>
      <c r="B183" s="17" t="s">
        <v>261</v>
      </c>
      <c r="C183" s="17" t="s">
        <v>37</v>
      </c>
      <c r="D183" s="17" t="s">
        <v>352</v>
      </c>
      <c r="E183" s="17" t="s">
        <v>353</v>
      </c>
      <c r="F183" s="18">
        <v>51051</v>
      </c>
      <c r="G183" s="18">
        <v>51892.5</v>
      </c>
      <c r="H183" s="19"/>
      <c r="I183" s="230">
        <v>1436</v>
      </c>
      <c r="J183" s="231">
        <v>1434</v>
      </c>
      <c r="K183" s="20">
        <v>-2</v>
      </c>
      <c r="L183" s="21"/>
      <c r="M183" s="337">
        <v>9548357.645208424</v>
      </c>
      <c r="N183" s="337">
        <v>263219.4742</v>
      </c>
      <c r="O183" s="338">
        <v>9811577.1194084231</v>
      </c>
      <c r="P183" s="339">
        <v>6797.0237600337205</v>
      </c>
      <c r="Q183" s="37"/>
      <c r="R183" s="363">
        <v>10139697.185221389</v>
      </c>
      <c r="S183" s="364">
        <v>328120.06581296586</v>
      </c>
      <c r="T183" s="365">
        <v>3.3442132882379003E-2</v>
      </c>
      <c r="U183" s="366">
        <v>7034.7313007122657</v>
      </c>
      <c r="V183" s="365">
        <v>3.4972298033774413E-2</v>
      </c>
      <c r="W183" s="369"/>
      <c r="X183" s="368"/>
    </row>
    <row r="184" spans="1:24" x14ac:dyDescent="0.25">
      <c r="A184" s="16">
        <v>8732089</v>
      </c>
      <c r="B184" s="17" t="s">
        <v>262</v>
      </c>
      <c r="C184" s="17" t="s">
        <v>36</v>
      </c>
      <c r="D184" s="17" t="s">
        <v>342</v>
      </c>
      <c r="E184" s="17" t="s">
        <v>343</v>
      </c>
      <c r="F184" s="18">
        <v>5842.2</v>
      </c>
      <c r="G184" s="18">
        <v>5938.5</v>
      </c>
      <c r="H184" s="19"/>
      <c r="I184" s="230">
        <v>302</v>
      </c>
      <c r="J184" s="231">
        <v>312</v>
      </c>
      <c r="K184" s="20">
        <v>10</v>
      </c>
      <c r="L184" s="21"/>
      <c r="M184" s="337">
        <v>1529281.8140703177</v>
      </c>
      <c r="N184" s="337">
        <v>52035.256200000003</v>
      </c>
      <c r="O184" s="338">
        <v>1581317.0702703176</v>
      </c>
      <c r="P184" s="339">
        <v>5216.8042061931046</v>
      </c>
      <c r="Q184" s="37"/>
      <c r="R184" s="363">
        <v>1665673.297973874</v>
      </c>
      <c r="S184" s="364">
        <v>84356.227703556418</v>
      </c>
      <c r="T184" s="365">
        <v>5.3345549282621842E-2</v>
      </c>
      <c r="U184" s="366">
        <v>5319.6628140188268</v>
      </c>
      <c r="V184" s="365">
        <v>1.9716785173500295E-2</v>
      </c>
      <c r="W184" s="369"/>
      <c r="X184" s="368"/>
    </row>
    <row r="185" spans="1:24" x14ac:dyDescent="0.25">
      <c r="A185" s="16">
        <v>8732222</v>
      </c>
      <c r="B185" s="17" t="s">
        <v>263</v>
      </c>
      <c r="C185" s="17" t="s">
        <v>36</v>
      </c>
      <c r="D185" s="17" t="s">
        <v>342</v>
      </c>
      <c r="E185" s="17" t="s">
        <v>343</v>
      </c>
      <c r="F185" s="18">
        <v>20753.2104</v>
      </c>
      <c r="G185" s="18">
        <v>3892.2</v>
      </c>
      <c r="H185" s="19"/>
      <c r="I185" s="230">
        <v>96</v>
      </c>
      <c r="J185" s="231">
        <v>104</v>
      </c>
      <c r="K185" s="20">
        <v>8</v>
      </c>
      <c r="L185" s="21"/>
      <c r="M185" s="337">
        <v>628882.60186747368</v>
      </c>
      <c r="N185" s="337">
        <v>19495.4869</v>
      </c>
      <c r="O185" s="338">
        <v>648378.0887674737</v>
      </c>
      <c r="P185" s="339">
        <v>6537.7591496611849</v>
      </c>
      <c r="Q185" s="37"/>
      <c r="R185" s="363">
        <v>690831.20933930937</v>
      </c>
      <c r="S185" s="364">
        <v>42453.120571835665</v>
      </c>
      <c r="T185" s="365">
        <v>6.5475871728695206E-2</v>
      </c>
      <c r="U185" s="366">
        <v>6605.1827821087445</v>
      </c>
      <c r="V185" s="365">
        <v>1.0312957529347621E-2</v>
      </c>
      <c r="W185" s="369"/>
      <c r="X185" s="368"/>
    </row>
    <row r="186" spans="1:24" x14ac:dyDescent="0.25">
      <c r="A186" s="16">
        <v>8732329</v>
      </c>
      <c r="B186" s="17" t="s">
        <v>264</v>
      </c>
      <c r="C186" s="17" t="s">
        <v>36</v>
      </c>
      <c r="D186" s="17" t="s">
        <v>352</v>
      </c>
      <c r="E186" s="17" t="s">
        <v>353</v>
      </c>
      <c r="F186" s="18">
        <v>42588</v>
      </c>
      <c r="G186" s="18">
        <v>43290</v>
      </c>
      <c r="H186" s="19"/>
      <c r="I186" s="230">
        <v>142</v>
      </c>
      <c r="J186" s="231">
        <v>145</v>
      </c>
      <c r="K186" s="20">
        <v>3</v>
      </c>
      <c r="L186" s="21"/>
      <c r="M186" s="337">
        <v>894275.35414588312</v>
      </c>
      <c r="N186" s="337">
        <v>29213.842199999999</v>
      </c>
      <c r="O186" s="338">
        <v>923489.19634588307</v>
      </c>
      <c r="P186" s="339">
        <v>6203.5295517315708</v>
      </c>
      <c r="Q186" s="37"/>
      <c r="R186" s="363">
        <v>1004125.5727233271</v>
      </c>
      <c r="S186" s="364">
        <v>80636.376377444016</v>
      </c>
      <c r="T186" s="365">
        <v>8.7317076037825694E-2</v>
      </c>
      <c r="U186" s="366">
        <v>6626.4522256781174</v>
      </c>
      <c r="V186" s="365">
        <v>6.8174523941535448E-2</v>
      </c>
      <c r="W186" s="369"/>
      <c r="X186" s="368"/>
    </row>
    <row r="187" spans="1:24" x14ac:dyDescent="0.25">
      <c r="A187" s="16">
        <v>8733360</v>
      </c>
      <c r="B187" s="17" t="s">
        <v>265</v>
      </c>
      <c r="C187" s="17" t="s">
        <v>36</v>
      </c>
      <c r="D187" s="17" t="s">
        <v>347</v>
      </c>
      <c r="E187" s="17" t="s">
        <v>348</v>
      </c>
      <c r="F187" s="18">
        <v>4565.8500000000004</v>
      </c>
      <c r="G187" s="18">
        <v>4565.8500000000004</v>
      </c>
      <c r="H187" s="19"/>
      <c r="I187" s="230">
        <v>210</v>
      </c>
      <c r="J187" s="231">
        <v>205</v>
      </c>
      <c r="K187" s="20">
        <v>-5</v>
      </c>
      <c r="L187" s="21"/>
      <c r="M187" s="337">
        <v>1093455.2828097737</v>
      </c>
      <c r="N187" s="337">
        <v>33980.801800000001</v>
      </c>
      <c r="O187" s="338">
        <v>1127436.0846097737</v>
      </c>
      <c r="P187" s="339">
        <v>5347.0011171893984</v>
      </c>
      <c r="Q187" s="37"/>
      <c r="R187" s="363">
        <v>1143017.1018198677</v>
      </c>
      <c r="S187" s="364">
        <v>15581.017210094025</v>
      </c>
      <c r="T187" s="365">
        <v>1.3819867416685444E-2</v>
      </c>
      <c r="U187" s="366">
        <v>5553.4207405847201</v>
      </c>
      <c r="V187" s="365">
        <v>3.860474663671367E-2</v>
      </c>
      <c r="W187" s="369"/>
      <c r="X187" s="368"/>
    </row>
    <row r="188" spans="1:24" x14ac:dyDescent="0.25">
      <c r="A188" s="16">
        <v>8733083</v>
      </c>
      <c r="B188" s="17" t="s">
        <v>266</v>
      </c>
      <c r="C188" s="17" t="s">
        <v>36</v>
      </c>
      <c r="D188" s="17" t="s">
        <v>352</v>
      </c>
      <c r="E188" s="17" t="s">
        <v>353</v>
      </c>
      <c r="F188" s="18">
        <v>12667.2</v>
      </c>
      <c r="G188" s="18">
        <v>12876</v>
      </c>
      <c r="H188" s="19"/>
      <c r="I188" s="230">
        <v>415</v>
      </c>
      <c r="J188" s="231">
        <v>418</v>
      </c>
      <c r="K188" s="20">
        <v>3</v>
      </c>
      <c r="L188" s="21"/>
      <c r="M188" s="337">
        <v>2068992.2</v>
      </c>
      <c r="N188" s="337">
        <v>68522.0052</v>
      </c>
      <c r="O188" s="338">
        <v>2137514.2051999997</v>
      </c>
      <c r="P188" s="339">
        <v>5120.1132655421679</v>
      </c>
      <c r="Q188" s="37"/>
      <c r="R188" s="363">
        <v>2163384.9004631946</v>
      </c>
      <c r="S188" s="364">
        <v>25870.695263194852</v>
      </c>
      <c r="T188" s="365">
        <v>1.2103168811818128E-2</v>
      </c>
      <c r="U188" s="366">
        <v>5144.7581350794126</v>
      </c>
      <c r="V188" s="365">
        <v>4.8133445998357208E-3</v>
      </c>
      <c r="W188" s="369"/>
      <c r="X188" s="368"/>
    </row>
    <row r="189" spans="1:24" x14ac:dyDescent="0.25">
      <c r="A189" s="16">
        <v>8733384</v>
      </c>
      <c r="B189" s="17" t="s">
        <v>267</v>
      </c>
      <c r="C189" s="17" t="s">
        <v>36</v>
      </c>
      <c r="D189" s="17" t="s">
        <v>342</v>
      </c>
      <c r="E189" s="17" t="s">
        <v>344</v>
      </c>
      <c r="F189" s="18">
        <v>7480.2</v>
      </c>
      <c r="G189" s="18">
        <v>7603.5</v>
      </c>
      <c r="H189" s="19"/>
      <c r="I189" s="230">
        <v>202</v>
      </c>
      <c r="J189" s="231">
        <v>208</v>
      </c>
      <c r="K189" s="20">
        <v>6</v>
      </c>
      <c r="L189" s="21"/>
      <c r="M189" s="337">
        <v>1078255.2006787003</v>
      </c>
      <c r="N189" s="337">
        <v>37049.329400000002</v>
      </c>
      <c r="O189" s="338">
        <v>1115304.5300787003</v>
      </c>
      <c r="P189" s="339">
        <v>5484.2788617757442</v>
      </c>
      <c r="Q189" s="37"/>
      <c r="R189" s="363">
        <v>1163894.9328459408</v>
      </c>
      <c r="S189" s="364">
        <v>48590.402767240535</v>
      </c>
      <c r="T189" s="365">
        <v>4.3566937510611387E-2</v>
      </c>
      <c r="U189" s="366">
        <v>5559.0934271439464</v>
      </c>
      <c r="V189" s="365">
        <v>1.3641641363214375E-2</v>
      </c>
      <c r="W189" s="369"/>
      <c r="X189" s="368"/>
    </row>
    <row r="190" spans="1:24" x14ac:dyDescent="0.25">
      <c r="A190" s="16">
        <v>8734602</v>
      </c>
      <c r="B190" s="17" t="s">
        <v>268</v>
      </c>
      <c r="C190" s="17" t="s">
        <v>37</v>
      </c>
      <c r="D190" s="17" t="s">
        <v>347</v>
      </c>
      <c r="E190" s="17" t="s">
        <v>348</v>
      </c>
      <c r="F190" s="18">
        <v>33033</v>
      </c>
      <c r="G190" s="18">
        <v>33577.5</v>
      </c>
      <c r="H190" s="19"/>
      <c r="I190" s="230">
        <v>944</v>
      </c>
      <c r="J190" s="231">
        <v>943</v>
      </c>
      <c r="K190" s="20">
        <v>-1</v>
      </c>
      <c r="L190" s="21"/>
      <c r="M190" s="337">
        <v>6217445.8785561193</v>
      </c>
      <c r="N190" s="337">
        <v>170848.48329999999</v>
      </c>
      <c r="O190" s="338">
        <v>6388294.3618561197</v>
      </c>
      <c r="P190" s="339">
        <v>6732.268391796737</v>
      </c>
      <c r="Q190" s="37"/>
      <c r="R190" s="363">
        <v>6621773.7657112749</v>
      </c>
      <c r="S190" s="364">
        <v>233479.40385515522</v>
      </c>
      <c r="T190" s="365">
        <v>3.6548003368354141E-2</v>
      </c>
      <c r="U190" s="366">
        <v>6986.4223390363468</v>
      </c>
      <c r="V190" s="365">
        <v>3.7751606508928871E-2</v>
      </c>
      <c r="W190" s="369"/>
      <c r="X190" s="368"/>
    </row>
    <row r="191" spans="1:24" x14ac:dyDescent="0.25">
      <c r="A191" s="16">
        <v>8735200</v>
      </c>
      <c r="B191" s="17" t="s">
        <v>269</v>
      </c>
      <c r="C191" s="17" t="s">
        <v>36</v>
      </c>
      <c r="D191" s="17" t="s">
        <v>342</v>
      </c>
      <c r="E191" s="17" t="s">
        <v>343</v>
      </c>
      <c r="F191" s="18">
        <v>3642.7</v>
      </c>
      <c r="G191" s="18">
        <v>3642.7</v>
      </c>
      <c r="H191" s="19"/>
      <c r="I191" s="230">
        <v>187</v>
      </c>
      <c r="J191" s="231">
        <v>188</v>
      </c>
      <c r="K191" s="20">
        <v>1</v>
      </c>
      <c r="L191" s="21"/>
      <c r="M191" s="337">
        <v>955380.18572910165</v>
      </c>
      <c r="N191" s="337">
        <v>32514.434799999999</v>
      </c>
      <c r="O191" s="338">
        <v>987894.6205291017</v>
      </c>
      <c r="P191" s="339">
        <v>5263.3792541663197</v>
      </c>
      <c r="Q191" s="37"/>
      <c r="R191" s="363">
        <v>1018637.2435978925</v>
      </c>
      <c r="S191" s="364">
        <v>30742.623068790766</v>
      </c>
      <c r="T191" s="365">
        <v>3.1119334420836784E-2</v>
      </c>
      <c r="U191" s="366">
        <v>5398.9071467973008</v>
      </c>
      <c r="V191" s="365">
        <v>2.574921663182482E-2</v>
      </c>
      <c r="W191" s="369"/>
      <c r="X191" s="368"/>
    </row>
    <row r="192" spans="1:24" x14ac:dyDescent="0.25">
      <c r="A192" s="16">
        <v>8734064</v>
      </c>
      <c r="B192" s="17" t="s">
        <v>270</v>
      </c>
      <c r="C192" s="17" t="s">
        <v>37</v>
      </c>
      <c r="D192" s="17" t="s">
        <v>342</v>
      </c>
      <c r="E192" s="17" t="s">
        <v>344</v>
      </c>
      <c r="F192" s="18">
        <v>51870</v>
      </c>
      <c r="G192" s="18">
        <v>52725</v>
      </c>
      <c r="H192" s="19"/>
      <c r="I192" s="230">
        <v>1343</v>
      </c>
      <c r="J192" s="231">
        <v>1260</v>
      </c>
      <c r="K192" s="20">
        <v>-83</v>
      </c>
      <c r="L192" s="21"/>
      <c r="M192" s="337">
        <v>9019874.7629528046</v>
      </c>
      <c r="N192" s="337">
        <v>246917.1612</v>
      </c>
      <c r="O192" s="338">
        <v>9266791.9241528045</v>
      </c>
      <c r="P192" s="339">
        <v>6861.4459599052898</v>
      </c>
      <c r="Q192" s="37"/>
      <c r="R192" s="363">
        <v>9023807.6894145887</v>
      </c>
      <c r="S192" s="364">
        <v>-242984.2347382158</v>
      </c>
      <c r="T192" s="365">
        <v>-2.6220965866828837E-2</v>
      </c>
      <c r="U192" s="366">
        <v>7119.9068963607851</v>
      </c>
      <c r="V192" s="365">
        <v>3.7668581515588148E-2</v>
      </c>
      <c r="W192" s="369"/>
      <c r="X192" s="368"/>
    </row>
    <row r="193" spans="1:24" x14ac:dyDescent="0.25">
      <c r="A193" s="16">
        <v>8733072</v>
      </c>
      <c r="B193" s="17" t="s">
        <v>271</v>
      </c>
      <c r="C193" s="17" t="s">
        <v>36</v>
      </c>
      <c r="D193" s="17" t="s">
        <v>342</v>
      </c>
      <c r="E193" s="17" t="s">
        <v>344</v>
      </c>
      <c r="F193" s="18">
        <v>11793.6</v>
      </c>
      <c r="G193" s="18">
        <v>11988</v>
      </c>
      <c r="H193" s="19"/>
      <c r="I193" s="230">
        <v>323</v>
      </c>
      <c r="J193" s="231">
        <v>299</v>
      </c>
      <c r="K193" s="20">
        <v>-24</v>
      </c>
      <c r="L193" s="21"/>
      <c r="M193" s="337">
        <v>1772576.9562778722</v>
      </c>
      <c r="N193" s="337">
        <v>60143.3439</v>
      </c>
      <c r="O193" s="338">
        <v>1832720.3001778722</v>
      </c>
      <c r="P193" s="339">
        <v>5637.5439633989845</v>
      </c>
      <c r="Q193" s="37"/>
      <c r="R193" s="363">
        <v>1781116.2608254948</v>
      </c>
      <c r="S193" s="364">
        <v>-51604.039352377411</v>
      </c>
      <c r="T193" s="365">
        <v>-2.815707303911516E-2</v>
      </c>
      <c r="U193" s="366">
        <v>5916.8169258377748</v>
      </c>
      <c r="V193" s="365">
        <v>4.9538054913972007E-2</v>
      </c>
      <c r="W193" s="369"/>
      <c r="X193" s="368"/>
    </row>
    <row r="194" spans="1:24" x14ac:dyDescent="0.25">
      <c r="A194" s="16">
        <v>8733366</v>
      </c>
      <c r="B194" s="17" t="s">
        <v>272</v>
      </c>
      <c r="C194" s="17" t="s">
        <v>36</v>
      </c>
      <c r="D194" s="17" t="s">
        <v>347</v>
      </c>
      <c r="E194" s="17" t="s">
        <v>348</v>
      </c>
      <c r="F194" s="18">
        <v>7644</v>
      </c>
      <c r="G194" s="18">
        <v>7770</v>
      </c>
      <c r="H194" s="19"/>
      <c r="I194" s="230">
        <v>216</v>
      </c>
      <c r="J194" s="231">
        <v>221</v>
      </c>
      <c r="K194" s="20">
        <v>5</v>
      </c>
      <c r="L194" s="21"/>
      <c r="M194" s="337">
        <v>1216014.033194727</v>
      </c>
      <c r="N194" s="337">
        <v>42831.700199999999</v>
      </c>
      <c r="O194" s="338">
        <v>1258845.7333947271</v>
      </c>
      <c r="P194" s="339">
        <v>5792.6006175681814</v>
      </c>
      <c r="Q194" s="37"/>
      <c r="R194" s="363">
        <v>1357163.2516074067</v>
      </c>
      <c r="S194" s="364">
        <v>98317.518212679541</v>
      </c>
      <c r="T194" s="365">
        <v>7.8101323779798545E-2</v>
      </c>
      <c r="U194" s="366">
        <v>6105.8518172280847</v>
      </c>
      <c r="V194" s="365">
        <v>5.4077817605766632E-2</v>
      </c>
      <c r="W194" s="369"/>
      <c r="X194" s="368"/>
    </row>
    <row r="195" spans="1:24" x14ac:dyDescent="0.25">
      <c r="A195" s="16">
        <v>8732086</v>
      </c>
      <c r="B195" s="17" t="s">
        <v>273</v>
      </c>
      <c r="C195" s="17" t="s">
        <v>36</v>
      </c>
      <c r="D195" s="17" t="s">
        <v>347</v>
      </c>
      <c r="E195" s="17" t="s">
        <v>348</v>
      </c>
      <c r="F195" s="18">
        <v>6686.6</v>
      </c>
      <c r="G195" s="18">
        <v>4491</v>
      </c>
      <c r="H195" s="19"/>
      <c r="I195" s="230">
        <v>90</v>
      </c>
      <c r="J195" s="231">
        <v>60</v>
      </c>
      <c r="K195" s="20">
        <v>-30</v>
      </c>
      <c r="L195" s="21"/>
      <c r="M195" s="337">
        <v>606786.22600337164</v>
      </c>
      <c r="N195" s="337">
        <v>19943.402699999999</v>
      </c>
      <c r="O195" s="338">
        <v>626729.62870337162</v>
      </c>
      <c r="P195" s="339">
        <v>6889.3669855930184</v>
      </c>
      <c r="Q195" s="37"/>
      <c r="R195" s="363">
        <v>501075.30083919619</v>
      </c>
      <c r="S195" s="364">
        <v>-125654.32786417543</v>
      </c>
      <c r="T195" s="365">
        <v>-0.20049208160804388</v>
      </c>
      <c r="U195" s="366">
        <v>8276.4050139866031</v>
      </c>
      <c r="V195" s="365">
        <v>0.20133025737983562</v>
      </c>
      <c r="W195" s="369"/>
      <c r="X195" s="368"/>
    </row>
    <row r="196" spans="1:24" x14ac:dyDescent="0.25">
      <c r="A196" s="16">
        <v>8732038</v>
      </c>
      <c r="B196" s="17" t="s">
        <v>274</v>
      </c>
      <c r="C196" s="17" t="s">
        <v>36</v>
      </c>
      <c r="D196" s="17" t="s">
        <v>342</v>
      </c>
      <c r="E196" s="17" t="s">
        <v>344</v>
      </c>
      <c r="F196" s="18">
        <v>4740.5</v>
      </c>
      <c r="G196" s="18">
        <v>4740.5</v>
      </c>
      <c r="H196" s="19"/>
      <c r="I196" s="230">
        <v>58</v>
      </c>
      <c r="J196" s="231">
        <v>63</v>
      </c>
      <c r="K196" s="20">
        <v>5</v>
      </c>
      <c r="L196" s="21"/>
      <c r="M196" s="337">
        <v>451474.62458809034</v>
      </c>
      <c r="N196" s="337">
        <v>15379.1199</v>
      </c>
      <c r="O196" s="338">
        <v>466853.74448809033</v>
      </c>
      <c r="P196" s="339">
        <v>7967.4697325532816</v>
      </c>
      <c r="Q196" s="37"/>
      <c r="R196" s="363">
        <v>503322.00690022367</v>
      </c>
      <c r="S196" s="364">
        <v>36468.262412133336</v>
      </c>
      <c r="T196" s="365">
        <v>7.8114961789845214E-2</v>
      </c>
      <c r="U196" s="366">
        <v>7913.9921730194237</v>
      </c>
      <c r="V196" s="365">
        <v>-6.7119877864562985E-3</v>
      </c>
      <c r="W196" s="369"/>
      <c r="X196" s="368"/>
    </row>
    <row r="197" spans="1:24" x14ac:dyDescent="0.25">
      <c r="A197" s="16">
        <v>8732317</v>
      </c>
      <c r="B197" s="17" t="s">
        <v>275</v>
      </c>
      <c r="C197" s="17" t="s">
        <v>36</v>
      </c>
      <c r="D197" s="17" t="s">
        <v>347</v>
      </c>
      <c r="E197" s="17" t="s">
        <v>348</v>
      </c>
      <c r="F197" s="18">
        <v>103740</v>
      </c>
      <c r="G197" s="18">
        <v>105450</v>
      </c>
      <c r="H197" s="19"/>
      <c r="I197" s="230">
        <v>627</v>
      </c>
      <c r="J197" s="231">
        <v>605</v>
      </c>
      <c r="K197" s="20">
        <v>-22</v>
      </c>
      <c r="L197" s="21"/>
      <c r="M197" s="337">
        <v>3210525</v>
      </c>
      <c r="N197" s="337">
        <v>100739.5183</v>
      </c>
      <c r="O197" s="338">
        <v>3311264.5183000001</v>
      </c>
      <c r="P197" s="339">
        <v>5115.6690881977675</v>
      </c>
      <c r="Q197" s="37"/>
      <c r="R197" s="363">
        <v>3205818.5858585215</v>
      </c>
      <c r="S197" s="364">
        <v>-105445.9324414786</v>
      </c>
      <c r="T197" s="365">
        <v>-3.1844611585308935E-2</v>
      </c>
      <c r="U197" s="366">
        <v>5124.5761749727626</v>
      </c>
      <c r="V197" s="365">
        <v>1.7411381818156432E-3</v>
      </c>
      <c r="W197" s="369"/>
      <c r="X197" s="368"/>
    </row>
    <row r="198" spans="1:24" x14ac:dyDescent="0.25">
      <c r="A198" s="16">
        <v>8733356</v>
      </c>
      <c r="B198" s="17" t="s">
        <v>276</v>
      </c>
      <c r="C198" s="17" t="s">
        <v>36</v>
      </c>
      <c r="D198" s="17" t="s">
        <v>347</v>
      </c>
      <c r="E198" s="17" t="s">
        <v>348</v>
      </c>
      <c r="F198" s="18">
        <v>3917.15</v>
      </c>
      <c r="G198" s="18">
        <v>3917.15</v>
      </c>
      <c r="H198" s="19"/>
      <c r="I198" s="230">
        <v>148</v>
      </c>
      <c r="J198" s="231">
        <v>144</v>
      </c>
      <c r="K198" s="20">
        <v>-4</v>
      </c>
      <c r="L198" s="21"/>
      <c r="M198" s="337">
        <v>857121.59986035153</v>
      </c>
      <c r="N198" s="337">
        <v>28388.9473</v>
      </c>
      <c r="O198" s="338">
        <v>885510.54716035153</v>
      </c>
      <c r="P198" s="339">
        <v>5956.7121429753479</v>
      </c>
      <c r="Q198" s="37"/>
      <c r="R198" s="363">
        <v>877848.71698106546</v>
      </c>
      <c r="S198" s="364">
        <v>-7661.830179286073</v>
      </c>
      <c r="T198" s="365">
        <v>-8.652443727357028E-3</v>
      </c>
      <c r="U198" s="366">
        <v>6068.9692151462878</v>
      </c>
      <c r="V198" s="365">
        <v>1.8845475402621693E-2</v>
      </c>
      <c r="W198" s="369"/>
      <c r="X198" s="368"/>
    </row>
    <row r="199" spans="1:24" x14ac:dyDescent="0.25">
      <c r="A199" s="16">
        <v>8732032</v>
      </c>
      <c r="B199" s="17" t="s">
        <v>277</v>
      </c>
      <c r="C199" s="17" t="s">
        <v>36</v>
      </c>
      <c r="D199" s="17" t="s">
        <v>345</v>
      </c>
      <c r="E199" s="17" t="s">
        <v>346</v>
      </c>
      <c r="F199" s="18">
        <v>4490.9567999999999</v>
      </c>
      <c r="G199" s="18">
        <v>4491</v>
      </c>
      <c r="H199" s="19"/>
      <c r="I199" s="230">
        <v>231</v>
      </c>
      <c r="J199" s="231">
        <v>225</v>
      </c>
      <c r="K199" s="20">
        <v>-6</v>
      </c>
      <c r="L199" s="21"/>
      <c r="M199" s="337">
        <v>1399960.3240681016</v>
      </c>
      <c r="N199" s="337">
        <v>48120.552799999998</v>
      </c>
      <c r="O199" s="338">
        <v>1448080.8768681015</v>
      </c>
      <c r="P199" s="339">
        <v>6249.3070132818248</v>
      </c>
      <c r="Q199" s="37"/>
      <c r="R199" s="363">
        <v>1464042.7096398044</v>
      </c>
      <c r="S199" s="364">
        <v>15961.832771702902</v>
      </c>
      <c r="T199" s="365">
        <v>1.1022749507075208E-2</v>
      </c>
      <c r="U199" s="366">
        <v>6486.8964872880197</v>
      </c>
      <c r="V199" s="365">
        <v>3.8018531254943859E-2</v>
      </c>
      <c r="W199" s="369"/>
      <c r="X199" s="368"/>
    </row>
    <row r="200" spans="1:24" x14ac:dyDescent="0.25">
      <c r="A200" s="16">
        <v>8735412</v>
      </c>
      <c r="B200" s="17" t="s">
        <v>278</v>
      </c>
      <c r="C200" s="17" t="s">
        <v>37</v>
      </c>
      <c r="D200" s="17" t="s">
        <v>342</v>
      </c>
      <c r="E200" s="17" t="s">
        <v>344</v>
      </c>
      <c r="F200" s="18">
        <v>35217</v>
      </c>
      <c r="G200" s="18">
        <v>35797.5</v>
      </c>
      <c r="H200" s="19"/>
      <c r="I200" s="230">
        <v>1319</v>
      </c>
      <c r="J200" s="231">
        <v>1301</v>
      </c>
      <c r="K200" s="20">
        <v>-18</v>
      </c>
      <c r="L200" s="21"/>
      <c r="M200" s="337">
        <v>9618959.1812992916</v>
      </c>
      <c r="N200" s="337">
        <v>265068.90049999999</v>
      </c>
      <c r="O200" s="338">
        <v>9884028.0817992911</v>
      </c>
      <c r="P200" s="339">
        <v>7466.877241697719</v>
      </c>
      <c r="Q200" s="37"/>
      <c r="R200" s="363">
        <v>10083473.090580707</v>
      </c>
      <c r="S200" s="364">
        <v>199445.00878141634</v>
      </c>
      <c r="T200" s="365">
        <v>2.0178514987091105E-2</v>
      </c>
      <c r="U200" s="366">
        <v>7723.0404231980838</v>
      </c>
      <c r="V200" s="365">
        <v>3.4306601435719036E-2</v>
      </c>
      <c r="W200" s="369"/>
      <c r="X200" s="368"/>
    </row>
    <row r="201" spans="1:24" x14ac:dyDescent="0.25">
      <c r="A201" s="16">
        <v>8733358</v>
      </c>
      <c r="B201" s="17" t="s">
        <v>279</v>
      </c>
      <c r="C201" s="17" t="s">
        <v>36</v>
      </c>
      <c r="D201" s="17" t="s">
        <v>347</v>
      </c>
      <c r="E201" s="17" t="s">
        <v>348</v>
      </c>
      <c r="F201" s="18">
        <v>6770.4</v>
      </c>
      <c r="G201" s="18">
        <v>6882</v>
      </c>
      <c r="H201" s="19"/>
      <c r="I201" s="230">
        <v>234</v>
      </c>
      <c r="J201" s="231">
        <v>199</v>
      </c>
      <c r="K201" s="20">
        <v>-35</v>
      </c>
      <c r="L201" s="21"/>
      <c r="M201" s="337">
        <v>1325402.6965322578</v>
      </c>
      <c r="N201" s="337">
        <v>45509.061399999999</v>
      </c>
      <c r="O201" s="338">
        <v>1370911.7579322578</v>
      </c>
      <c r="P201" s="339">
        <v>5829.6639227874275</v>
      </c>
      <c r="Q201" s="37"/>
      <c r="R201" s="363">
        <v>1209972.2774286873</v>
      </c>
      <c r="S201" s="364">
        <v>-160939.48050357052</v>
      </c>
      <c r="T201" s="365">
        <v>-0.11739594439420015</v>
      </c>
      <c r="U201" s="366">
        <v>6045.6797860738052</v>
      </c>
      <c r="V201" s="365">
        <v>3.7054599741504594E-2</v>
      </c>
      <c r="W201" s="369"/>
      <c r="X201" s="368"/>
    </row>
    <row r="202" spans="1:24" x14ac:dyDescent="0.25">
      <c r="A202" s="16">
        <v>8732041</v>
      </c>
      <c r="B202" s="17" t="s">
        <v>280</v>
      </c>
      <c r="C202" s="17" t="s">
        <v>36</v>
      </c>
      <c r="D202" s="17" t="s">
        <v>349</v>
      </c>
      <c r="E202" s="17" t="s">
        <v>350</v>
      </c>
      <c r="F202" s="18">
        <v>4815.3500000000004</v>
      </c>
      <c r="G202" s="18">
        <v>4815.3500000000004</v>
      </c>
      <c r="H202" s="19"/>
      <c r="I202" s="230">
        <v>188</v>
      </c>
      <c r="J202" s="231">
        <v>186</v>
      </c>
      <c r="K202" s="20">
        <v>-2</v>
      </c>
      <c r="L202" s="21"/>
      <c r="M202" s="337">
        <v>994898.18368773861</v>
      </c>
      <c r="N202" s="337">
        <v>33151.853499999997</v>
      </c>
      <c r="O202" s="338">
        <v>1028050.0371877386</v>
      </c>
      <c r="P202" s="339">
        <v>5442.7376978071206</v>
      </c>
      <c r="Q202" s="37"/>
      <c r="R202" s="363">
        <v>1054805.2230437435</v>
      </c>
      <c r="S202" s="364">
        <v>26755.185856004944</v>
      </c>
      <c r="T202" s="365">
        <v>2.6025178627680955E-2</v>
      </c>
      <c r="U202" s="366">
        <v>5645.1068443212016</v>
      </c>
      <c r="V202" s="365">
        <v>3.7181499045161687E-2</v>
      </c>
      <c r="W202" s="369"/>
      <c r="X202" s="368"/>
    </row>
    <row r="203" spans="1:24" x14ac:dyDescent="0.25">
      <c r="A203" s="16">
        <v>8733029</v>
      </c>
      <c r="B203" s="17" t="s">
        <v>281</v>
      </c>
      <c r="C203" s="17" t="s">
        <v>36</v>
      </c>
      <c r="D203" s="17" t="s">
        <v>349</v>
      </c>
      <c r="E203" s="17" t="s">
        <v>350</v>
      </c>
      <c r="F203" s="18">
        <v>3992</v>
      </c>
      <c r="G203" s="18">
        <v>19960</v>
      </c>
      <c r="H203" s="19"/>
      <c r="I203" s="230">
        <v>152</v>
      </c>
      <c r="J203" s="231">
        <v>141</v>
      </c>
      <c r="K203" s="20">
        <v>-11</v>
      </c>
      <c r="L203" s="21"/>
      <c r="M203" s="337">
        <v>839252.14899369155</v>
      </c>
      <c r="N203" s="337">
        <v>27671.471300000001</v>
      </c>
      <c r="O203" s="338">
        <v>866923.62029369152</v>
      </c>
      <c r="P203" s="339">
        <v>5677.1817124584968</v>
      </c>
      <c r="Q203" s="37"/>
      <c r="R203" s="363">
        <v>847084.73099800746</v>
      </c>
      <c r="S203" s="364">
        <v>-19838.889295684057</v>
      </c>
      <c r="T203" s="365">
        <v>-2.2884241277176354E-2</v>
      </c>
      <c r="U203" s="366">
        <v>5866.1328439575</v>
      </c>
      <c r="V203" s="365">
        <v>3.3282558330721128E-2</v>
      </c>
      <c r="W203" s="369"/>
      <c r="X203" s="368"/>
    </row>
    <row r="204" spans="1:24" x14ac:dyDescent="0.25">
      <c r="A204" s="16">
        <v>8732071</v>
      </c>
      <c r="B204" s="17" t="s">
        <v>282</v>
      </c>
      <c r="C204" s="17" t="s">
        <v>36</v>
      </c>
      <c r="D204" s="17" t="s">
        <v>342</v>
      </c>
      <c r="E204" s="17" t="s">
        <v>343</v>
      </c>
      <c r="F204" s="18">
        <v>4815.3500000000004</v>
      </c>
      <c r="G204" s="18">
        <v>4815.3500000000004</v>
      </c>
      <c r="H204" s="19"/>
      <c r="I204" s="230">
        <v>155</v>
      </c>
      <c r="J204" s="231">
        <v>152</v>
      </c>
      <c r="K204" s="20">
        <v>-3</v>
      </c>
      <c r="L204" s="21"/>
      <c r="M204" s="337">
        <v>863564.51162413997</v>
      </c>
      <c r="N204" s="337">
        <v>29709.3871</v>
      </c>
      <c r="O204" s="338">
        <v>893273.89872414002</v>
      </c>
      <c r="P204" s="339">
        <v>5731.990636929936</v>
      </c>
      <c r="Q204" s="37"/>
      <c r="R204" s="363">
        <v>903450.08491986035</v>
      </c>
      <c r="S204" s="364">
        <v>10176.186195720336</v>
      </c>
      <c r="T204" s="365">
        <v>1.1392011129234771E-2</v>
      </c>
      <c r="U204" s="366">
        <v>5912.0706244727653</v>
      </c>
      <c r="V204" s="365">
        <v>3.1416657658617599E-2</v>
      </c>
      <c r="W204" s="369"/>
      <c r="X204" s="368"/>
    </row>
    <row r="205" spans="1:24" x14ac:dyDescent="0.25">
      <c r="A205" s="16">
        <v>8732084</v>
      </c>
      <c r="B205" s="17" t="s">
        <v>283</v>
      </c>
      <c r="C205" s="17" t="s">
        <v>36</v>
      </c>
      <c r="D205" s="17" t="s">
        <v>352</v>
      </c>
      <c r="E205" s="17" t="s">
        <v>353</v>
      </c>
      <c r="F205" s="18">
        <v>22205.5</v>
      </c>
      <c r="G205" s="18">
        <v>22205.5</v>
      </c>
      <c r="H205" s="19"/>
      <c r="I205" s="230">
        <v>177</v>
      </c>
      <c r="J205" s="231">
        <v>187</v>
      </c>
      <c r="K205" s="20">
        <v>10</v>
      </c>
      <c r="L205" s="21"/>
      <c r="M205" s="337">
        <v>984734.69739880261</v>
      </c>
      <c r="N205" s="337">
        <v>33554.167000000001</v>
      </c>
      <c r="O205" s="338">
        <v>1018288.8643988026</v>
      </c>
      <c r="P205" s="339">
        <v>5627.589629371766</v>
      </c>
      <c r="Q205" s="37"/>
      <c r="R205" s="363">
        <v>1083514.5731858879</v>
      </c>
      <c r="S205" s="364">
        <v>65225.708787085256</v>
      </c>
      <c r="T205" s="365">
        <v>6.4054229666544074E-2</v>
      </c>
      <c r="U205" s="366">
        <v>5675.4495892293471</v>
      </c>
      <c r="V205" s="365">
        <v>8.5045220084613588E-3</v>
      </c>
      <c r="W205" s="369"/>
      <c r="X205" s="368"/>
    </row>
    <row r="206" spans="1:24" x14ac:dyDescent="0.25">
      <c r="A206" s="16">
        <v>8732443</v>
      </c>
      <c r="B206" s="17" t="s">
        <v>284</v>
      </c>
      <c r="C206" s="17" t="s">
        <v>36</v>
      </c>
      <c r="D206" s="17" t="s">
        <v>342</v>
      </c>
      <c r="E206" s="17" t="s">
        <v>344</v>
      </c>
      <c r="F206" s="18">
        <v>55146</v>
      </c>
      <c r="G206" s="18">
        <v>56055</v>
      </c>
      <c r="H206" s="19"/>
      <c r="I206" s="230">
        <v>388</v>
      </c>
      <c r="J206" s="231">
        <v>378</v>
      </c>
      <c r="K206" s="20">
        <v>-10</v>
      </c>
      <c r="L206" s="21"/>
      <c r="M206" s="337">
        <v>1977686</v>
      </c>
      <c r="N206" s="337">
        <v>62746.7281</v>
      </c>
      <c r="O206" s="338">
        <v>2040432.7280999999</v>
      </c>
      <c r="P206" s="339">
        <v>5116.718371391752</v>
      </c>
      <c r="Q206" s="37"/>
      <c r="R206" s="363">
        <v>2023033.1441457071</v>
      </c>
      <c r="S206" s="364">
        <v>-17399.583954292815</v>
      </c>
      <c r="T206" s="365">
        <v>-8.5273989750668591E-3</v>
      </c>
      <c r="U206" s="366">
        <v>5203.6458839833522</v>
      </c>
      <c r="V206" s="365">
        <v>1.6988918733073788E-2</v>
      </c>
      <c r="W206" s="369"/>
      <c r="X206" s="368"/>
    </row>
    <row r="207" spans="1:24" x14ac:dyDescent="0.25">
      <c r="A207" s="16">
        <v>8733052</v>
      </c>
      <c r="B207" s="17" t="s">
        <v>285</v>
      </c>
      <c r="C207" s="17" t="s">
        <v>36</v>
      </c>
      <c r="D207" s="17" t="s">
        <v>352</v>
      </c>
      <c r="E207" s="17" t="s">
        <v>346</v>
      </c>
      <c r="F207" s="18">
        <v>35490</v>
      </c>
      <c r="G207" s="18">
        <v>36075</v>
      </c>
      <c r="H207" s="19"/>
      <c r="I207" s="230">
        <v>265</v>
      </c>
      <c r="J207" s="231">
        <v>273</v>
      </c>
      <c r="K207" s="20">
        <v>8</v>
      </c>
      <c r="L207" s="21"/>
      <c r="M207" s="337">
        <v>1450356.2077598721</v>
      </c>
      <c r="N207" s="337">
        <v>47425.371099999997</v>
      </c>
      <c r="O207" s="338">
        <v>1497781.5788598722</v>
      </c>
      <c r="P207" s="339">
        <v>5518.0814296598946</v>
      </c>
      <c r="Q207" s="37"/>
      <c r="R207" s="363">
        <v>1545360.4074412195</v>
      </c>
      <c r="S207" s="364">
        <v>47578.828581347363</v>
      </c>
      <c r="T207" s="365">
        <v>3.176619959337789E-2</v>
      </c>
      <c r="U207" s="366">
        <v>5528.5179759751636</v>
      </c>
      <c r="V207" s="365">
        <v>1.8913360464693657E-3</v>
      </c>
      <c r="W207" s="369"/>
      <c r="X207" s="368"/>
    </row>
    <row r="208" spans="1:24" x14ac:dyDescent="0.25">
      <c r="A208" s="16">
        <v>8733037</v>
      </c>
      <c r="B208" s="17" t="s">
        <v>286</v>
      </c>
      <c r="C208" s="17" t="s">
        <v>36</v>
      </c>
      <c r="D208" s="17" t="s">
        <v>352</v>
      </c>
      <c r="E208" s="17" t="s">
        <v>353</v>
      </c>
      <c r="F208" s="18">
        <v>2619.75</v>
      </c>
      <c r="G208" s="18">
        <v>2619.75</v>
      </c>
      <c r="H208" s="19"/>
      <c r="I208" s="230">
        <v>80</v>
      </c>
      <c r="J208" s="231">
        <v>74</v>
      </c>
      <c r="K208" s="20">
        <v>-6</v>
      </c>
      <c r="L208" s="21"/>
      <c r="M208" s="337">
        <v>513464.5986063187</v>
      </c>
      <c r="N208" s="337">
        <v>16962.0262</v>
      </c>
      <c r="O208" s="338">
        <v>530426.62480631866</v>
      </c>
      <c r="P208" s="339">
        <v>6597.5859350789833</v>
      </c>
      <c r="Q208" s="37"/>
      <c r="R208" s="363">
        <v>509890.44204291468</v>
      </c>
      <c r="S208" s="364">
        <v>-20536.18276340398</v>
      </c>
      <c r="T208" s="365">
        <v>-3.871634982671282E-2</v>
      </c>
      <c r="U208" s="366">
        <v>6855.0093519312795</v>
      </c>
      <c r="V208" s="365">
        <v>3.9017819454778266E-2</v>
      </c>
      <c r="W208" s="369"/>
      <c r="X208" s="368"/>
    </row>
    <row r="209" spans="1:24" x14ac:dyDescent="0.25">
      <c r="A209" s="16">
        <v>8732081</v>
      </c>
      <c r="B209" s="17" t="s">
        <v>287</v>
      </c>
      <c r="C209" s="17" t="s">
        <v>36</v>
      </c>
      <c r="D209" s="17" t="s">
        <v>352</v>
      </c>
      <c r="E209" s="17" t="s">
        <v>353</v>
      </c>
      <c r="F209" s="18">
        <v>2495</v>
      </c>
      <c r="G209" s="18">
        <v>2495</v>
      </c>
      <c r="H209" s="19"/>
      <c r="I209" s="230">
        <v>94</v>
      </c>
      <c r="J209" s="231">
        <v>89</v>
      </c>
      <c r="K209" s="20">
        <v>-5</v>
      </c>
      <c r="L209" s="21"/>
      <c r="M209" s="337">
        <v>602760.90177865035</v>
      </c>
      <c r="N209" s="337">
        <v>19602.905599999998</v>
      </c>
      <c r="O209" s="338">
        <v>622363.80737865041</v>
      </c>
      <c r="P209" s="339">
        <v>6594.3490146664935</v>
      </c>
      <c r="Q209" s="37"/>
      <c r="R209" s="363">
        <v>617998.98443974135</v>
      </c>
      <c r="S209" s="364">
        <v>-4364.8229389090557</v>
      </c>
      <c r="T209" s="365">
        <v>-7.0132981499894118E-3</v>
      </c>
      <c r="U209" s="366">
        <v>6915.7751060645096</v>
      </c>
      <c r="V209" s="365">
        <v>4.8742656884422135E-2</v>
      </c>
      <c r="W209" s="369"/>
      <c r="X209" s="368"/>
    </row>
    <row r="210" spans="1:24" x14ac:dyDescent="0.25">
      <c r="A210" s="16">
        <v>8732046</v>
      </c>
      <c r="B210" s="17" t="s">
        <v>288</v>
      </c>
      <c r="C210" s="17" t="s">
        <v>36</v>
      </c>
      <c r="D210" s="17" t="s">
        <v>349</v>
      </c>
      <c r="E210" s="17" t="s">
        <v>350</v>
      </c>
      <c r="F210" s="18">
        <v>45318</v>
      </c>
      <c r="G210" s="18">
        <v>46065</v>
      </c>
      <c r="H210" s="19"/>
      <c r="I210" s="230">
        <v>309</v>
      </c>
      <c r="J210" s="231">
        <v>313</v>
      </c>
      <c r="K210" s="20">
        <v>4</v>
      </c>
      <c r="L210" s="21"/>
      <c r="M210" s="337">
        <v>1576413</v>
      </c>
      <c r="N210" s="337">
        <v>48957.608200000002</v>
      </c>
      <c r="O210" s="338">
        <v>1625370.6081999999</v>
      </c>
      <c r="P210" s="339">
        <v>5113.438861488673</v>
      </c>
      <c r="Q210" s="37"/>
      <c r="R210" s="363">
        <v>1647060</v>
      </c>
      <c r="S210" s="364">
        <v>21689.391800000099</v>
      </c>
      <c r="T210" s="365">
        <v>1.3344274647626239E-2</v>
      </c>
      <c r="U210" s="366">
        <v>5115</v>
      </c>
      <c r="V210" s="365">
        <v>3.053011004169024E-4</v>
      </c>
      <c r="W210" s="369"/>
      <c r="X210" s="368"/>
    </row>
    <row r="211" spans="1:24" x14ac:dyDescent="0.25">
      <c r="A211" s="16">
        <v>8734007</v>
      </c>
      <c r="B211" s="17" t="s">
        <v>289</v>
      </c>
      <c r="C211" s="17" t="s">
        <v>37</v>
      </c>
      <c r="D211" s="17" t="s">
        <v>349</v>
      </c>
      <c r="E211" s="17" t="s">
        <v>350</v>
      </c>
      <c r="F211" s="18">
        <v>51870</v>
      </c>
      <c r="G211" s="18">
        <v>52725</v>
      </c>
      <c r="H211" s="19"/>
      <c r="I211" s="230">
        <v>1241</v>
      </c>
      <c r="J211" s="231">
        <v>1245</v>
      </c>
      <c r="K211" s="20">
        <v>4</v>
      </c>
      <c r="L211" s="21"/>
      <c r="M211" s="337">
        <v>8200863.7915758444</v>
      </c>
      <c r="N211" s="337">
        <v>223178.63440000001</v>
      </c>
      <c r="O211" s="338">
        <v>8424042.4259758443</v>
      </c>
      <c r="P211" s="339">
        <v>6746.3113827363777</v>
      </c>
      <c r="Q211" s="37"/>
      <c r="R211" s="363">
        <v>8725365.9956199694</v>
      </c>
      <c r="S211" s="364">
        <v>301323.56964412518</v>
      </c>
      <c r="T211" s="365">
        <v>3.5769474369571418E-2</v>
      </c>
      <c r="U211" s="366">
        <v>6965.9767033092121</v>
      </c>
      <c r="V211" s="365">
        <v>3.2560803691177344E-2</v>
      </c>
      <c r="W211" s="369"/>
      <c r="X211" s="368"/>
    </row>
    <row r="212" spans="1:24" x14ac:dyDescent="0.25">
      <c r="A212" s="16">
        <v>8733325</v>
      </c>
      <c r="B212" s="17" t="s">
        <v>290</v>
      </c>
      <c r="C212" s="17" t="s">
        <v>36</v>
      </c>
      <c r="D212" s="17" t="s">
        <v>349</v>
      </c>
      <c r="E212" s="17" t="s">
        <v>353</v>
      </c>
      <c r="F212" s="18">
        <v>4391.2</v>
      </c>
      <c r="G212" s="18">
        <v>4690.6000000000004</v>
      </c>
      <c r="H212" s="19"/>
      <c r="I212" s="230">
        <v>169</v>
      </c>
      <c r="J212" s="231">
        <v>163</v>
      </c>
      <c r="K212" s="20">
        <v>-6</v>
      </c>
      <c r="L212" s="21"/>
      <c r="M212" s="337">
        <v>980581.72670138755</v>
      </c>
      <c r="N212" s="337">
        <v>35491.757799999999</v>
      </c>
      <c r="O212" s="338">
        <v>1016073.4845013876</v>
      </c>
      <c r="P212" s="339">
        <v>5986.2857071088029</v>
      </c>
      <c r="Q212" s="37"/>
      <c r="R212" s="363">
        <v>1018522.5554424179</v>
      </c>
      <c r="S212" s="364">
        <v>2449.0709410302807</v>
      </c>
      <c r="T212" s="365">
        <v>2.4103285622418349E-3</v>
      </c>
      <c r="U212" s="366">
        <v>6219.8279474994961</v>
      </c>
      <c r="V212" s="365">
        <v>3.9012879073472617E-2</v>
      </c>
      <c r="W212" s="369"/>
      <c r="X212" s="368"/>
    </row>
    <row r="213" spans="1:24" x14ac:dyDescent="0.25">
      <c r="A213" s="16">
        <v>8732217</v>
      </c>
      <c r="B213" s="17" t="s">
        <v>291</v>
      </c>
      <c r="C213" s="17" t="s">
        <v>36</v>
      </c>
      <c r="D213" s="17" t="s">
        <v>342</v>
      </c>
      <c r="E213" s="17" t="s">
        <v>343</v>
      </c>
      <c r="F213" s="18">
        <v>24950</v>
      </c>
      <c r="G213" s="18">
        <v>24950</v>
      </c>
      <c r="H213" s="19"/>
      <c r="I213" s="230">
        <v>138</v>
      </c>
      <c r="J213" s="231">
        <v>140</v>
      </c>
      <c r="K213" s="20">
        <v>2</v>
      </c>
      <c r="L213" s="21"/>
      <c r="M213" s="337">
        <v>849120.53676183359</v>
      </c>
      <c r="N213" s="337">
        <v>28297.7428</v>
      </c>
      <c r="O213" s="338">
        <v>877418.27956183359</v>
      </c>
      <c r="P213" s="339">
        <v>6177.3063736364757</v>
      </c>
      <c r="Q213" s="37"/>
      <c r="R213" s="363">
        <v>912619.42237460776</v>
      </c>
      <c r="S213" s="364">
        <v>35201.142812774167</v>
      </c>
      <c r="T213" s="365">
        <v>4.0118998695072738E-2</v>
      </c>
      <c r="U213" s="366">
        <v>6340.4958741043411</v>
      </c>
      <c r="V213" s="365">
        <v>2.6417582453790212E-2</v>
      </c>
      <c r="W213" s="369"/>
      <c r="X213" s="368"/>
    </row>
    <row r="214" spans="1:24" x14ac:dyDescent="0.25">
      <c r="A214" s="16">
        <v>8733943</v>
      </c>
      <c r="B214" s="17" t="s">
        <v>292</v>
      </c>
      <c r="C214" s="17" t="s">
        <v>36</v>
      </c>
      <c r="D214" s="17" t="s">
        <v>349</v>
      </c>
      <c r="E214" s="17" t="s">
        <v>350</v>
      </c>
      <c r="F214" s="18">
        <v>75348</v>
      </c>
      <c r="G214" s="18">
        <v>76590</v>
      </c>
      <c r="H214" s="19"/>
      <c r="I214" s="230">
        <v>410</v>
      </c>
      <c r="J214" s="231">
        <v>424</v>
      </c>
      <c r="K214" s="20">
        <v>14</v>
      </c>
      <c r="L214" s="21"/>
      <c r="M214" s="337">
        <v>2106898</v>
      </c>
      <c r="N214" s="337">
        <v>68099.423899999994</v>
      </c>
      <c r="O214" s="338">
        <v>2174997.4238999998</v>
      </c>
      <c r="P214" s="339">
        <v>5121.0961558536583</v>
      </c>
      <c r="Q214" s="37"/>
      <c r="R214" s="363">
        <v>2245350</v>
      </c>
      <c r="S214" s="364">
        <v>70352.57610000018</v>
      </c>
      <c r="T214" s="365">
        <v>3.2346050311108224E-2</v>
      </c>
      <c r="U214" s="366">
        <v>5115</v>
      </c>
      <c r="V214" s="365">
        <v>-1.1904005838066672E-3</v>
      </c>
      <c r="W214" s="369"/>
      <c r="X214" s="368"/>
    </row>
    <row r="215" spans="1:24" x14ac:dyDescent="0.25">
      <c r="A215" s="16">
        <v>8733368</v>
      </c>
      <c r="B215" s="17" t="s">
        <v>293</v>
      </c>
      <c r="C215" s="17" t="s">
        <v>36</v>
      </c>
      <c r="D215" s="17" t="s">
        <v>342</v>
      </c>
      <c r="E215" s="17" t="s">
        <v>343</v>
      </c>
      <c r="F215" s="18">
        <v>3318.35</v>
      </c>
      <c r="G215" s="18">
        <v>3318.35</v>
      </c>
      <c r="H215" s="19"/>
      <c r="I215" s="230">
        <v>135</v>
      </c>
      <c r="J215" s="231">
        <v>133</v>
      </c>
      <c r="K215" s="20">
        <v>-2</v>
      </c>
      <c r="L215" s="21"/>
      <c r="M215" s="337">
        <v>737523.74790080311</v>
      </c>
      <c r="N215" s="337">
        <v>23872.293600000001</v>
      </c>
      <c r="O215" s="338">
        <v>761396.04150080308</v>
      </c>
      <c r="P215" s="339">
        <v>5615.3903074133559</v>
      </c>
      <c r="Q215" s="37"/>
      <c r="R215" s="363">
        <v>773320.6571611563</v>
      </c>
      <c r="S215" s="364">
        <v>11924.615660353214</v>
      </c>
      <c r="T215" s="365">
        <v>1.5661515177893971E-2</v>
      </c>
      <c r="U215" s="366">
        <v>5789.4910312868897</v>
      </c>
      <c r="V215" s="365">
        <v>3.10042070706445E-2</v>
      </c>
      <c r="W215" s="369"/>
      <c r="X215" s="368"/>
    </row>
    <row r="216" spans="1:24" x14ac:dyDescent="0.25">
      <c r="A216" s="16">
        <v>8732123</v>
      </c>
      <c r="B216" s="17" t="s">
        <v>295</v>
      </c>
      <c r="C216" s="17" t="s">
        <v>36</v>
      </c>
      <c r="D216" s="17" t="s">
        <v>347</v>
      </c>
      <c r="E216" s="17" t="s">
        <v>348</v>
      </c>
      <c r="F216" s="18">
        <v>37401</v>
      </c>
      <c r="G216" s="18">
        <v>38017.5</v>
      </c>
      <c r="H216" s="19"/>
      <c r="I216" s="230">
        <v>209</v>
      </c>
      <c r="J216" s="231">
        <v>196</v>
      </c>
      <c r="K216" s="20">
        <v>-13</v>
      </c>
      <c r="L216" s="21"/>
      <c r="M216" s="337">
        <v>1299370.6526957278</v>
      </c>
      <c r="N216" s="337">
        <v>45406.709600000002</v>
      </c>
      <c r="O216" s="338">
        <v>1344777.3622957277</v>
      </c>
      <c r="P216" s="339">
        <v>6255.389293280994</v>
      </c>
      <c r="Q216" s="37"/>
      <c r="R216" s="363">
        <v>1288310.6122713301</v>
      </c>
      <c r="S216" s="364">
        <v>-56466.750024397625</v>
      </c>
      <c r="T216" s="365">
        <v>-4.1989664317371306E-2</v>
      </c>
      <c r="U216" s="366">
        <v>6379.0464911802555</v>
      </c>
      <c r="V216" s="365">
        <v>1.9768105884646305E-2</v>
      </c>
      <c r="W216" s="369"/>
      <c r="X216" s="368"/>
    </row>
    <row r="217" spans="1:24" x14ac:dyDescent="0.25">
      <c r="A217" s="16">
        <v>8732202</v>
      </c>
      <c r="B217" s="17" t="s">
        <v>296</v>
      </c>
      <c r="C217" s="17" t="s">
        <v>36</v>
      </c>
      <c r="D217" s="17" t="s">
        <v>349</v>
      </c>
      <c r="E217" s="17" t="s">
        <v>350</v>
      </c>
      <c r="F217" s="18">
        <v>4066.85</v>
      </c>
      <c r="G217" s="18">
        <v>4523.25</v>
      </c>
      <c r="H217" s="19"/>
      <c r="I217" s="230">
        <v>196</v>
      </c>
      <c r="J217" s="231">
        <v>184</v>
      </c>
      <c r="K217" s="20">
        <v>-12</v>
      </c>
      <c r="L217" s="21"/>
      <c r="M217" s="337">
        <v>1106418.9381332728</v>
      </c>
      <c r="N217" s="337">
        <v>38502.522499999999</v>
      </c>
      <c r="O217" s="338">
        <v>1144921.4606332728</v>
      </c>
      <c r="P217" s="339">
        <v>5820.6867889452687</v>
      </c>
      <c r="Q217" s="37"/>
      <c r="R217" s="363">
        <v>1114230.1951246995</v>
      </c>
      <c r="S217" s="364">
        <v>-30691.265508573269</v>
      </c>
      <c r="T217" s="365">
        <v>-2.6806437440344145E-2</v>
      </c>
      <c r="U217" s="366">
        <v>6031.0160061124971</v>
      </c>
      <c r="V217" s="365">
        <v>3.6134776667022965E-2</v>
      </c>
      <c r="W217" s="369"/>
      <c r="X217" s="368"/>
    </row>
    <row r="218" spans="1:24" x14ac:dyDescent="0.25">
      <c r="A218" s="16">
        <v>8732022</v>
      </c>
      <c r="B218" s="17" t="s">
        <v>297</v>
      </c>
      <c r="C218" s="17" t="s">
        <v>36</v>
      </c>
      <c r="D218" s="17" t="s">
        <v>345</v>
      </c>
      <c r="E218" s="17" t="s">
        <v>346</v>
      </c>
      <c r="F218" s="18">
        <v>6551.9615999999996</v>
      </c>
      <c r="G218" s="18">
        <v>6660</v>
      </c>
      <c r="H218" s="19"/>
      <c r="I218" s="230">
        <v>232</v>
      </c>
      <c r="J218" s="231">
        <v>217</v>
      </c>
      <c r="K218" s="20">
        <v>-15</v>
      </c>
      <c r="L218" s="21"/>
      <c r="M218" s="337">
        <v>1405818.4516869006</v>
      </c>
      <c r="N218" s="337">
        <v>46370.438099999999</v>
      </c>
      <c r="O218" s="338">
        <v>1452188.8897869005</v>
      </c>
      <c r="P218" s="339">
        <v>6231.1936559780188</v>
      </c>
      <c r="Q218" s="37"/>
      <c r="R218" s="363">
        <v>1413127.181333431</v>
      </c>
      <c r="S218" s="364">
        <v>-39061.708453469444</v>
      </c>
      <c r="T218" s="365">
        <v>-2.6898503857305713E-2</v>
      </c>
      <c r="U218" s="366">
        <v>6481.4155821817103</v>
      </c>
      <c r="V218" s="365">
        <v>4.0156339221400404E-2</v>
      </c>
      <c r="W218" s="369"/>
      <c r="X218" s="368"/>
    </row>
    <row r="219" spans="1:24" x14ac:dyDescent="0.25">
      <c r="A219" s="16">
        <v>8734011</v>
      </c>
      <c r="B219" s="17" t="s">
        <v>298</v>
      </c>
      <c r="C219" s="17" t="s">
        <v>37</v>
      </c>
      <c r="D219" s="17" t="s">
        <v>347</v>
      </c>
      <c r="E219" s="17" t="s">
        <v>350</v>
      </c>
      <c r="F219" s="18">
        <v>51597</v>
      </c>
      <c r="G219" s="18">
        <v>52447.5</v>
      </c>
      <c r="H219" s="19"/>
      <c r="I219" s="230">
        <v>985</v>
      </c>
      <c r="J219" s="231">
        <v>1012</v>
      </c>
      <c r="K219" s="20">
        <v>27</v>
      </c>
      <c r="L219" s="21"/>
      <c r="M219" s="337">
        <v>7048283.224717713</v>
      </c>
      <c r="N219" s="337">
        <v>196601.61809999999</v>
      </c>
      <c r="O219" s="338">
        <v>7244884.8428177126</v>
      </c>
      <c r="P219" s="339">
        <v>7302.8302972768652</v>
      </c>
      <c r="Q219" s="37"/>
      <c r="R219" s="363">
        <v>7651423.9854546487</v>
      </c>
      <c r="S219" s="364">
        <v>406539.14263693616</v>
      </c>
      <c r="T219" s="365">
        <v>5.611395508100625E-2</v>
      </c>
      <c r="U219" s="366">
        <v>7508.8700449156604</v>
      </c>
      <c r="V219" s="365">
        <v>2.821368418154601E-2</v>
      </c>
      <c r="W219" s="369"/>
      <c r="X219" s="368"/>
    </row>
    <row r="220" spans="1:24" x14ac:dyDescent="0.25">
      <c r="A220" s="16">
        <v>8732260</v>
      </c>
      <c r="B220" s="17" t="s">
        <v>299</v>
      </c>
      <c r="C220" s="17" t="s">
        <v>36</v>
      </c>
      <c r="D220" s="17" t="s">
        <v>349</v>
      </c>
      <c r="E220" s="17" t="s">
        <v>350</v>
      </c>
      <c r="F220" s="18">
        <v>12724.5</v>
      </c>
      <c r="G220" s="18">
        <v>12724.5</v>
      </c>
      <c r="H220" s="19"/>
      <c r="I220" s="230">
        <v>55</v>
      </c>
      <c r="J220" s="231">
        <v>50</v>
      </c>
      <c r="K220" s="20">
        <v>-5</v>
      </c>
      <c r="L220" s="21"/>
      <c r="M220" s="337">
        <v>471884.02098503598</v>
      </c>
      <c r="N220" s="337">
        <v>13718.1831</v>
      </c>
      <c r="O220" s="338">
        <v>485602.20408503601</v>
      </c>
      <c r="P220" s="339">
        <v>8597.7764379097462</v>
      </c>
      <c r="Q220" s="37"/>
      <c r="R220" s="363">
        <v>475563.65018185531</v>
      </c>
      <c r="S220" s="364">
        <v>-10038.553903180698</v>
      </c>
      <c r="T220" s="365">
        <v>-2.0672381259255572E-2</v>
      </c>
      <c r="U220" s="366">
        <v>9256.783003637107</v>
      </c>
      <c r="V220" s="365">
        <v>7.6648488186042626E-2</v>
      </c>
      <c r="W220" s="369"/>
      <c r="X220" s="368"/>
    </row>
    <row r="221" spans="1:24" x14ac:dyDescent="0.25">
      <c r="A221" s="16">
        <v>8733058</v>
      </c>
      <c r="B221" s="17" t="s">
        <v>300</v>
      </c>
      <c r="C221" s="17" t="s">
        <v>36</v>
      </c>
      <c r="D221" s="17" t="s">
        <v>352</v>
      </c>
      <c r="E221" s="17" t="s">
        <v>353</v>
      </c>
      <c r="F221" s="18">
        <v>37401</v>
      </c>
      <c r="G221" s="18">
        <v>38017.5</v>
      </c>
      <c r="H221" s="19"/>
      <c r="I221" s="230">
        <v>317</v>
      </c>
      <c r="J221" s="231">
        <v>308</v>
      </c>
      <c r="K221" s="20">
        <v>-9</v>
      </c>
      <c r="L221" s="21"/>
      <c r="M221" s="337">
        <v>1677832.0932421065</v>
      </c>
      <c r="N221" s="337">
        <v>56821.470200000003</v>
      </c>
      <c r="O221" s="338">
        <v>1734653.5634421066</v>
      </c>
      <c r="P221" s="339">
        <v>5354.1090329403996</v>
      </c>
      <c r="Q221" s="37"/>
      <c r="R221" s="363">
        <v>1731909.529544119</v>
      </c>
      <c r="S221" s="364">
        <v>-2744.0338979875669</v>
      </c>
      <c r="T221" s="365">
        <v>-1.5818915983099977E-3</v>
      </c>
      <c r="U221" s="366">
        <v>5499.6494465718151</v>
      </c>
      <c r="V221" s="365">
        <v>2.7182937952140808E-2</v>
      </c>
      <c r="W221" s="369"/>
      <c r="X221" s="368"/>
    </row>
    <row r="222" spans="1:24" x14ac:dyDescent="0.25">
      <c r="A222" s="16">
        <v>8732019</v>
      </c>
      <c r="B222" s="17" t="s">
        <v>301</v>
      </c>
      <c r="C222" s="17" t="s">
        <v>36</v>
      </c>
      <c r="D222" s="17" t="s">
        <v>342</v>
      </c>
      <c r="E222" s="17" t="s">
        <v>344</v>
      </c>
      <c r="F222" s="18">
        <v>14851.2</v>
      </c>
      <c r="G222" s="18">
        <v>15096</v>
      </c>
      <c r="H222" s="19"/>
      <c r="I222" s="230">
        <v>355</v>
      </c>
      <c r="J222" s="231">
        <v>351</v>
      </c>
      <c r="K222" s="20">
        <v>-4</v>
      </c>
      <c r="L222" s="21"/>
      <c r="M222" s="337">
        <v>1820976.9983070493</v>
      </c>
      <c r="N222" s="337">
        <v>62194.433700000001</v>
      </c>
      <c r="O222" s="338">
        <v>1883171.4320070492</v>
      </c>
      <c r="P222" s="339">
        <v>5262.8738929776036</v>
      </c>
      <c r="Q222" s="37"/>
      <c r="R222" s="363">
        <v>1938029.1321624278</v>
      </c>
      <c r="S222" s="364">
        <v>54857.700155378552</v>
      </c>
      <c r="T222" s="365">
        <v>2.9130486594580628E-2</v>
      </c>
      <c r="U222" s="366">
        <v>5478.4419719727284</v>
      </c>
      <c r="V222" s="365">
        <v>4.0960145232201581E-2</v>
      </c>
      <c r="W222" s="369"/>
      <c r="X222" s="368"/>
    </row>
    <row r="223" spans="1:24" x14ac:dyDescent="0.25">
      <c r="A223" s="16">
        <v>8732008</v>
      </c>
      <c r="B223" s="17" t="s">
        <v>302</v>
      </c>
      <c r="C223" s="17" t="s">
        <v>36</v>
      </c>
      <c r="D223" s="17" t="s">
        <v>352</v>
      </c>
      <c r="E223" s="17" t="s">
        <v>353</v>
      </c>
      <c r="F223" s="18">
        <v>10043.780000000001</v>
      </c>
      <c r="G223" s="18">
        <v>12432</v>
      </c>
      <c r="H223" s="19"/>
      <c r="I223" s="230">
        <v>214</v>
      </c>
      <c r="J223" s="231">
        <v>210</v>
      </c>
      <c r="K223" s="20">
        <v>-4</v>
      </c>
      <c r="L223" s="21"/>
      <c r="M223" s="337">
        <v>1161250.2246797732</v>
      </c>
      <c r="N223" s="337">
        <v>37912.732900000003</v>
      </c>
      <c r="O223" s="338">
        <v>1199162.9575797732</v>
      </c>
      <c r="P223" s="339">
        <v>5556.6316709335197</v>
      </c>
      <c r="Q223" s="37"/>
      <c r="R223" s="363">
        <v>1220824.0517780129</v>
      </c>
      <c r="S223" s="364">
        <v>21661.094198239734</v>
      </c>
      <c r="T223" s="365">
        <v>1.8063511769874488E-2</v>
      </c>
      <c r="U223" s="366">
        <v>5754.2478656095855</v>
      </c>
      <c r="V223" s="365">
        <v>3.5564026262490431E-2</v>
      </c>
      <c r="W223" s="369"/>
      <c r="X223" s="368"/>
    </row>
    <row r="224" spans="1:24" x14ac:dyDescent="0.25">
      <c r="A224" s="16">
        <v>8732335</v>
      </c>
      <c r="B224" s="17" t="s">
        <v>303</v>
      </c>
      <c r="C224" s="17" t="s">
        <v>36</v>
      </c>
      <c r="D224" s="17" t="s">
        <v>347</v>
      </c>
      <c r="E224" s="17" t="s">
        <v>348</v>
      </c>
      <c r="F224" s="18">
        <v>22455</v>
      </c>
      <c r="G224" s="18">
        <v>22455</v>
      </c>
      <c r="H224" s="19"/>
      <c r="I224" s="230">
        <v>184</v>
      </c>
      <c r="J224" s="231">
        <v>181</v>
      </c>
      <c r="K224" s="20">
        <v>-3</v>
      </c>
      <c r="L224" s="21"/>
      <c r="M224" s="337">
        <v>977343.36859745183</v>
      </c>
      <c r="N224" s="337">
        <v>30979.157599999999</v>
      </c>
      <c r="O224" s="338">
        <v>1008322.5261974519</v>
      </c>
      <c r="P224" s="339">
        <v>5357.9756858557166</v>
      </c>
      <c r="Q224" s="37"/>
      <c r="R224" s="363">
        <v>1027308.4763639468</v>
      </c>
      <c r="S224" s="364">
        <v>18985.950166494935</v>
      </c>
      <c r="T224" s="365">
        <v>1.8829243295886724E-2</v>
      </c>
      <c r="U224" s="366">
        <v>5551.676664994181</v>
      </c>
      <c r="V224" s="365">
        <v>3.6151895882955767E-2</v>
      </c>
      <c r="W224" s="369"/>
      <c r="X224" s="368"/>
    </row>
    <row r="225" spans="1:24" x14ac:dyDescent="0.25">
      <c r="A225" s="16">
        <v>8733389</v>
      </c>
      <c r="B225" s="17" t="s">
        <v>304</v>
      </c>
      <c r="C225" s="17" t="s">
        <v>36</v>
      </c>
      <c r="D225" s="17" t="s">
        <v>349</v>
      </c>
      <c r="E225" s="17" t="s">
        <v>350</v>
      </c>
      <c r="F225" s="18">
        <v>10374</v>
      </c>
      <c r="G225" s="18">
        <v>10545</v>
      </c>
      <c r="H225" s="19"/>
      <c r="I225" s="230">
        <v>372</v>
      </c>
      <c r="J225" s="231">
        <v>368</v>
      </c>
      <c r="K225" s="20">
        <v>-4</v>
      </c>
      <c r="L225" s="21"/>
      <c r="M225" s="337">
        <v>1856445.4739664043</v>
      </c>
      <c r="N225" s="337">
        <v>61846.842900000003</v>
      </c>
      <c r="O225" s="338">
        <v>1918292.3168664044</v>
      </c>
      <c r="P225" s="339">
        <v>5128.8126797483992</v>
      </c>
      <c r="Q225" s="37"/>
      <c r="R225" s="363">
        <v>1955299.9728721841</v>
      </c>
      <c r="S225" s="364">
        <v>37007.656005779747</v>
      </c>
      <c r="T225" s="365">
        <v>1.9291979475908556E-2</v>
      </c>
      <c r="U225" s="366">
        <v>5284.6602523700658</v>
      </c>
      <c r="V225" s="365">
        <v>3.0386676674124879E-2</v>
      </c>
      <c r="W225" s="369"/>
      <c r="X225" s="368"/>
    </row>
    <row r="226" spans="1:24" x14ac:dyDescent="0.25">
      <c r="A226" s="16">
        <v>8732049</v>
      </c>
      <c r="B226" s="17" t="s">
        <v>305</v>
      </c>
      <c r="C226" s="17" t="s">
        <v>36</v>
      </c>
      <c r="D226" s="17" t="s">
        <v>352</v>
      </c>
      <c r="E226" s="17" t="s">
        <v>353</v>
      </c>
      <c r="F226" s="18">
        <v>14196</v>
      </c>
      <c r="G226" s="18">
        <v>14430</v>
      </c>
      <c r="H226" s="19"/>
      <c r="I226" s="230">
        <v>356</v>
      </c>
      <c r="J226" s="231">
        <v>341</v>
      </c>
      <c r="K226" s="20">
        <v>-15</v>
      </c>
      <c r="L226" s="21"/>
      <c r="M226" s="337">
        <v>1887834.0986265868</v>
      </c>
      <c r="N226" s="337">
        <v>65973.343699999998</v>
      </c>
      <c r="O226" s="338">
        <v>1953807.4423265869</v>
      </c>
      <c r="P226" s="339">
        <v>5448.3467481083899</v>
      </c>
      <c r="Q226" s="37"/>
      <c r="R226" s="363">
        <v>1960570.6863804022</v>
      </c>
      <c r="S226" s="364">
        <v>6763.2440538152587</v>
      </c>
      <c r="T226" s="365">
        <v>3.4615714462432447E-3</v>
      </c>
      <c r="U226" s="366">
        <v>5707.1574380656957</v>
      </c>
      <c r="V226" s="365">
        <v>4.7502609859984085E-2</v>
      </c>
      <c r="W226" s="369"/>
      <c r="X226" s="368"/>
    </row>
    <row r="227" spans="1:24" x14ac:dyDescent="0.25">
      <c r="A227" s="22">
        <v>8734000</v>
      </c>
      <c r="B227" s="17" t="s">
        <v>306</v>
      </c>
      <c r="C227" s="17" t="s">
        <v>37</v>
      </c>
      <c r="D227" s="17" t="s">
        <v>345</v>
      </c>
      <c r="E227" s="17" t="s">
        <v>346</v>
      </c>
      <c r="F227" s="18">
        <v>293589.60959999997</v>
      </c>
      <c r="G227" s="18">
        <v>331527</v>
      </c>
      <c r="H227" s="19"/>
      <c r="I227" s="230">
        <v>1257</v>
      </c>
      <c r="J227" s="231">
        <v>1207</v>
      </c>
      <c r="K227" s="20">
        <v>-50</v>
      </c>
      <c r="L227" s="21"/>
      <c r="M227" s="337">
        <v>9946172.1997898445</v>
      </c>
      <c r="N227" s="337">
        <v>270111.50069999998</v>
      </c>
      <c r="O227" s="338">
        <v>10216283.700489845</v>
      </c>
      <c r="P227" s="339">
        <v>7893.9491574302665</v>
      </c>
      <c r="Q227" s="37"/>
      <c r="R227" s="363">
        <v>10180733.002680009</v>
      </c>
      <c r="S227" s="364">
        <v>-35550.697809835896</v>
      </c>
      <c r="T227" s="365">
        <v>-3.4798072226724999E-3</v>
      </c>
      <c r="U227" s="366">
        <v>8160.0712532560146</v>
      </c>
      <c r="V227" s="365">
        <v>3.3712162381392817E-2</v>
      </c>
      <c r="W227" s="369"/>
      <c r="X227" s="368"/>
    </row>
    <row r="228" spans="1:24" x14ac:dyDescent="0.25">
      <c r="A228" s="16">
        <v>8732050</v>
      </c>
      <c r="B228" s="17" t="s">
        <v>307</v>
      </c>
      <c r="C228" s="17" t="s">
        <v>36</v>
      </c>
      <c r="D228" s="17" t="s">
        <v>345</v>
      </c>
      <c r="E228" s="17" t="s">
        <v>346</v>
      </c>
      <c r="F228" s="18">
        <v>5039.8514999999998</v>
      </c>
      <c r="G228" s="18">
        <v>5039.8999999999996</v>
      </c>
      <c r="H228" s="19"/>
      <c r="I228" s="230">
        <v>112</v>
      </c>
      <c r="J228" s="231">
        <v>108</v>
      </c>
      <c r="K228" s="20">
        <v>-4</v>
      </c>
      <c r="L228" s="21"/>
      <c r="M228" s="337">
        <v>706919.64813104039</v>
      </c>
      <c r="N228" s="337">
        <v>24919.119600000002</v>
      </c>
      <c r="O228" s="338">
        <v>731838.76773104037</v>
      </c>
      <c r="P228" s="339">
        <v>6489.2760377771465</v>
      </c>
      <c r="Q228" s="37"/>
      <c r="R228" s="363">
        <v>720075.92203159991</v>
      </c>
      <c r="S228" s="364">
        <v>-11762.845699440455</v>
      </c>
      <c r="T228" s="365">
        <v>-1.6073001620164843E-2</v>
      </c>
      <c r="U228" s="366">
        <v>6620.703907699999</v>
      </c>
      <c r="V228" s="365">
        <v>2.0253086655236844E-2</v>
      </c>
      <c r="W228" s="369"/>
      <c r="X228" s="368"/>
    </row>
    <row r="229" spans="1:24" x14ac:dyDescent="0.25">
      <c r="A229" s="16">
        <v>8732078</v>
      </c>
      <c r="B229" s="17" t="s">
        <v>308</v>
      </c>
      <c r="C229" s="17" t="s">
        <v>36</v>
      </c>
      <c r="D229" s="17" t="s">
        <v>342</v>
      </c>
      <c r="E229" s="17" t="s">
        <v>344</v>
      </c>
      <c r="F229" s="18">
        <v>5896.8</v>
      </c>
      <c r="G229" s="18">
        <v>5994</v>
      </c>
      <c r="H229" s="19"/>
      <c r="I229" s="230">
        <v>205</v>
      </c>
      <c r="J229" s="231">
        <v>189</v>
      </c>
      <c r="K229" s="20">
        <v>-16</v>
      </c>
      <c r="L229" s="21"/>
      <c r="M229" s="337">
        <v>1320697.5207769717</v>
      </c>
      <c r="N229" s="337">
        <v>45495.887499999997</v>
      </c>
      <c r="O229" s="338">
        <v>1366193.4082769717</v>
      </c>
      <c r="P229" s="339">
        <v>6635.5932111071788</v>
      </c>
      <c r="Q229" s="37"/>
      <c r="R229" s="363">
        <v>1289792.5490737576</v>
      </c>
      <c r="S229" s="364">
        <v>-76400.859203214059</v>
      </c>
      <c r="T229" s="365">
        <v>-5.5922432900309481E-2</v>
      </c>
      <c r="U229" s="366">
        <v>6792.5849157341672</v>
      </c>
      <c r="V229" s="365">
        <v>2.3659030870699444E-2</v>
      </c>
      <c r="W229" s="369"/>
      <c r="X229" s="368"/>
    </row>
    <row r="230" spans="1:24" x14ac:dyDescent="0.25">
      <c r="A230" s="16">
        <v>8732001</v>
      </c>
      <c r="B230" s="17" t="s">
        <v>309</v>
      </c>
      <c r="C230" s="17" t="s">
        <v>36</v>
      </c>
      <c r="D230" s="17" t="s">
        <v>342</v>
      </c>
      <c r="E230" s="17" t="s">
        <v>344</v>
      </c>
      <c r="F230" s="18">
        <v>36036</v>
      </c>
      <c r="G230" s="18">
        <v>36630</v>
      </c>
      <c r="H230" s="19"/>
      <c r="I230" s="230">
        <v>490</v>
      </c>
      <c r="J230" s="231">
        <v>484</v>
      </c>
      <c r="K230" s="20">
        <v>-6</v>
      </c>
      <c r="L230" s="21"/>
      <c r="M230" s="337">
        <v>2463986</v>
      </c>
      <c r="N230" s="337">
        <v>81143.706399999995</v>
      </c>
      <c r="O230" s="338">
        <v>2545129.7064</v>
      </c>
      <c r="P230" s="339">
        <v>5120.599400816327</v>
      </c>
      <c r="Q230" s="37"/>
      <c r="R230" s="363">
        <v>2516880.6868569534</v>
      </c>
      <c r="S230" s="364">
        <v>-28249.019543046597</v>
      </c>
      <c r="T230" s="365">
        <v>-1.1099245540221948E-2</v>
      </c>
      <c r="U230" s="366">
        <v>5124.4848902003168</v>
      </c>
      <c r="V230" s="365">
        <v>7.5879581272660795E-4</v>
      </c>
      <c r="W230" s="369"/>
      <c r="X230" s="368"/>
    </row>
    <row r="231" spans="1:24" x14ac:dyDescent="0.25">
      <c r="A231" s="16">
        <v>8733326</v>
      </c>
      <c r="B231" s="17" t="s">
        <v>310</v>
      </c>
      <c r="C231" s="17" t="s">
        <v>36</v>
      </c>
      <c r="D231" s="17" t="s">
        <v>349</v>
      </c>
      <c r="E231" s="17" t="s">
        <v>350</v>
      </c>
      <c r="F231" s="18">
        <v>14845.25</v>
      </c>
      <c r="G231" s="18">
        <v>2969.05</v>
      </c>
      <c r="H231" s="19"/>
      <c r="I231" s="230">
        <v>98</v>
      </c>
      <c r="J231" s="231">
        <v>103</v>
      </c>
      <c r="K231" s="20">
        <v>5</v>
      </c>
      <c r="L231" s="21"/>
      <c r="M231" s="337">
        <v>569473.20692180179</v>
      </c>
      <c r="N231" s="337">
        <v>19388.0681</v>
      </c>
      <c r="O231" s="338">
        <v>588861.27502180182</v>
      </c>
      <c r="P231" s="339">
        <v>5857.3063777734878</v>
      </c>
      <c r="Q231" s="37"/>
      <c r="R231" s="363">
        <v>613675.92704516102</v>
      </c>
      <c r="S231" s="364">
        <v>24814.652023359202</v>
      </c>
      <c r="T231" s="365">
        <v>4.214006435121833E-2</v>
      </c>
      <c r="U231" s="366">
        <v>5929.1929810209804</v>
      </c>
      <c r="V231" s="365">
        <v>1.2272979866697441E-2</v>
      </c>
      <c r="W231" s="369"/>
      <c r="X231" s="368"/>
    </row>
    <row r="232" spans="1:24" x14ac:dyDescent="0.25">
      <c r="A232" s="16">
        <v>8732064</v>
      </c>
      <c r="B232" s="17" t="s">
        <v>311</v>
      </c>
      <c r="C232" s="17" t="s">
        <v>36</v>
      </c>
      <c r="D232" s="17" t="s">
        <v>345</v>
      </c>
      <c r="E232" s="17" t="s">
        <v>346</v>
      </c>
      <c r="F232" s="18">
        <v>19023.7762</v>
      </c>
      <c r="G232" s="18">
        <v>17839.25</v>
      </c>
      <c r="H232" s="19"/>
      <c r="I232" s="230">
        <v>89</v>
      </c>
      <c r="J232" s="231">
        <v>86</v>
      </c>
      <c r="K232" s="20">
        <v>-3</v>
      </c>
      <c r="L232" s="21"/>
      <c r="M232" s="337">
        <v>645028.91152556078</v>
      </c>
      <c r="N232" s="337">
        <v>19682.963</v>
      </c>
      <c r="O232" s="338">
        <v>664711.87452556076</v>
      </c>
      <c r="P232" s="339">
        <v>7254.9224530961892</v>
      </c>
      <c r="Q232" s="37"/>
      <c r="R232" s="363">
        <v>696549.35666417191</v>
      </c>
      <c r="S232" s="364">
        <v>31837.482138611143</v>
      </c>
      <c r="T232" s="365">
        <v>4.7896665245126244E-2</v>
      </c>
      <c r="U232" s="366">
        <v>7891.9779844671148</v>
      </c>
      <c r="V232" s="365">
        <v>8.7810108996967826E-2</v>
      </c>
      <c r="W232" s="369"/>
      <c r="X232" s="368"/>
    </row>
    <row r="233" spans="1:24" x14ac:dyDescent="0.25">
      <c r="A233" s="16">
        <v>8734010</v>
      </c>
      <c r="B233" s="17" t="s">
        <v>312</v>
      </c>
      <c r="C233" s="17" t="s">
        <v>37</v>
      </c>
      <c r="D233" s="17" t="s">
        <v>347</v>
      </c>
      <c r="E233" s="17" t="s">
        <v>348</v>
      </c>
      <c r="F233" s="18">
        <v>20857.2</v>
      </c>
      <c r="G233" s="18">
        <v>21201</v>
      </c>
      <c r="H233" s="19"/>
      <c r="I233" s="230">
        <v>561</v>
      </c>
      <c r="J233" s="231">
        <v>623</v>
      </c>
      <c r="K233" s="20">
        <v>62</v>
      </c>
      <c r="L233" s="21"/>
      <c r="M233" s="337">
        <v>4202543.1464132881</v>
      </c>
      <c r="N233" s="337">
        <v>119987.73940000001</v>
      </c>
      <c r="O233" s="338">
        <v>4322530.8858132884</v>
      </c>
      <c r="P233" s="339">
        <v>7667.867532644007</v>
      </c>
      <c r="Q233" s="37"/>
      <c r="R233" s="363">
        <v>4938585.2584361359</v>
      </c>
      <c r="S233" s="364">
        <v>616054.37262284756</v>
      </c>
      <c r="T233" s="365">
        <v>0.14252168206472776</v>
      </c>
      <c r="U233" s="366">
        <v>7893.072645964905</v>
      </c>
      <c r="V233" s="365">
        <v>2.9369979640642471E-2</v>
      </c>
      <c r="W233" s="369"/>
      <c r="X233" s="368"/>
    </row>
    <row r="234" spans="1:24" x14ac:dyDescent="0.25">
      <c r="A234" s="16">
        <v>8732000</v>
      </c>
      <c r="B234" s="17" t="s">
        <v>313</v>
      </c>
      <c r="C234" s="17" t="s">
        <v>36</v>
      </c>
      <c r="D234" s="17" t="s">
        <v>347</v>
      </c>
      <c r="E234" s="17" t="s">
        <v>350</v>
      </c>
      <c r="F234" s="18">
        <v>11568.89</v>
      </c>
      <c r="G234" s="18">
        <v>12210</v>
      </c>
      <c r="H234" s="19"/>
      <c r="I234" s="230">
        <v>236</v>
      </c>
      <c r="J234" s="231">
        <v>220</v>
      </c>
      <c r="K234" s="20">
        <v>-16</v>
      </c>
      <c r="L234" s="21"/>
      <c r="M234" s="337">
        <v>1404256.7875999999</v>
      </c>
      <c r="N234" s="337">
        <v>49171.4323</v>
      </c>
      <c r="O234" s="338">
        <v>1453428.2198999999</v>
      </c>
      <c r="P234" s="339">
        <v>6109.5734317796614</v>
      </c>
      <c r="Q234" s="37"/>
      <c r="R234" s="363">
        <v>1384431.0256941344</v>
      </c>
      <c r="S234" s="364">
        <v>-68997.194205865497</v>
      </c>
      <c r="T234" s="365">
        <v>-4.7472034229948216E-2</v>
      </c>
      <c r="U234" s="366">
        <v>6237.3682986097019</v>
      </c>
      <c r="V234" s="365">
        <v>2.0917150478182413E-2</v>
      </c>
      <c r="W234" s="369"/>
      <c r="X234" s="368"/>
    </row>
    <row r="235" spans="1:24" x14ac:dyDescent="0.25">
      <c r="A235" s="16">
        <v>8732051</v>
      </c>
      <c r="B235" s="17" t="s">
        <v>314</v>
      </c>
      <c r="C235" s="17" t="s">
        <v>36</v>
      </c>
      <c r="D235" s="17" t="s">
        <v>347</v>
      </c>
      <c r="E235" s="17" t="s">
        <v>350</v>
      </c>
      <c r="F235" s="18">
        <v>29757</v>
      </c>
      <c r="G235" s="18">
        <v>30247.5</v>
      </c>
      <c r="H235" s="19"/>
      <c r="I235" s="230">
        <v>419</v>
      </c>
      <c r="J235" s="231">
        <v>414</v>
      </c>
      <c r="K235" s="20">
        <v>-5</v>
      </c>
      <c r="L235" s="21"/>
      <c r="M235" s="337">
        <v>2234043.5720744771</v>
      </c>
      <c r="N235" s="337">
        <v>77354.662599999996</v>
      </c>
      <c r="O235" s="338">
        <v>2311398.234674477</v>
      </c>
      <c r="P235" s="339">
        <v>5445.4444741634297</v>
      </c>
      <c r="Q235" s="37"/>
      <c r="R235" s="363">
        <v>2317564.964414198</v>
      </c>
      <c r="S235" s="364">
        <v>6166.7297397209331</v>
      </c>
      <c r="T235" s="365">
        <v>2.6679650642674377E-3</v>
      </c>
      <c r="U235" s="366">
        <v>5524.9214116284975</v>
      </c>
      <c r="V235" s="365">
        <v>1.4595124023788269E-2</v>
      </c>
      <c r="W235" s="369"/>
      <c r="X235" s="368"/>
    </row>
    <row r="236" spans="1:24" x14ac:dyDescent="0.25">
      <c r="A236" s="16">
        <v>8732034</v>
      </c>
      <c r="B236" s="17" t="s">
        <v>315</v>
      </c>
      <c r="C236" s="17" t="s">
        <v>36</v>
      </c>
      <c r="D236" s="17" t="s">
        <v>347</v>
      </c>
      <c r="E236" s="17" t="s">
        <v>348</v>
      </c>
      <c r="F236" s="18">
        <v>12413.66</v>
      </c>
      <c r="G236" s="18">
        <v>29692.5</v>
      </c>
      <c r="H236" s="19"/>
      <c r="I236" s="230">
        <v>624</v>
      </c>
      <c r="J236" s="231">
        <v>616</v>
      </c>
      <c r="K236" s="20">
        <v>-8</v>
      </c>
      <c r="L236" s="21"/>
      <c r="M236" s="337">
        <v>3104333.66</v>
      </c>
      <c r="N236" s="337">
        <v>95434.4516</v>
      </c>
      <c r="O236" s="338">
        <v>3199768.1115999999</v>
      </c>
      <c r="P236" s="339">
        <v>5107.9398262820514</v>
      </c>
      <c r="Q236" s="37"/>
      <c r="R236" s="363">
        <v>3180532.5</v>
      </c>
      <c r="S236" s="364">
        <v>-19235.611599999946</v>
      </c>
      <c r="T236" s="365">
        <v>-6.0115642537550773E-3</v>
      </c>
      <c r="U236" s="366">
        <v>5115</v>
      </c>
      <c r="V236" s="365">
        <v>1.3821959455398547E-3</v>
      </c>
      <c r="W236" s="369"/>
      <c r="X236" s="368"/>
    </row>
    <row r="237" spans="1:24" x14ac:dyDescent="0.25">
      <c r="A237" s="16">
        <v>8732226</v>
      </c>
      <c r="B237" s="17" t="s">
        <v>316</v>
      </c>
      <c r="C237" s="17" t="s">
        <v>36</v>
      </c>
      <c r="D237" s="17" t="s">
        <v>342</v>
      </c>
      <c r="E237" s="17" t="s">
        <v>343</v>
      </c>
      <c r="F237" s="18">
        <v>4540.8999999999996</v>
      </c>
      <c r="G237" s="18">
        <v>4540.8999999999996</v>
      </c>
      <c r="H237" s="19"/>
      <c r="I237" s="230">
        <v>200</v>
      </c>
      <c r="J237" s="231">
        <v>199</v>
      </c>
      <c r="K237" s="20">
        <v>-1</v>
      </c>
      <c r="L237" s="21"/>
      <c r="M237" s="337">
        <v>1073941.5083698081</v>
      </c>
      <c r="N237" s="337">
        <v>36779.769200000002</v>
      </c>
      <c r="O237" s="338">
        <v>1110721.2775698081</v>
      </c>
      <c r="P237" s="339">
        <v>5530.9018878490406</v>
      </c>
      <c r="Q237" s="37"/>
      <c r="R237" s="363">
        <v>1160214.5702986892</v>
      </c>
      <c r="S237" s="364">
        <v>49493.292728881119</v>
      </c>
      <c r="T237" s="365">
        <v>4.455959719901062E-2</v>
      </c>
      <c r="U237" s="366">
        <v>5807.4053783853733</v>
      </c>
      <c r="V237" s="365">
        <v>4.9992477925487937E-2</v>
      </c>
      <c r="W237" s="369"/>
      <c r="X237" s="368"/>
    </row>
    <row r="238" spans="1:24" x14ac:dyDescent="0.25">
      <c r="A238" s="16">
        <v>8732256</v>
      </c>
      <c r="B238" s="17" t="s">
        <v>318</v>
      </c>
      <c r="C238" s="17" t="s">
        <v>36</v>
      </c>
      <c r="D238" s="17" t="s">
        <v>342</v>
      </c>
      <c r="E238" s="17" t="s">
        <v>343</v>
      </c>
      <c r="F238" s="18">
        <v>7043.4</v>
      </c>
      <c r="G238" s="18">
        <v>7159.5</v>
      </c>
      <c r="H238" s="19"/>
      <c r="I238" s="230">
        <v>315</v>
      </c>
      <c r="J238" s="231">
        <v>305</v>
      </c>
      <c r="K238" s="20">
        <v>-10</v>
      </c>
      <c r="L238" s="21"/>
      <c r="M238" s="337">
        <v>1631355.374448841</v>
      </c>
      <c r="N238" s="337">
        <v>56677.569600000003</v>
      </c>
      <c r="O238" s="338">
        <v>1688032.944048841</v>
      </c>
      <c r="P238" s="339">
        <v>5336.4747430121943</v>
      </c>
      <c r="Q238" s="37"/>
      <c r="R238" s="363">
        <v>1667714.1161612319</v>
      </c>
      <c r="S238" s="364">
        <v>-20318.827887609135</v>
      </c>
      <c r="T238" s="365">
        <v>-1.2036985391335606E-2</v>
      </c>
      <c r="U238" s="366">
        <v>5444.4413644630549</v>
      </c>
      <c r="V238" s="365">
        <v>2.0231824687681081E-2</v>
      </c>
      <c r="W238" s="369"/>
      <c r="X238" s="368"/>
    </row>
    <row r="239" spans="1:24" x14ac:dyDescent="0.25">
      <c r="A239" s="16">
        <v>8732048</v>
      </c>
      <c r="B239" s="17" t="s">
        <v>319</v>
      </c>
      <c r="C239" s="17" t="s">
        <v>36</v>
      </c>
      <c r="D239" s="17" t="s">
        <v>349</v>
      </c>
      <c r="E239" s="17" t="s">
        <v>353</v>
      </c>
      <c r="F239" s="18">
        <v>103740</v>
      </c>
      <c r="G239" s="18">
        <v>105450</v>
      </c>
      <c r="H239" s="19"/>
      <c r="I239" s="230">
        <v>525</v>
      </c>
      <c r="J239" s="231">
        <v>517</v>
      </c>
      <c r="K239" s="20">
        <v>-8</v>
      </c>
      <c r="L239" s="21"/>
      <c r="M239" s="337">
        <v>2705115</v>
      </c>
      <c r="N239" s="337">
        <v>89002.501600000003</v>
      </c>
      <c r="O239" s="338">
        <v>2794117.5016000001</v>
      </c>
      <c r="P239" s="339">
        <v>5124.5285744761904</v>
      </c>
      <c r="Q239" s="37"/>
      <c r="R239" s="363">
        <v>2812511.9715911089</v>
      </c>
      <c r="S239" s="364">
        <v>18394.469991108868</v>
      </c>
      <c r="T239" s="365">
        <v>6.5832843395367633E-3</v>
      </c>
      <c r="U239" s="366">
        <v>5236.0966568493404</v>
      </c>
      <c r="V239" s="365">
        <v>2.1771384577468973E-2</v>
      </c>
      <c r="W239" s="369"/>
      <c r="X239" s="368"/>
    </row>
    <row r="240" spans="1:24" x14ac:dyDescent="0.25">
      <c r="A240" s="16">
        <v>8732232</v>
      </c>
      <c r="B240" s="17" t="s">
        <v>320</v>
      </c>
      <c r="C240" s="17" t="s">
        <v>36</v>
      </c>
      <c r="D240" s="17" t="s">
        <v>342</v>
      </c>
      <c r="E240" s="17" t="s">
        <v>344</v>
      </c>
      <c r="F240" s="18">
        <v>23078.75</v>
      </c>
      <c r="G240" s="18">
        <v>23078.75</v>
      </c>
      <c r="H240" s="19"/>
      <c r="I240" s="230">
        <v>231</v>
      </c>
      <c r="J240" s="231">
        <v>235</v>
      </c>
      <c r="K240" s="20">
        <v>4</v>
      </c>
      <c r="L240" s="21"/>
      <c r="M240" s="337">
        <v>1230448.0426164283</v>
      </c>
      <c r="N240" s="337">
        <v>42591.528100000003</v>
      </c>
      <c r="O240" s="338">
        <v>1273039.5707164283</v>
      </c>
      <c r="P240" s="339">
        <v>5411.0858039672221</v>
      </c>
      <c r="Q240" s="37"/>
      <c r="R240" s="363">
        <v>1336902.3849852083</v>
      </c>
      <c r="S240" s="364">
        <v>63862.814268779941</v>
      </c>
      <c r="T240" s="365">
        <v>5.0165616008966532E-2</v>
      </c>
      <c r="U240" s="366">
        <v>5590.7388722774822</v>
      </c>
      <c r="V240" s="365">
        <v>3.3200927654583601E-2</v>
      </c>
      <c r="W240" s="369"/>
      <c r="X240" s="368"/>
    </row>
    <row r="241" spans="1:24" x14ac:dyDescent="0.25">
      <c r="A241" s="16">
        <v>8732079</v>
      </c>
      <c r="B241" s="17" t="s">
        <v>321</v>
      </c>
      <c r="C241" s="17" t="s">
        <v>36</v>
      </c>
      <c r="D241" s="17" t="s">
        <v>345</v>
      </c>
      <c r="E241" s="17" t="s">
        <v>346</v>
      </c>
      <c r="F241" s="30">
        <v>63587.670651072032</v>
      </c>
      <c r="G241" s="18">
        <v>65146.712907609952</v>
      </c>
      <c r="H241" s="19"/>
      <c r="I241" s="230">
        <v>751</v>
      </c>
      <c r="J241" s="231">
        <v>738</v>
      </c>
      <c r="K241" s="20">
        <v>-13</v>
      </c>
      <c r="L241" s="21"/>
      <c r="M241" s="337">
        <v>3969289.5807373119</v>
      </c>
      <c r="N241" s="337">
        <v>139694.01019999999</v>
      </c>
      <c r="O241" s="338">
        <v>4108983.5909373118</v>
      </c>
      <c r="P241" s="339">
        <v>5386.6789883971232</v>
      </c>
      <c r="Q241" s="37"/>
      <c r="R241" s="363">
        <v>4168362.508815147</v>
      </c>
      <c r="S241" s="364">
        <v>59378.917877835222</v>
      </c>
      <c r="T241" s="365">
        <v>1.44509990277888E-2</v>
      </c>
      <c r="U241" s="366">
        <v>5559.8601775734996</v>
      </c>
      <c r="V241" s="365">
        <v>3.2149899696901879E-2</v>
      </c>
      <c r="W241" s="369"/>
      <c r="X241" s="368"/>
    </row>
    <row r="242" spans="1:24" x14ac:dyDescent="0.25">
      <c r="A242" s="16">
        <v>8733392</v>
      </c>
      <c r="B242" s="17" t="s">
        <v>322</v>
      </c>
      <c r="C242" s="17" t="s">
        <v>36</v>
      </c>
      <c r="D242" s="17" t="s">
        <v>342</v>
      </c>
      <c r="E242" s="17" t="s">
        <v>344</v>
      </c>
      <c r="F242" s="18">
        <v>7480.2</v>
      </c>
      <c r="G242" s="18">
        <v>7992</v>
      </c>
      <c r="H242" s="19"/>
      <c r="I242" s="230">
        <v>293</v>
      </c>
      <c r="J242" s="231">
        <v>285</v>
      </c>
      <c r="K242" s="20">
        <v>-8</v>
      </c>
      <c r="L242" s="21"/>
      <c r="M242" s="337">
        <v>1509851.4745975325</v>
      </c>
      <c r="N242" s="337">
        <v>50068.277300000002</v>
      </c>
      <c r="O242" s="338">
        <v>1559919.7518975325</v>
      </c>
      <c r="P242" s="339">
        <v>5298.4285047697358</v>
      </c>
      <c r="Q242" s="37"/>
      <c r="R242" s="363">
        <v>1547591.6192865088</v>
      </c>
      <c r="S242" s="364">
        <v>-12328.132611023728</v>
      </c>
      <c r="T242" s="365">
        <v>-7.9030556514381092E-3</v>
      </c>
      <c r="U242" s="366">
        <v>5402.1039273210836</v>
      </c>
      <c r="V242" s="365">
        <v>1.9567202323862137E-2</v>
      </c>
      <c r="W242" s="369"/>
      <c r="X242" s="368"/>
    </row>
    <row r="243" spans="1:24" x14ac:dyDescent="0.25">
      <c r="A243" s="16">
        <v>8733054</v>
      </c>
      <c r="B243" s="17" t="s">
        <v>50</v>
      </c>
      <c r="C243" s="17" t="s">
        <v>36</v>
      </c>
      <c r="D243" s="17" t="s">
        <v>352</v>
      </c>
      <c r="E243" s="17" t="s">
        <v>353</v>
      </c>
      <c r="F243" s="18">
        <v>12849.25</v>
      </c>
      <c r="G243" s="18">
        <v>12849.25</v>
      </c>
      <c r="H243" s="19"/>
      <c r="I243" s="230">
        <v>103</v>
      </c>
      <c r="J243" s="231">
        <v>110</v>
      </c>
      <c r="K243" s="20">
        <v>7</v>
      </c>
      <c r="L243" s="21"/>
      <c r="M243" s="337">
        <v>704206.51045743539</v>
      </c>
      <c r="N243" s="337">
        <v>21821.203799999999</v>
      </c>
      <c r="O243" s="338">
        <v>726027.71425743541</v>
      </c>
      <c r="P243" s="339">
        <v>6924.0627597809262</v>
      </c>
      <c r="Q243" s="37"/>
      <c r="R243" s="363">
        <v>764886.52424715308</v>
      </c>
      <c r="S243" s="364">
        <v>38858.809989717673</v>
      </c>
      <c r="T243" s="365">
        <v>5.352248850370895E-2</v>
      </c>
      <c r="U243" s="366">
        <v>6836.7024931559372</v>
      </c>
      <c r="V243" s="365">
        <v>-1.2616908548609548E-2</v>
      </c>
      <c r="W243" s="369"/>
      <c r="X243" s="368"/>
    </row>
    <row r="244" spans="1:24" x14ac:dyDescent="0.25">
      <c r="A244" s="16">
        <v>8732027</v>
      </c>
      <c r="B244" s="17" t="s">
        <v>323</v>
      </c>
      <c r="C244" s="17" t="s">
        <v>36</v>
      </c>
      <c r="D244" s="17" t="s">
        <v>342</v>
      </c>
      <c r="E244" s="17" t="s">
        <v>343</v>
      </c>
      <c r="F244" s="18">
        <v>6606.6</v>
      </c>
      <c r="G244" s="18">
        <v>6715.5</v>
      </c>
      <c r="H244" s="19"/>
      <c r="I244" s="230">
        <v>207</v>
      </c>
      <c r="J244" s="231">
        <v>210</v>
      </c>
      <c r="K244" s="20">
        <v>3</v>
      </c>
      <c r="L244" s="21"/>
      <c r="M244" s="337">
        <v>1131373.610305974</v>
      </c>
      <c r="N244" s="337">
        <v>39105.486199999999</v>
      </c>
      <c r="O244" s="338">
        <v>1170479.096505974</v>
      </c>
      <c r="P244" s="339">
        <v>5622.5724468887629</v>
      </c>
      <c r="Q244" s="37"/>
      <c r="R244" s="363">
        <v>1226017.4168544956</v>
      </c>
      <c r="S244" s="364">
        <v>55538.320348521695</v>
      </c>
      <c r="T244" s="365">
        <v>4.7449220164897013E-2</v>
      </c>
      <c r="U244" s="366">
        <v>5806.1996040690265</v>
      </c>
      <c r="V244" s="365">
        <v>3.2658922390919699E-2</v>
      </c>
      <c r="W244" s="369"/>
      <c r="X244" s="368"/>
    </row>
    <row r="245" spans="1:24" x14ac:dyDescent="0.25">
      <c r="A245" s="16">
        <v>8733032</v>
      </c>
      <c r="B245" s="17" t="s">
        <v>324</v>
      </c>
      <c r="C245" s="17" t="s">
        <v>36</v>
      </c>
      <c r="D245" s="17" t="s">
        <v>349</v>
      </c>
      <c r="E245" s="17" t="s">
        <v>350</v>
      </c>
      <c r="F245" s="18">
        <v>22205.5</v>
      </c>
      <c r="G245" s="18">
        <v>22205.5</v>
      </c>
      <c r="H245" s="19"/>
      <c r="I245" s="230">
        <v>184</v>
      </c>
      <c r="J245" s="231">
        <v>183</v>
      </c>
      <c r="K245" s="20">
        <v>-1</v>
      </c>
      <c r="L245" s="21"/>
      <c r="M245" s="337">
        <v>981050.00319586066</v>
      </c>
      <c r="N245" s="337">
        <v>32989.712</v>
      </c>
      <c r="O245" s="338">
        <v>1014039.7151958607</v>
      </c>
      <c r="P245" s="339">
        <v>5390.403343455765</v>
      </c>
      <c r="Q245" s="37"/>
      <c r="R245" s="363">
        <v>1034345.0809620873</v>
      </c>
      <c r="S245" s="364">
        <v>20305.365766226547</v>
      </c>
      <c r="T245" s="365">
        <v>2.0024231262287973E-2</v>
      </c>
      <c r="U245" s="366">
        <v>5530.8173823064881</v>
      </c>
      <c r="V245" s="365">
        <v>2.604889280153648E-2</v>
      </c>
      <c r="W245" s="369"/>
      <c r="X245" s="368"/>
    </row>
    <row r="246" spans="1:24" x14ac:dyDescent="0.25">
      <c r="A246" s="16">
        <v>8732054</v>
      </c>
      <c r="B246" s="17" t="s">
        <v>325</v>
      </c>
      <c r="C246" s="17" t="s">
        <v>36</v>
      </c>
      <c r="D246" s="17" t="s">
        <v>349</v>
      </c>
      <c r="E246" s="17" t="s">
        <v>353</v>
      </c>
      <c r="F246" s="18">
        <v>44772</v>
      </c>
      <c r="G246" s="18">
        <v>45510</v>
      </c>
      <c r="H246" s="19"/>
      <c r="I246" s="230">
        <v>341</v>
      </c>
      <c r="J246" s="231">
        <v>361</v>
      </c>
      <c r="K246" s="20">
        <v>20</v>
      </c>
      <c r="L246" s="21"/>
      <c r="M246" s="337">
        <v>1814583.2676604423</v>
      </c>
      <c r="N246" s="337">
        <v>61061.470099999999</v>
      </c>
      <c r="O246" s="338">
        <v>1875644.7377604423</v>
      </c>
      <c r="P246" s="339">
        <v>5369.1282632271032</v>
      </c>
      <c r="Q246" s="37"/>
      <c r="R246" s="363">
        <v>2057166.3385213634</v>
      </c>
      <c r="S246" s="364">
        <v>181521.60076092114</v>
      </c>
      <c r="T246" s="365">
        <v>9.6778242226010031E-2</v>
      </c>
      <c r="U246" s="366">
        <v>5572.4552313611175</v>
      </c>
      <c r="V246" s="365">
        <v>3.7869642550093431E-2</v>
      </c>
      <c r="W246" s="369"/>
      <c r="X246" s="368"/>
    </row>
    <row r="247" spans="1:24" x14ac:dyDescent="0.25">
      <c r="A247" s="16">
        <v>8732005</v>
      </c>
      <c r="B247" s="17" t="s">
        <v>326</v>
      </c>
      <c r="C247" s="17" t="s">
        <v>36</v>
      </c>
      <c r="D247" s="17" t="s">
        <v>342</v>
      </c>
      <c r="E247" s="17" t="s">
        <v>344</v>
      </c>
      <c r="F247" s="18">
        <v>5039.8999999999996</v>
      </c>
      <c r="G247" s="18">
        <v>5039.8999999999996</v>
      </c>
      <c r="H247" s="19"/>
      <c r="I247" s="230">
        <v>200</v>
      </c>
      <c r="J247" s="231">
        <v>193</v>
      </c>
      <c r="K247" s="20">
        <v>-7</v>
      </c>
      <c r="L247" s="21"/>
      <c r="M247" s="337">
        <v>1167338.2778882007</v>
      </c>
      <c r="N247" s="337">
        <v>42183.1342</v>
      </c>
      <c r="O247" s="338">
        <v>1209521.4120882007</v>
      </c>
      <c r="P247" s="339">
        <v>6022.4075604410036</v>
      </c>
      <c r="Q247" s="37"/>
      <c r="R247" s="363">
        <v>1220754.8863959792</v>
      </c>
      <c r="S247" s="364">
        <v>11233.474307778524</v>
      </c>
      <c r="T247" s="365">
        <v>9.2875365375998456E-3</v>
      </c>
      <c r="U247" s="366">
        <v>6299.0413802900484</v>
      </c>
      <c r="V247" s="365">
        <v>4.5934091486293849E-2</v>
      </c>
      <c r="W247" s="369"/>
      <c r="X247" s="368"/>
    </row>
    <row r="248" spans="1:24" ht="27.6" x14ac:dyDescent="0.25">
      <c r="A248" s="16">
        <v>8732073</v>
      </c>
      <c r="B248" s="17" t="s">
        <v>327</v>
      </c>
      <c r="C248" s="17" t="s">
        <v>36</v>
      </c>
      <c r="D248" s="17" t="s">
        <v>342</v>
      </c>
      <c r="E248" s="17" t="s">
        <v>344</v>
      </c>
      <c r="F248" s="18">
        <v>22571.32</v>
      </c>
      <c r="G248" s="18">
        <v>32745</v>
      </c>
      <c r="H248" s="19"/>
      <c r="I248" s="230">
        <v>263</v>
      </c>
      <c r="J248" s="231">
        <v>318</v>
      </c>
      <c r="K248" s="20">
        <v>55</v>
      </c>
      <c r="L248" s="21"/>
      <c r="M248" s="337">
        <v>1503018.27149344</v>
      </c>
      <c r="N248" s="337">
        <v>49559.878499999999</v>
      </c>
      <c r="O248" s="338">
        <v>1552578.1499934401</v>
      </c>
      <c r="P248" s="339">
        <v>5817.5164638533843</v>
      </c>
      <c r="Q248" s="37"/>
      <c r="R248" s="363">
        <v>1858521.2026305331</v>
      </c>
      <c r="S248" s="364">
        <v>305943.052637093</v>
      </c>
      <c r="T248" s="365">
        <v>0.19705484882573265</v>
      </c>
      <c r="U248" s="366">
        <v>5741.4345994670857</v>
      </c>
      <c r="V248" s="365">
        <v>-1.3078066019929016E-2</v>
      </c>
      <c r="W248" s="369"/>
      <c r="X248" s="371" t="s">
        <v>500</v>
      </c>
    </row>
    <row r="249" spans="1:24" x14ac:dyDescent="0.25">
      <c r="A249" s="370">
        <v>8734017</v>
      </c>
      <c r="B249" s="17" t="s">
        <v>443</v>
      </c>
      <c r="C249" s="17" t="s">
        <v>37</v>
      </c>
      <c r="D249" s="17" t="s">
        <v>345</v>
      </c>
      <c r="E249" s="17" t="s">
        <v>346</v>
      </c>
      <c r="F249" s="18">
        <v>0</v>
      </c>
      <c r="G249" s="18">
        <v>0</v>
      </c>
      <c r="H249" s="19"/>
      <c r="I249" s="230">
        <v>171</v>
      </c>
      <c r="J249" s="231">
        <v>276</v>
      </c>
      <c r="K249" s="20">
        <v>105</v>
      </c>
      <c r="L249" s="21"/>
      <c r="M249" s="337">
        <v>1434400.9798069173</v>
      </c>
      <c r="N249" s="337">
        <v>39131.7238</v>
      </c>
      <c r="O249" s="338">
        <v>1473532.7036069173</v>
      </c>
      <c r="P249" s="339">
        <v>8617.1503134907452</v>
      </c>
      <c r="Q249" s="37"/>
      <c r="R249" s="363">
        <v>2275476.4490779345</v>
      </c>
      <c r="S249" s="364">
        <v>801943.7454710172</v>
      </c>
      <c r="T249" s="365">
        <v>0.54423206455344841</v>
      </c>
      <c r="U249" s="366">
        <v>8244.4798879635309</v>
      </c>
      <c r="V249" s="365">
        <v>-4.3247525222320074E-2</v>
      </c>
      <c r="W249" s="369"/>
      <c r="X249" s="371" t="s">
        <v>498</v>
      </c>
    </row>
    <row r="250" spans="1:24" x14ac:dyDescent="0.25">
      <c r="A250" s="16">
        <v>8732040</v>
      </c>
      <c r="B250" s="17" t="s">
        <v>329</v>
      </c>
      <c r="C250" s="17" t="s">
        <v>36</v>
      </c>
      <c r="D250" s="17" t="s">
        <v>345</v>
      </c>
      <c r="E250" s="17" t="s">
        <v>346</v>
      </c>
      <c r="F250" s="18">
        <v>5139.6505999999999</v>
      </c>
      <c r="G250" s="18">
        <v>5716.5</v>
      </c>
      <c r="H250" s="19"/>
      <c r="I250" s="230">
        <v>177</v>
      </c>
      <c r="J250" s="231">
        <v>158</v>
      </c>
      <c r="K250" s="20">
        <v>-19</v>
      </c>
      <c r="L250" s="21"/>
      <c r="M250" s="337">
        <v>1094305.791650174</v>
      </c>
      <c r="N250" s="337">
        <v>38831.8724</v>
      </c>
      <c r="O250" s="338">
        <v>1133137.6640501739</v>
      </c>
      <c r="P250" s="339">
        <v>6372.870132486858</v>
      </c>
      <c r="Q250" s="37"/>
      <c r="R250" s="363">
        <v>1035735.5169597357</v>
      </c>
      <c r="S250" s="364">
        <v>-97402.147090438288</v>
      </c>
      <c r="T250" s="365">
        <v>-8.5957911541210089E-2</v>
      </c>
      <c r="U250" s="366">
        <v>6519.1077022768077</v>
      </c>
      <c r="V250" s="365">
        <v>2.2946893118765632E-2</v>
      </c>
      <c r="W250" s="369"/>
      <c r="X250" s="368"/>
    </row>
    <row r="251" spans="1:24" x14ac:dyDescent="0.25">
      <c r="A251" s="16">
        <v>8734055</v>
      </c>
      <c r="B251" s="17" t="s">
        <v>330</v>
      </c>
      <c r="C251" s="17" t="s">
        <v>37</v>
      </c>
      <c r="D251" s="17" t="s">
        <v>352</v>
      </c>
      <c r="E251" s="17" t="s">
        <v>353</v>
      </c>
      <c r="F251" s="18">
        <v>26208</v>
      </c>
      <c r="G251" s="18">
        <v>46897.5</v>
      </c>
      <c r="H251" s="19"/>
      <c r="I251" s="230">
        <v>757</v>
      </c>
      <c r="J251" s="231">
        <v>810</v>
      </c>
      <c r="K251" s="20">
        <v>53</v>
      </c>
      <c r="L251" s="21"/>
      <c r="M251" s="337">
        <v>5242273.7911818465</v>
      </c>
      <c r="N251" s="337">
        <v>147121.10370000001</v>
      </c>
      <c r="O251" s="338">
        <v>5389394.8948818464</v>
      </c>
      <c r="P251" s="339">
        <v>7084.7911425123466</v>
      </c>
      <c r="Q251" s="37"/>
      <c r="R251" s="363">
        <v>5972199.3674588613</v>
      </c>
      <c r="S251" s="364">
        <v>582804.47257701494</v>
      </c>
      <c r="T251" s="365">
        <v>0.10813912952092036</v>
      </c>
      <c r="U251" s="366">
        <v>7315.187490689952</v>
      </c>
      <c r="V251" s="365">
        <v>3.2519850415223997E-2</v>
      </c>
      <c r="W251" s="369"/>
      <c r="X251" s="368"/>
    </row>
    <row r="252" spans="1:24" x14ac:dyDescent="0.25">
      <c r="A252" s="16">
        <v>8732240</v>
      </c>
      <c r="B252" s="17" t="s">
        <v>331</v>
      </c>
      <c r="C252" s="17" t="s">
        <v>36</v>
      </c>
      <c r="D252" s="17" t="s">
        <v>342</v>
      </c>
      <c r="E252" s="17" t="s">
        <v>343</v>
      </c>
      <c r="F252" s="18">
        <v>17340.25</v>
      </c>
      <c r="G252" s="18">
        <v>17340.25</v>
      </c>
      <c r="H252" s="19"/>
      <c r="I252" s="230">
        <v>130</v>
      </c>
      <c r="J252" s="231">
        <v>131</v>
      </c>
      <c r="K252" s="20">
        <v>1</v>
      </c>
      <c r="L252" s="21"/>
      <c r="M252" s="337">
        <v>748300.44264752034</v>
      </c>
      <c r="N252" s="337">
        <v>24706.3089</v>
      </c>
      <c r="O252" s="338">
        <v>773006.75154752028</v>
      </c>
      <c r="P252" s="339">
        <v>5812.819242673233</v>
      </c>
      <c r="Q252" s="37"/>
      <c r="R252" s="363">
        <v>792226.22639184608</v>
      </c>
      <c r="S252" s="364">
        <v>19219.474844325799</v>
      </c>
      <c r="T252" s="365">
        <v>2.4863269054053391E-2</v>
      </c>
      <c r="U252" s="366">
        <v>5915.1601251285956</v>
      </c>
      <c r="V252" s="365">
        <v>1.7606066554427636E-2</v>
      </c>
      <c r="W252" s="369"/>
      <c r="X252" s="368"/>
    </row>
    <row r="253" spans="1:24" x14ac:dyDescent="0.25">
      <c r="A253" s="16">
        <v>8732254</v>
      </c>
      <c r="B253" s="17" t="s">
        <v>332</v>
      </c>
      <c r="C253" s="17" t="s">
        <v>36</v>
      </c>
      <c r="D253" s="17" t="s">
        <v>342</v>
      </c>
      <c r="E253" s="17" t="s">
        <v>343</v>
      </c>
      <c r="F253" s="18">
        <v>18463</v>
      </c>
      <c r="G253" s="18">
        <v>18463</v>
      </c>
      <c r="H253" s="19"/>
      <c r="I253" s="230">
        <v>155</v>
      </c>
      <c r="J253" s="231">
        <v>139</v>
      </c>
      <c r="K253" s="20">
        <v>-16</v>
      </c>
      <c r="L253" s="21"/>
      <c r="M253" s="337">
        <v>884141.83805808157</v>
      </c>
      <c r="N253" s="337">
        <v>29081.088800000001</v>
      </c>
      <c r="O253" s="338">
        <v>913222.9268580816</v>
      </c>
      <c r="P253" s="339">
        <v>5772.6446894069777</v>
      </c>
      <c r="Q253" s="37"/>
      <c r="R253" s="363">
        <v>854882.09787081543</v>
      </c>
      <c r="S253" s="364">
        <v>-58340.82898726617</v>
      </c>
      <c r="T253" s="365">
        <v>-6.3884542614349588E-2</v>
      </c>
      <c r="U253" s="366">
        <v>6017.4035818044276</v>
      </c>
      <c r="V253" s="365">
        <v>4.2399784772236507E-2</v>
      </c>
      <c r="W253" s="369"/>
      <c r="X253" s="368"/>
    </row>
    <row r="254" spans="1:24" x14ac:dyDescent="0.25">
      <c r="F254" s="24"/>
      <c r="G254" s="24"/>
      <c r="H254" s="25"/>
      <c r="I254" s="232" t="s">
        <v>49</v>
      </c>
      <c r="J254" s="232" t="s">
        <v>49</v>
      </c>
      <c r="K254" s="26"/>
      <c r="L254" s="27"/>
      <c r="M254" s="340"/>
      <c r="N254" s="340"/>
      <c r="O254" s="340"/>
      <c r="P254" s="340"/>
      <c r="Q254" s="29"/>
      <c r="R254" s="372"/>
      <c r="S254" s="373"/>
      <c r="T254" s="373"/>
      <c r="U254" s="372"/>
      <c r="V254" s="372"/>
    </row>
    <row r="255" spans="1:24" ht="14.25" customHeight="1" x14ac:dyDescent="0.25">
      <c r="B255" s="32" t="s">
        <v>36</v>
      </c>
      <c r="C255" s="32"/>
      <c r="D255" s="32"/>
      <c r="E255" s="32"/>
      <c r="F255" s="33"/>
      <c r="G255" s="33"/>
      <c r="H255" s="34"/>
      <c r="I255" s="233">
        <v>49876.083333333328</v>
      </c>
      <c r="J255" s="233">
        <v>49012.583333333328</v>
      </c>
      <c r="K255" s="35">
        <v>-863.5</v>
      </c>
      <c r="L255" s="36"/>
      <c r="M255" s="338">
        <v>272365479.7772193</v>
      </c>
      <c r="N255" s="338">
        <v>9039713.5591999963</v>
      </c>
      <c r="O255" s="338">
        <v>281405193.33641928</v>
      </c>
      <c r="P255" s="339">
        <v>5642.0868386100747</v>
      </c>
      <c r="Q255" s="37"/>
      <c r="R255" s="363">
        <v>283675175.65806717</v>
      </c>
      <c r="S255" s="374">
        <v>2269982.3216476999</v>
      </c>
      <c r="T255" s="361">
        <v>8.0665971183194948E-3</v>
      </c>
      <c r="U255" s="366">
        <v>5787.8029755909729</v>
      </c>
      <c r="V255" s="365">
        <v>2.5826638467123509E-2</v>
      </c>
      <c r="W255" s="369"/>
    </row>
    <row r="256" spans="1:24" ht="15.75" customHeight="1" x14ac:dyDescent="0.25">
      <c r="B256" s="32" t="s">
        <v>37</v>
      </c>
      <c r="C256" s="32"/>
      <c r="D256" s="32"/>
      <c r="E256" s="32"/>
      <c r="F256" s="33"/>
      <c r="G256" s="33"/>
      <c r="H256" s="34"/>
      <c r="I256" s="233">
        <v>35043.916666666672</v>
      </c>
      <c r="J256" s="233">
        <v>35052.916666666672</v>
      </c>
      <c r="K256" s="35">
        <v>9.0000000000001137</v>
      </c>
      <c r="L256" s="36"/>
      <c r="M256" s="338">
        <v>241658357.46278086</v>
      </c>
      <c r="N256" s="338">
        <v>6686788.3942000018</v>
      </c>
      <c r="O256" s="338">
        <v>248345145.85698083</v>
      </c>
      <c r="P256" s="339">
        <v>7086.6834954325632</v>
      </c>
      <c r="Q256" s="37"/>
      <c r="R256" s="363">
        <v>256490760.34193283</v>
      </c>
      <c r="S256" s="374">
        <v>8145614.484951973</v>
      </c>
      <c r="T256" s="361">
        <v>3.279957197006355E-2</v>
      </c>
      <c r="U256" s="366">
        <v>7317.24446159543</v>
      </c>
      <c r="V256" s="365">
        <v>3.2534395858297559E-2</v>
      </c>
      <c r="W256" s="369"/>
    </row>
    <row r="257" spans="2:24" ht="17.25" customHeight="1" x14ac:dyDescent="0.25">
      <c r="B257" s="8"/>
      <c r="C257" s="8"/>
      <c r="D257" s="8"/>
      <c r="E257" s="8"/>
      <c r="F257" s="8"/>
      <c r="G257" s="8"/>
      <c r="H257" s="31"/>
      <c r="I257" s="8" t="s">
        <v>49</v>
      </c>
      <c r="J257" s="8" t="s">
        <v>49</v>
      </c>
      <c r="K257" s="8"/>
      <c r="L257" s="31"/>
      <c r="M257" s="31"/>
      <c r="N257" s="31"/>
      <c r="O257" s="31"/>
      <c r="P257" s="31"/>
      <c r="Q257" s="31"/>
      <c r="R257" s="31"/>
      <c r="S257" s="8"/>
      <c r="T257" s="8"/>
      <c r="W257" s="8"/>
    </row>
    <row r="258" spans="2:24" s="8" customFormat="1" x14ac:dyDescent="0.25">
      <c r="H258" s="31"/>
      <c r="I258" s="8" t="s">
        <v>49</v>
      </c>
      <c r="J258" s="8" t="s">
        <v>49</v>
      </c>
      <c r="L258" s="31"/>
      <c r="M258" s="31"/>
      <c r="N258" s="31"/>
      <c r="O258" s="31"/>
      <c r="P258" s="31"/>
      <c r="Q258" s="31"/>
      <c r="R258" s="31"/>
      <c r="X258" s="322"/>
    </row>
    <row r="259" spans="2:24" s="8" customFormat="1" x14ac:dyDescent="0.25">
      <c r="H259" s="31"/>
      <c r="I259" s="8" t="s">
        <v>49</v>
      </c>
      <c r="K259" s="353"/>
      <c r="L259" s="31"/>
      <c r="M259" s="31"/>
      <c r="N259" s="31"/>
      <c r="O259" s="31"/>
      <c r="P259" s="31"/>
      <c r="Q259" s="31"/>
      <c r="R259" s="31"/>
      <c r="X259" s="322"/>
    </row>
    <row r="260" spans="2:24" s="8" customFormat="1" x14ac:dyDescent="0.25">
      <c r="H260" s="31"/>
      <c r="I260" s="8" t="s">
        <v>49</v>
      </c>
      <c r="J260" s="8" t="s">
        <v>49</v>
      </c>
      <c r="K260" s="353"/>
      <c r="L260" s="31"/>
      <c r="M260" s="31"/>
      <c r="N260" s="31"/>
      <c r="O260" s="31"/>
      <c r="P260" s="31"/>
      <c r="Q260" s="31"/>
      <c r="R260" s="31"/>
      <c r="X260" s="322"/>
    </row>
    <row r="261" spans="2:24" s="8" customFormat="1" x14ac:dyDescent="0.25">
      <c r="H261" s="31"/>
      <c r="I261" s="8" t="s">
        <v>49</v>
      </c>
      <c r="J261" s="8" t="s">
        <v>49</v>
      </c>
      <c r="L261" s="31"/>
      <c r="M261" s="31"/>
      <c r="N261" s="31"/>
      <c r="O261" s="31"/>
      <c r="P261" s="31"/>
      <c r="Q261" s="31"/>
      <c r="R261" s="31"/>
      <c r="X261" s="322"/>
    </row>
    <row r="262" spans="2:24" s="8" customFormat="1" x14ac:dyDescent="0.25">
      <c r="H262" s="31"/>
      <c r="I262" s="8" t="s">
        <v>49</v>
      </c>
      <c r="J262" s="8" t="s">
        <v>49</v>
      </c>
      <c r="L262" s="31"/>
      <c r="M262" s="31"/>
      <c r="N262" s="31"/>
      <c r="O262" s="31"/>
      <c r="P262" s="31"/>
      <c r="Q262" s="31"/>
      <c r="R262" s="31"/>
      <c r="X262" s="322"/>
    </row>
    <row r="263" spans="2:24" s="8" customFormat="1" x14ac:dyDescent="0.25">
      <c r="H263" s="31"/>
      <c r="I263" s="8" t="s">
        <v>49</v>
      </c>
      <c r="J263" s="8" t="s">
        <v>49</v>
      </c>
      <c r="L263" s="31"/>
      <c r="M263" s="31"/>
      <c r="N263" s="31"/>
      <c r="O263" s="31"/>
      <c r="P263" s="31"/>
      <c r="Q263" s="31"/>
      <c r="R263" s="31"/>
      <c r="X263" s="322"/>
    </row>
    <row r="264" spans="2:24" s="8" customFormat="1" x14ac:dyDescent="0.25">
      <c r="H264" s="31"/>
      <c r="I264" s="8" t="s">
        <v>49</v>
      </c>
      <c r="J264" s="8" t="s">
        <v>49</v>
      </c>
      <c r="L264" s="31"/>
      <c r="M264" s="31"/>
      <c r="N264" s="31"/>
      <c r="O264" s="31"/>
      <c r="P264" s="31"/>
      <c r="Q264" s="31"/>
      <c r="R264" s="31"/>
      <c r="X264" s="322"/>
    </row>
    <row r="265" spans="2:24" s="8" customFormat="1" x14ac:dyDescent="0.25">
      <c r="H265" s="31"/>
      <c r="I265" s="8" t="s">
        <v>49</v>
      </c>
      <c r="J265" s="8" t="s">
        <v>49</v>
      </c>
      <c r="L265" s="31"/>
      <c r="M265" s="31"/>
      <c r="N265" s="31"/>
      <c r="O265" s="31"/>
      <c r="P265" s="31"/>
      <c r="Q265" s="31"/>
      <c r="R265" s="31"/>
      <c r="X265" s="322"/>
    </row>
    <row r="266" spans="2:24" s="8" customFormat="1" x14ac:dyDescent="0.25">
      <c r="H266" s="31"/>
      <c r="I266" s="8" t="s">
        <v>49</v>
      </c>
      <c r="J266" s="8" t="s">
        <v>49</v>
      </c>
      <c r="L266" s="31"/>
      <c r="M266" s="31"/>
      <c r="N266" s="31"/>
      <c r="O266" s="31"/>
      <c r="P266" s="31"/>
      <c r="Q266" s="31"/>
      <c r="R266" s="31"/>
      <c r="X266" s="322"/>
    </row>
    <row r="267" spans="2:24" s="8" customFormat="1" x14ac:dyDescent="0.25">
      <c r="H267" s="31"/>
      <c r="I267" s="8" t="s">
        <v>49</v>
      </c>
      <c r="J267" s="8" t="s">
        <v>49</v>
      </c>
      <c r="L267" s="31"/>
      <c r="M267" s="31"/>
      <c r="N267" s="31"/>
      <c r="O267" s="31"/>
      <c r="P267" s="31"/>
      <c r="Q267" s="31"/>
      <c r="R267" s="31"/>
      <c r="X267" s="322"/>
    </row>
    <row r="268" spans="2:24" s="8" customFormat="1" x14ac:dyDescent="0.25">
      <c r="H268" s="31"/>
      <c r="I268" s="8" t="s">
        <v>49</v>
      </c>
      <c r="J268" s="8" t="s">
        <v>49</v>
      </c>
      <c r="L268" s="31"/>
      <c r="M268" s="31"/>
      <c r="N268" s="31"/>
      <c r="O268" s="31"/>
      <c r="P268" s="31"/>
      <c r="Q268" s="31"/>
      <c r="R268" s="31"/>
      <c r="X268" s="322"/>
    </row>
    <row r="269" spans="2:24" s="8" customFormat="1" x14ac:dyDescent="0.25">
      <c r="H269" s="31"/>
      <c r="I269" s="8" t="s">
        <v>49</v>
      </c>
      <c r="J269" s="8" t="s">
        <v>49</v>
      </c>
      <c r="L269" s="31"/>
      <c r="M269" s="31"/>
      <c r="N269" s="31"/>
      <c r="O269" s="31"/>
      <c r="P269" s="31"/>
      <c r="Q269" s="31"/>
      <c r="R269" s="31"/>
      <c r="X269" s="322"/>
    </row>
    <row r="270" spans="2:24" s="8" customFormat="1" x14ac:dyDescent="0.25">
      <c r="H270" s="31"/>
      <c r="I270" s="8" t="s">
        <v>49</v>
      </c>
      <c r="J270" s="8" t="s">
        <v>49</v>
      </c>
      <c r="L270" s="31"/>
      <c r="M270" s="31"/>
      <c r="N270" s="31"/>
      <c r="O270" s="31"/>
      <c r="P270" s="31"/>
      <c r="Q270" s="31"/>
      <c r="R270" s="31"/>
      <c r="X270" s="322"/>
    </row>
    <row r="271" spans="2:24" s="8" customFormat="1" x14ac:dyDescent="0.25">
      <c r="H271" s="31"/>
      <c r="I271" s="8" t="s">
        <v>49</v>
      </c>
      <c r="J271" s="8" t="s">
        <v>49</v>
      </c>
      <c r="L271" s="31"/>
      <c r="M271" s="31"/>
      <c r="N271" s="31"/>
      <c r="O271" s="31"/>
      <c r="P271" s="31"/>
      <c r="Q271" s="31"/>
      <c r="R271" s="31"/>
      <c r="X271" s="322"/>
    </row>
    <row r="272" spans="2:24" s="8" customFormat="1" x14ac:dyDescent="0.25">
      <c r="H272" s="31"/>
      <c r="I272" s="8" t="s">
        <v>49</v>
      </c>
      <c r="J272" s="8" t="s">
        <v>49</v>
      </c>
      <c r="L272" s="31"/>
      <c r="M272" s="31"/>
      <c r="N272" s="31"/>
      <c r="O272" s="31"/>
      <c r="P272" s="31"/>
      <c r="Q272" s="31"/>
      <c r="R272" s="31"/>
      <c r="X272" s="322"/>
    </row>
    <row r="273" spans="8:24" s="8" customFormat="1" x14ac:dyDescent="0.25">
      <c r="H273" s="31"/>
      <c r="I273" s="8" t="s">
        <v>49</v>
      </c>
      <c r="J273" s="8" t="s">
        <v>49</v>
      </c>
      <c r="L273" s="31"/>
      <c r="M273" s="31"/>
      <c r="N273" s="31"/>
      <c r="O273" s="31"/>
      <c r="P273" s="31"/>
      <c r="Q273" s="31"/>
      <c r="R273" s="31"/>
      <c r="X273" s="322"/>
    </row>
    <row r="274" spans="8:24" s="8" customFormat="1" x14ac:dyDescent="0.25">
      <c r="H274" s="31"/>
      <c r="I274" s="8" t="s">
        <v>49</v>
      </c>
      <c r="J274" s="8" t="s">
        <v>49</v>
      </c>
      <c r="L274" s="31"/>
      <c r="M274" s="31"/>
      <c r="N274" s="31"/>
      <c r="O274" s="31"/>
      <c r="P274" s="31"/>
      <c r="Q274" s="31"/>
      <c r="R274" s="31"/>
      <c r="X274" s="322"/>
    </row>
    <row r="275" spans="8:24" s="8" customFormat="1" x14ac:dyDescent="0.25">
      <c r="H275" s="31"/>
      <c r="I275" s="8" t="s">
        <v>49</v>
      </c>
      <c r="J275" s="8" t="s">
        <v>49</v>
      </c>
      <c r="L275" s="31"/>
      <c r="M275" s="31"/>
      <c r="N275" s="31"/>
      <c r="O275" s="31"/>
      <c r="P275" s="31"/>
      <c r="Q275" s="31"/>
      <c r="R275" s="31"/>
      <c r="X275" s="322"/>
    </row>
    <row r="276" spans="8:24" s="8" customFormat="1" x14ac:dyDescent="0.25">
      <c r="H276" s="31"/>
      <c r="I276" s="8" t="s">
        <v>49</v>
      </c>
      <c r="J276" s="8" t="s">
        <v>49</v>
      </c>
      <c r="L276" s="31"/>
      <c r="M276" s="31"/>
      <c r="N276" s="31"/>
      <c r="O276" s="31"/>
      <c r="P276" s="31"/>
      <c r="Q276" s="31"/>
      <c r="R276" s="31"/>
      <c r="X276" s="322"/>
    </row>
    <row r="277" spans="8:24" s="8" customFormat="1" x14ac:dyDescent="0.25">
      <c r="H277" s="31"/>
      <c r="I277" s="8" t="s">
        <v>49</v>
      </c>
      <c r="J277" s="8" t="s">
        <v>49</v>
      </c>
      <c r="L277" s="31"/>
      <c r="M277" s="31"/>
      <c r="N277" s="31"/>
      <c r="O277" s="31"/>
      <c r="P277" s="31"/>
      <c r="Q277" s="31"/>
      <c r="R277" s="31"/>
      <c r="X277" s="322"/>
    </row>
    <row r="278" spans="8:24" s="8" customFormat="1" x14ac:dyDescent="0.25">
      <c r="H278" s="31"/>
      <c r="I278" s="8" t="s">
        <v>49</v>
      </c>
      <c r="J278" s="8" t="s">
        <v>49</v>
      </c>
      <c r="L278" s="31"/>
      <c r="M278" s="31"/>
      <c r="N278" s="31"/>
      <c r="O278" s="31"/>
      <c r="P278" s="31"/>
      <c r="Q278" s="31"/>
      <c r="R278" s="31"/>
      <c r="X278" s="322"/>
    </row>
    <row r="279" spans="8:24" s="8" customFormat="1" x14ac:dyDescent="0.25">
      <c r="H279" s="31"/>
      <c r="L279" s="31"/>
      <c r="M279" s="31"/>
      <c r="N279" s="31"/>
      <c r="O279" s="31"/>
      <c r="P279" s="31"/>
      <c r="Q279" s="31"/>
      <c r="R279" s="31"/>
      <c r="X279" s="322"/>
    </row>
    <row r="280" spans="8:24" s="8" customFormat="1" x14ac:dyDescent="0.25">
      <c r="H280" s="31"/>
      <c r="L280" s="31"/>
      <c r="M280" s="31"/>
      <c r="N280" s="31"/>
      <c r="O280" s="31"/>
      <c r="P280" s="31"/>
      <c r="Q280" s="31"/>
      <c r="R280" s="31"/>
      <c r="X280" s="322"/>
    </row>
    <row r="281" spans="8:24" s="8" customFormat="1" x14ac:dyDescent="0.25">
      <c r="H281" s="31"/>
      <c r="L281" s="31"/>
      <c r="M281" s="31"/>
      <c r="N281" s="31"/>
      <c r="O281" s="31"/>
      <c r="P281" s="31"/>
      <c r="Q281" s="31"/>
      <c r="R281" s="31"/>
      <c r="X281" s="322"/>
    </row>
    <row r="282" spans="8:24" s="8" customFormat="1" x14ac:dyDescent="0.25">
      <c r="H282" s="31"/>
      <c r="L282" s="31"/>
      <c r="M282" s="31"/>
      <c r="N282" s="31"/>
      <c r="O282" s="31"/>
      <c r="P282" s="31"/>
      <c r="Q282" s="31"/>
      <c r="R282" s="31"/>
      <c r="X282" s="322"/>
    </row>
    <row r="283" spans="8:24" s="8" customFormat="1" x14ac:dyDescent="0.25">
      <c r="H283" s="31"/>
      <c r="L283" s="31"/>
      <c r="M283" s="31"/>
      <c r="N283" s="31"/>
      <c r="O283" s="31"/>
      <c r="P283" s="31"/>
      <c r="Q283" s="31"/>
      <c r="R283" s="31"/>
      <c r="X283" s="322"/>
    </row>
    <row r="284" spans="8:24" s="8" customFormat="1" x14ac:dyDescent="0.25">
      <c r="H284" s="31"/>
      <c r="L284" s="31"/>
      <c r="M284" s="31"/>
      <c r="N284" s="31"/>
      <c r="O284" s="31"/>
      <c r="P284" s="31"/>
      <c r="Q284" s="31"/>
      <c r="R284" s="31"/>
      <c r="X284" s="322"/>
    </row>
    <row r="285" spans="8:24" s="8" customFormat="1" x14ac:dyDescent="0.25">
      <c r="H285" s="31"/>
      <c r="L285" s="31"/>
      <c r="M285" s="31"/>
      <c r="N285" s="31"/>
      <c r="O285" s="31"/>
      <c r="P285" s="31"/>
      <c r="Q285" s="31"/>
      <c r="R285" s="31"/>
      <c r="X285" s="322"/>
    </row>
    <row r="286" spans="8:24" s="8" customFormat="1" x14ac:dyDescent="0.25">
      <c r="H286" s="31"/>
      <c r="L286" s="31"/>
      <c r="M286" s="31"/>
      <c r="N286" s="31"/>
      <c r="O286" s="31"/>
      <c r="P286" s="31"/>
      <c r="Q286" s="31"/>
      <c r="R286" s="31"/>
      <c r="X286" s="322"/>
    </row>
    <row r="287" spans="8:24" s="8" customFormat="1" x14ac:dyDescent="0.25">
      <c r="H287" s="31"/>
      <c r="L287" s="31"/>
      <c r="M287" s="31"/>
      <c r="N287" s="31"/>
      <c r="O287" s="31"/>
      <c r="P287" s="31"/>
      <c r="Q287" s="31"/>
      <c r="R287" s="31"/>
      <c r="X287" s="322"/>
    </row>
    <row r="288" spans="8:24" s="8" customFormat="1" x14ac:dyDescent="0.25">
      <c r="H288" s="31"/>
      <c r="L288" s="31"/>
      <c r="M288" s="31"/>
      <c r="N288" s="31"/>
      <c r="O288" s="31"/>
      <c r="P288" s="31"/>
      <c r="Q288" s="31"/>
      <c r="R288" s="31"/>
      <c r="X288" s="322"/>
    </row>
    <row r="289" spans="8:24" s="8" customFormat="1" x14ac:dyDescent="0.25">
      <c r="H289" s="31"/>
      <c r="L289" s="31"/>
      <c r="M289" s="31"/>
      <c r="N289" s="31"/>
      <c r="O289" s="31"/>
      <c r="P289" s="31"/>
      <c r="Q289" s="31"/>
      <c r="R289" s="31"/>
      <c r="X289" s="322"/>
    </row>
    <row r="290" spans="8:24" s="8" customFormat="1" x14ac:dyDescent="0.25">
      <c r="H290" s="31"/>
      <c r="L290" s="31"/>
      <c r="M290" s="31"/>
      <c r="N290" s="31"/>
      <c r="O290" s="31"/>
      <c r="P290" s="31"/>
      <c r="Q290" s="31"/>
      <c r="R290" s="31"/>
      <c r="X290" s="322"/>
    </row>
    <row r="291" spans="8:24" s="8" customFormat="1" x14ac:dyDescent="0.25">
      <c r="H291" s="31"/>
      <c r="L291" s="31"/>
      <c r="M291" s="31"/>
      <c r="N291" s="31"/>
      <c r="O291" s="31"/>
      <c r="P291" s="31"/>
      <c r="Q291" s="31"/>
      <c r="R291" s="31"/>
      <c r="X291" s="322"/>
    </row>
    <row r="292" spans="8:24" s="8" customFormat="1" x14ac:dyDescent="0.25">
      <c r="H292" s="31"/>
      <c r="L292" s="31"/>
      <c r="M292" s="31"/>
      <c r="N292" s="31"/>
      <c r="O292" s="31"/>
      <c r="P292" s="31"/>
      <c r="Q292" s="31"/>
      <c r="R292" s="31"/>
      <c r="X292" s="322"/>
    </row>
    <row r="293" spans="8:24" s="8" customFormat="1" x14ac:dyDescent="0.25">
      <c r="H293" s="31"/>
      <c r="L293" s="31"/>
      <c r="M293" s="31"/>
      <c r="N293" s="31"/>
      <c r="O293" s="31"/>
      <c r="P293" s="31"/>
      <c r="Q293" s="31"/>
      <c r="R293" s="31"/>
      <c r="X293" s="322"/>
    </row>
    <row r="294" spans="8:24" s="8" customFormat="1" x14ac:dyDescent="0.25">
      <c r="H294" s="31"/>
      <c r="L294" s="31"/>
      <c r="M294" s="31"/>
      <c r="N294" s="31"/>
      <c r="O294" s="31"/>
      <c r="P294" s="31"/>
      <c r="Q294" s="31"/>
      <c r="R294" s="31"/>
      <c r="X294" s="322"/>
    </row>
    <row r="295" spans="8:24" s="8" customFormat="1" x14ac:dyDescent="0.25">
      <c r="H295" s="31"/>
      <c r="L295" s="31"/>
      <c r="M295" s="31"/>
      <c r="N295" s="31"/>
      <c r="O295" s="31"/>
      <c r="P295" s="31"/>
      <c r="Q295" s="31"/>
      <c r="R295" s="31"/>
      <c r="X295" s="322"/>
    </row>
    <row r="296" spans="8:24" s="8" customFormat="1" x14ac:dyDescent="0.25">
      <c r="H296" s="31"/>
      <c r="L296" s="31"/>
      <c r="M296" s="31"/>
      <c r="N296" s="31"/>
      <c r="O296" s="31"/>
      <c r="P296" s="31"/>
      <c r="Q296" s="31"/>
      <c r="R296" s="31"/>
      <c r="X296" s="322"/>
    </row>
    <row r="297" spans="8:24" s="8" customFormat="1" x14ac:dyDescent="0.25">
      <c r="H297" s="31"/>
      <c r="L297" s="31"/>
      <c r="M297" s="31"/>
      <c r="N297" s="31"/>
      <c r="O297" s="31"/>
      <c r="P297" s="31"/>
      <c r="Q297" s="31"/>
      <c r="R297" s="31"/>
      <c r="X297" s="322"/>
    </row>
    <row r="298" spans="8:24" s="8" customFormat="1" x14ac:dyDescent="0.25">
      <c r="H298" s="31"/>
      <c r="L298" s="31"/>
      <c r="M298" s="31"/>
      <c r="N298" s="31"/>
      <c r="O298" s="31"/>
      <c r="P298" s="31"/>
      <c r="Q298" s="31"/>
      <c r="R298" s="31"/>
      <c r="X298" s="322"/>
    </row>
    <row r="299" spans="8:24" s="8" customFormat="1" x14ac:dyDescent="0.25">
      <c r="H299" s="31"/>
      <c r="L299" s="31"/>
      <c r="M299" s="31"/>
      <c r="N299" s="31"/>
      <c r="O299" s="31"/>
      <c r="P299" s="31"/>
      <c r="Q299" s="31"/>
      <c r="R299" s="31"/>
      <c r="X299" s="322"/>
    </row>
    <row r="300" spans="8:24" s="8" customFormat="1" x14ac:dyDescent="0.25">
      <c r="H300" s="31"/>
      <c r="L300" s="31"/>
      <c r="M300" s="31"/>
      <c r="N300" s="31"/>
      <c r="O300" s="31"/>
      <c r="P300" s="31"/>
      <c r="Q300" s="31"/>
      <c r="R300" s="31"/>
      <c r="X300" s="322"/>
    </row>
    <row r="301" spans="8:24" s="8" customFormat="1" x14ac:dyDescent="0.25">
      <c r="X301" s="322"/>
    </row>
  </sheetData>
  <sheetProtection sheet="1" objects="1" scenarios="1"/>
  <mergeCells count="4">
    <mergeCell ref="M5:P5"/>
    <mergeCell ref="R5:V5"/>
    <mergeCell ref="S6:T6"/>
    <mergeCell ref="U6:V6"/>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B293"/>
  <sheetViews>
    <sheetView workbookViewId="0">
      <pane xSplit="3" ySplit="5" topLeftCell="BO236" activePane="bottomRight" state="frozen"/>
      <selection pane="topRight" activeCell="D1" sqref="D1"/>
      <selection pane="bottomLeft" activeCell="C6" sqref="C6"/>
      <selection pane="bottomRight" activeCell="BX246" sqref="BX246"/>
    </sheetView>
  </sheetViews>
  <sheetFormatPr defaultColWidth="8.6640625" defaultRowHeight="13.8" x14ac:dyDescent="0.25"/>
  <cols>
    <col min="1" max="1" width="11.109375" style="8" customWidth="1"/>
    <col min="2" max="2" width="14.44140625" style="8" customWidth="1"/>
    <col min="3" max="3" width="56.5546875" style="8" customWidth="1"/>
    <col min="4" max="4" width="15" style="75" bestFit="1" customWidth="1"/>
    <col min="5" max="5" width="14.44140625" style="75" bestFit="1" customWidth="1"/>
    <col min="6" max="6" width="14.6640625" style="75" bestFit="1" customWidth="1"/>
    <col min="7" max="9" width="16.109375" style="75" bestFit="1" customWidth="1"/>
    <col min="10" max="10" width="13.88671875" style="75" bestFit="1" customWidth="1"/>
    <col min="11" max="11" width="16.109375" style="75" bestFit="1" customWidth="1"/>
    <col min="12" max="12" width="15.33203125" style="75" bestFit="1" customWidth="1"/>
    <col min="13" max="13" width="16.109375" style="75" bestFit="1" customWidth="1"/>
    <col min="14" max="15" width="14.88671875" style="75" bestFit="1" customWidth="1"/>
    <col min="16" max="16" width="15.109375" style="75" bestFit="1" customWidth="1"/>
    <col min="17" max="18" width="15" style="75" bestFit="1" customWidth="1"/>
    <col min="19" max="19" width="15.109375" style="75" bestFit="1" customWidth="1"/>
    <col min="20" max="21" width="14.6640625" style="75" bestFit="1" customWidth="1"/>
    <col min="22" max="22" width="15" style="75" bestFit="1" customWidth="1"/>
    <col min="23" max="24" width="14.88671875" style="75" bestFit="1" customWidth="1"/>
    <col min="25" max="25" width="15" style="75" bestFit="1" customWidth="1"/>
    <col min="26" max="26" width="11.6640625" style="75" bestFit="1" customWidth="1"/>
    <col min="27" max="27" width="11.5546875" style="75" bestFit="1" customWidth="1"/>
    <col min="28" max="29" width="15.6640625" style="75" bestFit="1" customWidth="1"/>
    <col min="30" max="31" width="13" style="75" bestFit="1" customWidth="1"/>
    <col min="32" max="32" width="14.6640625" style="75" bestFit="1" customWidth="1"/>
    <col min="33" max="33" width="12.6640625" style="75" bestFit="1" customWidth="1"/>
    <col min="34" max="34" width="12.109375" style="75" hidden="1" customWidth="1"/>
    <col min="35" max="35" width="14.33203125" style="75" bestFit="1" customWidth="1"/>
    <col min="36" max="36" width="11.33203125" style="75" bestFit="1" customWidth="1"/>
    <col min="37" max="37" width="9.5546875" style="75" bestFit="1" customWidth="1"/>
    <col min="38" max="38" width="34.6640625" style="75" hidden="1" customWidth="1"/>
    <col min="39" max="39" width="22.109375" style="75" hidden="1" customWidth="1"/>
    <col min="40" max="40" width="17.109375" style="75" customWidth="1"/>
    <col min="41" max="41" width="17.44140625" style="75" hidden="1" customWidth="1"/>
    <col min="42" max="44" width="19.5546875" style="75" hidden="1" customWidth="1"/>
    <col min="45" max="45" width="16.109375" style="75" bestFit="1" customWidth="1"/>
    <col min="46" max="46" width="14.109375" style="75" bestFit="1" customWidth="1"/>
    <col min="47" max="47" width="18.33203125" style="75" bestFit="1" customWidth="1"/>
    <col min="48" max="48" width="15.6640625" style="75" customWidth="1"/>
    <col min="49" max="49" width="14.5546875" style="40" bestFit="1" customWidth="1"/>
    <col min="50" max="50" width="19.44140625" style="75" bestFit="1" customWidth="1"/>
    <col min="51" max="51" width="18.109375" style="75" bestFit="1" customWidth="1"/>
    <col min="52" max="52" width="21.5546875" style="75" bestFit="1" customWidth="1"/>
    <col min="53" max="53" width="20" style="75" bestFit="1" customWidth="1"/>
    <col min="54" max="54" width="18.109375" style="75" bestFit="1" customWidth="1"/>
    <col min="55" max="55" width="19.33203125" style="75" bestFit="1" customWidth="1"/>
    <col min="56" max="56" width="13.6640625" style="75" bestFit="1" customWidth="1"/>
    <col min="57" max="57" width="14.6640625" style="75" bestFit="1" customWidth="1"/>
    <col min="58" max="58" width="14.6640625" style="75" hidden="1" customWidth="1"/>
    <col min="59" max="59" width="16" style="75" hidden="1" customWidth="1"/>
    <col min="60" max="60" width="14.6640625" style="75" hidden="1" customWidth="1"/>
    <col min="61" max="61" width="14.88671875" style="75" hidden="1" customWidth="1"/>
    <col min="62" max="62" width="14.6640625" style="75" hidden="1" customWidth="1"/>
    <col min="63" max="63" width="11.88671875" style="75" hidden="1" customWidth="1"/>
    <col min="64" max="64" width="12.6640625" style="75" hidden="1" customWidth="1"/>
    <col min="65" max="65" width="16" style="75" bestFit="1" customWidth="1"/>
    <col min="66" max="66" width="16.33203125" style="40" bestFit="1" customWidth="1"/>
    <col min="67" max="67" width="25.109375" style="75" customWidth="1"/>
    <col min="68" max="68" width="20.44140625" style="75" customWidth="1"/>
    <col min="69" max="69" width="22.6640625" style="75" customWidth="1"/>
    <col min="70" max="70" width="16.44140625" style="75" customWidth="1"/>
    <col min="71" max="72" width="15.109375" style="75" customWidth="1"/>
    <col min="73" max="73" width="16.88671875" style="75" customWidth="1"/>
    <col min="74" max="74" width="15.109375" style="40" customWidth="1"/>
    <col min="75" max="75" width="11.33203125" style="8" customWidth="1"/>
    <col min="76" max="76" width="18.33203125" style="8" customWidth="1"/>
    <col min="77" max="77" width="8.6640625" style="8" customWidth="1"/>
    <col min="78" max="78" width="10.33203125" style="8" customWidth="1"/>
    <col min="79" max="79" width="8.6640625" style="8"/>
    <col min="80" max="80" width="13.5546875" style="8" customWidth="1"/>
    <col min="81" max="16384" width="8.6640625" style="8"/>
  </cols>
  <sheetData>
    <row r="1" spans="1:80" ht="17.399999999999999" x14ac:dyDescent="0.3">
      <c r="A1" s="8" t="s">
        <v>354</v>
      </c>
      <c r="C1" s="63" t="s">
        <v>499</v>
      </c>
    </row>
    <row r="2" spans="1:80" hidden="1" x14ac:dyDescent="0.25">
      <c r="C2" s="8">
        <v>1</v>
      </c>
      <c r="D2" s="75">
        <v>2</v>
      </c>
      <c r="E2" s="75">
        <v>3</v>
      </c>
      <c r="F2" s="75">
        <v>4</v>
      </c>
      <c r="G2" s="75">
        <v>5</v>
      </c>
      <c r="H2" s="75">
        <v>6</v>
      </c>
      <c r="I2" s="75">
        <v>7</v>
      </c>
      <c r="J2" s="75">
        <v>8</v>
      </c>
      <c r="K2" s="75">
        <v>9</v>
      </c>
      <c r="L2" s="75">
        <v>10</v>
      </c>
      <c r="M2" s="75">
        <v>11</v>
      </c>
      <c r="N2" s="75">
        <v>12</v>
      </c>
      <c r="O2" s="75">
        <v>13</v>
      </c>
      <c r="P2" s="75">
        <v>14</v>
      </c>
      <c r="Q2" s="75">
        <v>15</v>
      </c>
      <c r="R2" s="75">
        <v>16</v>
      </c>
      <c r="S2" s="75">
        <v>17</v>
      </c>
      <c r="T2" s="75">
        <v>18</v>
      </c>
      <c r="U2" s="75">
        <v>19</v>
      </c>
      <c r="V2" s="75">
        <v>20</v>
      </c>
      <c r="W2" s="75">
        <v>21</v>
      </c>
      <c r="X2" s="75">
        <v>22</v>
      </c>
      <c r="Y2" s="75">
        <v>23</v>
      </c>
      <c r="Z2" s="75">
        <v>24</v>
      </c>
      <c r="AA2" s="75">
        <v>25</v>
      </c>
      <c r="AB2" s="75">
        <v>26</v>
      </c>
      <c r="AC2" s="75">
        <v>27</v>
      </c>
      <c r="AD2" s="75">
        <v>28</v>
      </c>
      <c r="AE2" s="75">
        <v>29</v>
      </c>
      <c r="AF2" s="75">
        <v>30</v>
      </c>
      <c r="AG2" s="75">
        <v>31</v>
      </c>
      <c r="AH2" s="75">
        <v>32</v>
      </c>
      <c r="AI2" s="75">
        <v>33</v>
      </c>
      <c r="AJ2" s="75">
        <v>34</v>
      </c>
      <c r="AK2" s="75">
        <v>35</v>
      </c>
      <c r="AL2" s="75">
        <v>36</v>
      </c>
      <c r="AM2" s="75">
        <v>37</v>
      </c>
      <c r="AN2" s="75">
        <v>38</v>
      </c>
      <c r="AO2" s="75">
        <v>39</v>
      </c>
      <c r="AP2" s="75">
        <v>40</v>
      </c>
      <c r="AQ2" s="75">
        <v>41</v>
      </c>
      <c r="AR2" s="75">
        <v>42</v>
      </c>
      <c r="AS2" s="75">
        <v>43</v>
      </c>
      <c r="AT2" s="75">
        <v>44</v>
      </c>
      <c r="AU2" s="75">
        <v>45</v>
      </c>
      <c r="AV2" s="75">
        <v>46</v>
      </c>
      <c r="AW2" s="40">
        <v>47</v>
      </c>
      <c r="AX2" s="75">
        <v>48</v>
      </c>
      <c r="AY2" s="75">
        <v>49</v>
      </c>
      <c r="AZ2" s="75">
        <v>50</v>
      </c>
      <c r="BA2" s="75">
        <v>51</v>
      </c>
      <c r="BB2" s="75">
        <v>52</v>
      </c>
      <c r="BC2" s="75">
        <v>53</v>
      </c>
      <c r="BD2" s="75">
        <v>54</v>
      </c>
      <c r="BE2" s="75">
        <v>55</v>
      </c>
      <c r="BF2" s="75">
        <v>56</v>
      </c>
      <c r="BG2" s="75">
        <v>57</v>
      </c>
      <c r="BH2" s="75">
        <v>58</v>
      </c>
      <c r="BI2" s="75">
        <v>59</v>
      </c>
      <c r="BJ2" s="75">
        <v>60</v>
      </c>
      <c r="BK2" s="75">
        <v>61</v>
      </c>
      <c r="BL2" s="75">
        <v>62</v>
      </c>
      <c r="BM2" s="75">
        <v>63</v>
      </c>
      <c r="BN2" s="40">
        <v>64</v>
      </c>
      <c r="BO2" s="75">
        <v>65</v>
      </c>
      <c r="BP2" s="75">
        <v>66</v>
      </c>
      <c r="BQ2" s="75">
        <v>67</v>
      </c>
      <c r="BR2" s="75">
        <v>68</v>
      </c>
      <c r="BS2" s="75">
        <v>69</v>
      </c>
      <c r="BT2" s="75">
        <v>70</v>
      </c>
      <c r="BU2" s="75">
        <v>71</v>
      </c>
      <c r="BV2" s="40">
        <v>72</v>
      </c>
    </row>
    <row r="3" spans="1:80" s="43" customFormat="1" x14ac:dyDescent="0.25">
      <c r="C3" s="43">
        <v>1</v>
      </c>
      <c r="D3" s="53">
        <v>2</v>
      </c>
      <c r="E3" s="53">
        <v>3</v>
      </c>
      <c r="F3" s="53">
        <v>4</v>
      </c>
      <c r="G3" s="43">
        <v>5</v>
      </c>
      <c r="H3" s="53">
        <v>6</v>
      </c>
      <c r="I3" s="43">
        <v>7</v>
      </c>
      <c r="J3" s="53">
        <v>8</v>
      </c>
      <c r="K3" s="43">
        <v>9</v>
      </c>
      <c r="L3" s="53">
        <v>10</v>
      </c>
      <c r="M3" s="43">
        <v>11</v>
      </c>
      <c r="N3" s="53">
        <v>12</v>
      </c>
      <c r="O3" s="43">
        <v>13</v>
      </c>
      <c r="P3" s="53">
        <v>14</v>
      </c>
      <c r="Q3" s="43">
        <v>15</v>
      </c>
      <c r="R3" s="53">
        <v>16</v>
      </c>
      <c r="S3" s="43">
        <v>17</v>
      </c>
      <c r="T3" s="53">
        <v>18</v>
      </c>
      <c r="U3" s="43">
        <v>19</v>
      </c>
      <c r="V3" s="53">
        <v>20</v>
      </c>
      <c r="W3" s="43">
        <v>21</v>
      </c>
      <c r="X3" s="53">
        <v>22</v>
      </c>
      <c r="Y3" s="43">
        <v>23</v>
      </c>
      <c r="Z3" s="53">
        <v>24</v>
      </c>
      <c r="AA3" s="43">
        <v>25</v>
      </c>
      <c r="AB3" s="53">
        <v>26</v>
      </c>
      <c r="AC3" s="43">
        <v>27</v>
      </c>
      <c r="AD3" s="53">
        <v>28</v>
      </c>
      <c r="AE3" s="43">
        <v>29</v>
      </c>
      <c r="AF3" s="53">
        <v>30</v>
      </c>
      <c r="AG3" s="43">
        <v>31</v>
      </c>
      <c r="AH3" s="53">
        <v>32</v>
      </c>
      <c r="AI3" s="43">
        <v>33</v>
      </c>
      <c r="AJ3" s="53">
        <v>34</v>
      </c>
      <c r="AK3" s="43">
        <v>35</v>
      </c>
      <c r="AL3" s="53">
        <v>36</v>
      </c>
      <c r="AM3" s="43">
        <v>37</v>
      </c>
      <c r="AN3" s="53">
        <v>38</v>
      </c>
      <c r="AO3" s="43">
        <v>39</v>
      </c>
      <c r="AP3" s="53">
        <v>40</v>
      </c>
      <c r="AQ3" s="43">
        <v>41</v>
      </c>
      <c r="AR3" s="53">
        <v>42</v>
      </c>
      <c r="AS3" s="43">
        <v>43</v>
      </c>
      <c r="AT3" s="53">
        <v>44</v>
      </c>
      <c r="AU3" s="43">
        <v>45</v>
      </c>
      <c r="AV3" s="53">
        <v>46</v>
      </c>
      <c r="AW3" s="43">
        <v>47</v>
      </c>
      <c r="AX3" s="53">
        <v>48</v>
      </c>
      <c r="AY3" s="43">
        <v>49</v>
      </c>
      <c r="AZ3" s="53">
        <v>50</v>
      </c>
      <c r="BA3" s="43">
        <v>51</v>
      </c>
      <c r="BB3" s="53">
        <v>52</v>
      </c>
      <c r="BC3" s="43">
        <v>53</v>
      </c>
      <c r="BD3" s="53">
        <v>54</v>
      </c>
      <c r="BE3" s="43">
        <v>55</v>
      </c>
      <c r="BF3" s="53">
        <v>56</v>
      </c>
      <c r="BG3" s="43">
        <v>57</v>
      </c>
      <c r="BH3" s="53">
        <v>58</v>
      </c>
      <c r="BI3" s="43">
        <v>59</v>
      </c>
      <c r="BJ3" s="53">
        <v>60</v>
      </c>
      <c r="BK3" s="43">
        <v>61</v>
      </c>
      <c r="BL3" s="53">
        <v>62</v>
      </c>
      <c r="BM3" s="43">
        <v>63</v>
      </c>
      <c r="BN3" s="53">
        <v>64</v>
      </c>
      <c r="BO3" s="43">
        <v>65</v>
      </c>
      <c r="BP3" s="53">
        <v>66</v>
      </c>
      <c r="BQ3" s="43">
        <v>67</v>
      </c>
      <c r="BR3" s="53">
        <v>68</v>
      </c>
      <c r="BS3" s="43">
        <v>69</v>
      </c>
      <c r="BT3" s="53">
        <v>70</v>
      </c>
      <c r="BU3" s="43">
        <v>71</v>
      </c>
      <c r="BV3" s="53">
        <v>72</v>
      </c>
    </row>
    <row r="4" spans="1:80" ht="86.4" x14ac:dyDescent="0.25">
      <c r="A4" s="202" t="s">
        <v>355</v>
      </c>
      <c r="B4" s="202" t="s">
        <v>356</v>
      </c>
      <c r="C4" s="202" t="s">
        <v>335</v>
      </c>
      <c r="D4" s="203" t="s">
        <v>357</v>
      </c>
      <c r="E4" s="203" t="s">
        <v>358</v>
      </c>
      <c r="F4" s="203" t="s">
        <v>359</v>
      </c>
      <c r="G4" s="204" t="s">
        <v>360</v>
      </c>
      <c r="H4" s="204" t="s">
        <v>361</v>
      </c>
      <c r="I4" s="204" t="s">
        <v>362</v>
      </c>
      <c r="J4" s="204" t="s">
        <v>363</v>
      </c>
      <c r="K4" s="204" t="s">
        <v>364</v>
      </c>
      <c r="L4" s="204" t="s">
        <v>365</v>
      </c>
      <c r="M4" s="204" t="s">
        <v>366</v>
      </c>
      <c r="N4" s="204" t="s">
        <v>367</v>
      </c>
      <c r="O4" s="204" t="s">
        <v>368</v>
      </c>
      <c r="P4" s="204" t="s">
        <v>369</v>
      </c>
      <c r="Q4" s="204" t="s">
        <v>370</v>
      </c>
      <c r="R4" s="204" t="s">
        <v>371</v>
      </c>
      <c r="S4" s="204" t="s">
        <v>372</v>
      </c>
      <c r="T4" s="204" t="s">
        <v>373</v>
      </c>
      <c r="U4" s="204" t="s">
        <v>374</v>
      </c>
      <c r="V4" s="204" t="s">
        <v>375</v>
      </c>
      <c r="W4" s="204" t="s">
        <v>376</v>
      </c>
      <c r="X4" s="204" t="s">
        <v>377</v>
      </c>
      <c r="Y4" s="204" t="s">
        <v>378</v>
      </c>
      <c r="Z4" s="204" t="s">
        <v>379</v>
      </c>
      <c r="AA4" s="204" t="s">
        <v>380</v>
      </c>
      <c r="AB4" s="204" t="s">
        <v>381</v>
      </c>
      <c r="AC4" s="204" t="s">
        <v>382</v>
      </c>
      <c r="AD4" s="204" t="s">
        <v>383</v>
      </c>
      <c r="AE4" s="204" t="s">
        <v>384</v>
      </c>
      <c r="AF4" s="204" t="s">
        <v>40</v>
      </c>
      <c r="AG4" s="204" t="s">
        <v>385</v>
      </c>
      <c r="AH4" s="204" t="s">
        <v>386</v>
      </c>
      <c r="AI4" s="204" t="s">
        <v>42</v>
      </c>
      <c r="AJ4" s="204" t="s">
        <v>387</v>
      </c>
      <c r="AK4" s="204" t="s">
        <v>388</v>
      </c>
      <c r="AL4" s="204" t="s">
        <v>446</v>
      </c>
      <c r="AM4" s="204" t="s">
        <v>447</v>
      </c>
      <c r="AN4" s="204" t="s">
        <v>448</v>
      </c>
      <c r="AO4" s="204" t="s">
        <v>449</v>
      </c>
      <c r="AP4" s="204" t="s">
        <v>450</v>
      </c>
      <c r="AQ4" s="204" t="s">
        <v>451</v>
      </c>
      <c r="AR4" s="204" t="s">
        <v>452</v>
      </c>
      <c r="AS4" s="204" t="s">
        <v>389</v>
      </c>
      <c r="AT4" s="204" t="s">
        <v>390</v>
      </c>
      <c r="AU4" s="205" t="s">
        <v>391</v>
      </c>
      <c r="AV4" s="204" t="s">
        <v>57</v>
      </c>
      <c r="AW4" s="204" t="s">
        <v>392</v>
      </c>
      <c r="AX4" s="206" t="s">
        <v>393</v>
      </c>
      <c r="AY4" s="206" t="s">
        <v>394</v>
      </c>
      <c r="AZ4" s="206" t="s">
        <v>395</v>
      </c>
      <c r="BA4" s="206" t="s">
        <v>396</v>
      </c>
      <c r="BB4" s="206" t="s">
        <v>397</v>
      </c>
      <c r="BC4" s="206" t="s">
        <v>398</v>
      </c>
      <c r="BD4" s="207" t="s">
        <v>399</v>
      </c>
      <c r="BE4" s="207" t="s">
        <v>400</v>
      </c>
      <c r="BF4" s="206" t="s">
        <v>453</v>
      </c>
      <c r="BG4" s="206" t="s">
        <v>401</v>
      </c>
      <c r="BH4" s="206" t="s">
        <v>454</v>
      </c>
      <c r="BI4" s="206" t="s">
        <v>455</v>
      </c>
      <c r="BJ4" s="206" t="s">
        <v>413</v>
      </c>
      <c r="BK4" s="208" t="s">
        <v>402</v>
      </c>
      <c r="BL4" s="208" t="s">
        <v>403</v>
      </c>
      <c r="BM4" s="206" t="s">
        <v>456</v>
      </c>
      <c r="BN4" s="206" t="s">
        <v>457</v>
      </c>
      <c r="BO4" s="206" t="s">
        <v>404</v>
      </c>
      <c r="BP4" s="206" t="s">
        <v>405</v>
      </c>
      <c r="BQ4" s="207" t="s">
        <v>458</v>
      </c>
      <c r="BR4" s="209" t="s">
        <v>406</v>
      </c>
      <c r="BS4" s="207" t="s">
        <v>407</v>
      </c>
      <c r="BT4" s="207" t="s">
        <v>408</v>
      </c>
      <c r="BU4" s="207" t="s">
        <v>409</v>
      </c>
      <c r="BV4" s="207" t="s">
        <v>410</v>
      </c>
      <c r="BW4" s="207" t="s">
        <v>459</v>
      </c>
      <c r="BX4" s="207" t="s">
        <v>460</v>
      </c>
      <c r="BY4" s="210"/>
      <c r="BZ4" s="192" t="s">
        <v>356</v>
      </c>
      <c r="CB4" s="321"/>
    </row>
    <row r="5" spans="1:80" x14ac:dyDescent="0.25">
      <c r="A5" s="193" t="s">
        <v>411</v>
      </c>
      <c r="B5" s="193"/>
      <c r="C5" s="194"/>
      <c r="D5" s="222">
        <v>84920.000000000015</v>
      </c>
      <c r="E5" s="222">
        <v>50082.75</v>
      </c>
      <c r="F5" s="222">
        <v>34837.25</v>
      </c>
      <c r="G5" s="195">
        <v>192590299.67029452</v>
      </c>
      <c r="H5" s="195">
        <v>115641450.87756139</v>
      </c>
      <c r="I5" s="195">
        <v>82494618.031925842</v>
      </c>
      <c r="J5" s="195">
        <v>5295831.852241585</v>
      </c>
      <c r="K5" s="195">
        <v>3892456.5460841968</v>
      </c>
      <c r="L5" s="195">
        <v>11518033.271751003</v>
      </c>
      <c r="M5" s="195">
        <v>12576659.243038179</v>
      </c>
      <c r="N5" s="195">
        <v>909822.9980529052</v>
      </c>
      <c r="O5" s="195">
        <v>1156783.9521018888</v>
      </c>
      <c r="P5" s="195">
        <v>445197.00684816053</v>
      </c>
      <c r="Q5" s="195">
        <v>307176.7354384365</v>
      </c>
      <c r="R5" s="195">
        <v>145218.61931428715</v>
      </c>
      <c r="S5" s="195">
        <v>78067.080623562011</v>
      </c>
      <c r="T5" s="195">
        <v>851050.24394900748</v>
      </c>
      <c r="U5" s="195">
        <v>1191767.5634097699</v>
      </c>
      <c r="V5" s="195">
        <v>368300.00231976638</v>
      </c>
      <c r="W5" s="195">
        <v>305258.96038412949</v>
      </c>
      <c r="X5" s="195">
        <v>112579.17863585777</v>
      </c>
      <c r="Y5" s="195">
        <v>77459.032814589387</v>
      </c>
      <c r="Z5" s="195">
        <v>3476266.0876557156</v>
      </c>
      <c r="AA5" s="195">
        <v>2185056.5815292876</v>
      </c>
      <c r="AB5" s="195">
        <v>18498726.352433641</v>
      </c>
      <c r="AC5" s="195">
        <v>14029850.544997541</v>
      </c>
      <c r="AD5" s="195">
        <v>697212.15139761893</v>
      </c>
      <c r="AE5" s="195">
        <v>120898.81966958125</v>
      </c>
      <c r="AF5" s="195">
        <v>35535100.445317365</v>
      </c>
      <c r="AG5" s="195">
        <v>1410218.3228231629</v>
      </c>
      <c r="AH5" s="195">
        <v>0</v>
      </c>
      <c r="AI5" s="195">
        <v>134945.3173776801</v>
      </c>
      <c r="AJ5" s="195">
        <v>5641821.1750000017</v>
      </c>
      <c r="AK5" s="195">
        <v>226978</v>
      </c>
      <c r="AL5" s="195">
        <v>0</v>
      </c>
      <c r="AM5" s="195">
        <v>0</v>
      </c>
      <c r="AN5" s="195">
        <v>96009</v>
      </c>
      <c r="AO5" s="195">
        <v>0</v>
      </c>
      <c r="AP5" s="195">
        <v>0</v>
      </c>
      <c r="AQ5" s="195">
        <v>0</v>
      </c>
      <c r="AR5" s="195">
        <v>0</v>
      </c>
      <c r="AS5" s="195">
        <v>390726368.57978165</v>
      </c>
      <c r="AT5" s="195">
        <v>78239672.824690774</v>
      </c>
      <c r="AU5" s="195">
        <v>43045072.260518074</v>
      </c>
      <c r="AV5" s="195">
        <v>55947440.762353227</v>
      </c>
      <c r="AW5" s="195">
        <v>512011113.66499072</v>
      </c>
      <c r="AX5" s="195">
        <v>505911360.1726132</v>
      </c>
      <c r="AY5" s="195"/>
      <c r="AZ5" s="195">
        <v>472444893.30555552</v>
      </c>
      <c r="BA5" s="195">
        <v>1658948.9395833143</v>
      </c>
      <c r="BB5" s="195">
        <v>12270.873578106984</v>
      </c>
      <c r="BC5" s="195">
        <v>513682333.4781521</v>
      </c>
      <c r="BD5" s="195">
        <v>273075972.14948756</v>
      </c>
      <c r="BE5" s="195">
        <v>240606361.32866454</v>
      </c>
      <c r="BF5" s="195">
        <v>478544646.7979331</v>
      </c>
      <c r="BG5" s="195"/>
      <c r="BH5" s="195">
        <v>470733270.21763349</v>
      </c>
      <c r="BI5" s="195">
        <v>1224295.7545286596</v>
      </c>
      <c r="BJ5" s="195">
        <v>1212695.361164324</v>
      </c>
      <c r="BK5" s="195"/>
      <c r="BL5" s="195"/>
      <c r="BM5" s="195">
        <v>616622.5218482971</v>
      </c>
      <c r="BN5" s="195">
        <v>514298956.0000003</v>
      </c>
      <c r="BO5" s="195"/>
      <c r="BP5" s="195"/>
      <c r="BQ5" s="195"/>
      <c r="BR5" s="195"/>
      <c r="BS5" s="195">
        <v>-241330.60000000006</v>
      </c>
      <c r="BT5" s="195">
        <v>514057625.40000015</v>
      </c>
      <c r="BU5" s="195">
        <v>-261560</v>
      </c>
      <c r="BV5" s="195">
        <v>513796065.40000015</v>
      </c>
      <c r="BW5" s="195">
        <v>5641821.1750000017</v>
      </c>
      <c r="BX5" s="195">
        <v>508154244.22500032</v>
      </c>
      <c r="BZ5" s="193"/>
    </row>
    <row r="6" spans="1:80" x14ac:dyDescent="0.25">
      <c r="A6" s="23">
        <v>137377</v>
      </c>
      <c r="B6" s="23">
        <v>8734603</v>
      </c>
      <c r="C6" s="23" t="s">
        <v>91</v>
      </c>
      <c r="D6" s="223">
        <v>978</v>
      </c>
      <c r="E6" s="223">
        <v>0</v>
      </c>
      <c r="F6" s="223">
        <v>978</v>
      </c>
      <c r="G6" s="30">
        <v>0</v>
      </c>
      <c r="H6" s="30">
        <v>3300660.528402444</v>
      </c>
      <c r="I6" s="30">
        <v>2254783.3007954541</v>
      </c>
      <c r="J6" s="30">
        <v>0</v>
      </c>
      <c r="K6" s="30">
        <v>127163.4707422341</v>
      </c>
      <c r="L6" s="30">
        <v>0</v>
      </c>
      <c r="M6" s="30">
        <v>404136.23567256308</v>
      </c>
      <c r="N6" s="30">
        <v>0</v>
      </c>
      <c r="O6" s="30">
        <v>0</v>
      </c>
      <c r="P6" s="30">
        <v>0</v>
      </c>
      <c r="Q6" s="30">
        <v>0</v>
      </c>
      <c r="R6" s="30">
        <v>0</v>
      </c>
      <c r="S6" s="30">
        <v>0</v>
      </c>
      <c r="T6" s="30">
        <v>1359.4491232121845</v>
      </c>
      <c r="U6" s="30">
        <v>82766.461324976917</v>
      </c>
      <c r="V6" s="30">
        <v>0</v>
      </c>
      <c r="W6" s="30">
        <v>0</v>
      </c>
      <c r="X6" s="30">
        <v>0</v>
      </c>
      <c r="Y6" s="30">
        <v>0</v>
      </c>
      <c r="Z6" s="30">
        <v>0</v>
      </c>
      <c r="AA6" s="30">
        <v>17537.893284380745</v>
      </c>
      <c r="AB6" s="30">
        <v>0</v>
      </c>
      <c r="AC6" s="30">
        <v>388852.96965474356</v>
      </c>
      <c r="AD6" s="30">
        <v>0</v>
      </c>
      <c r="AE6" s="30">
        <v>0</v>
      </c>
      <c r="AF6" s="30">
        <v>145041.22630741764</v>
      </c>
      <c r="AG6" s="30">
        <v>0</v>
      </c>
      <c r="AH6" s="30">
        <v>0</v>
      </c>
      <c r="AI6" s="30">
        <v>0</v>
      </c>
      <c r="AJ6" s="30">
        <v>34944</v>
      </c>
      <c r="AK6" s="30">
        <v>0</v>
      </c>
      <c r="AL6" s="30">
        <v>0</v>
      </c>
      <c r="AM6" s="30">
        <v>0</v>
      </c>
      <c r="AN6" s="30">
        <v>0</v>
      </c>
      <c r="AO6" s="30">
        <v>0</v>
      </c>
      <c r="AP6" s="30">
        <v>0</v>
      </c>
      <c r="AQ6" s="30">
        <v>0</v>
      </c>
      <c r="AR6" s="30">
        <v>0</v>
      </c>
      <c r="AS6" s="30">
        <v>5555443.8291978985</v>
      </c>
      <c r="AT6" s="30">
        <v>1021816.4798021106</v>
      </c>
      <c r="AU6" s="30">
        <v>179985.22630741764</v>
      </c>
      <c r="AV6" s="30">
        <v>727295.12630028103</v>
      </c>
      <c r="AW6" s="38">
        <v>6757245.535307426</v>
      </c>
      <c r="AX6" s="30">
        <v>6722301.535307426</v>
      </c>
      <c r="AY6" s="30">
        <v>6465</v>
      </c>
      <c r="AZ6" s="30">
        <v>6322770</v>
      </c>
      <c r="BA6" s="30">
        <v>0</v>
      </c>
      <c r="BB6" s="30">
        <v>0</v>
      </c>
      <c r="BC6" s="30">
        <v>6757245.535307426</v>
      </c>
      <c r="BD6" s="30">
        <v>0</v>
      </c>
      <c r="BE6" s="30">
        <v>6757245.535307426</v>
      </c>
      <c r="BF6" s="30">
        <v>6357714</v>
      </c>
      <c r="BG6" s="30">
        <v>6177728.7736925827</v>
      </c>
      <c r="BH6" s="30">
        <v>6577260.3090000087</v>
      </c>
      <c r="BI6" s="30">
        <v>6725.2150398773092</v>
      </c>
      <c r="BJ6" s="30">
        <v>6640.7110006250878</v>
      </c>
      <c r="BK6" s="196">
        <v>1.2725149346849624E-2</v>
      </c>
      <c r="BL6" s="30">
        <v>0</v>
      </c>
      <c r="BM6" s="30">
        <v>0</v>
      </c>
      <c r="BN6" s="38">
        <v>6757245.535307426</v>
      </c>
      <c r="BO6" s="30">
        <v>6873.5189522570818</v>
      </c>
      <c r="BP6" s="30" t="s">
        <v>412</v>
      </c>
      <c r="BQ6" s="30">
        <v>6909.2490136067754</v>
      </c>
      <c r="BR6" s="196">
        <v>1.1858859822007739E-2</v>
      </c>
      <c r="BS6" s="30">
        <v>0</v>
      </c>
      <c r="BT6" s="30">
        <v>6757245.535307426</v>
      </c>
      <c r="BU6" s="30">
        <v>0</v>
      </c>
      <c r="BV6" s="38">
        <v>6757245.535307426</v>
      </c>
      <c r="BW6" s="211">
        <v>34944</v>
      </c>
      <c r="BX6" s="212">
        <v>6722301.535307426</v>
      </c>
      <c r="BZ6" s="23">
        <v>8734603</v>
      </c>
      <c r="CB6" s="320"/>
    </row>
    <row r="7" spans="1:80" x14ac:dyDescent="0.25">
      <c r="A7" s="23">
        <v>110850</v>
      </c>
      <c r="B7" s="23">
        <v>8733373</v>
      </c>
      <c r="C7" s="23" t="s">
        <v>92</v>
      </c>
      <c r="D7" s="223">
        <v>103</v>
      </c>
      <c r="E7" s="223">
        <v>103</v>
      </c>
      <c r="F7" s="223">
        <v>0</v>
      </c>
      <c r="G7" s="30">
        <v>396080.50408654317</v>
      </c>
      <c r="H7" s="30">
        <v>0</v>
      </c>
      <c r="I7" s="30">
        <v>0</v>
      </c>
      <c r="J7" s="30">
        <v>4453.1954734634419</v>
      </c>
      <c r="K7" s="30">
        <v>0</v>
      </c>
      <c r="L7" s="30">
        <v>9536.1357613560594</v>
      </c>
      <c r="M7" s="30">
        <v>0</v>
      </c>
      <c r="N7" s="30">
        <v>0</v>
      </c>
      <c r="O7" s="30">
        <v>3418.6147069012286</v>
      </c>
      <c r="P7" s="30">
        <v>444.81974987457511</v>
      </c>
      <c r="Q7" s="30">
        <v>489.80152233380181</v>
      </c>
      <c r="R7" s="30">
        <v>0</v>
      </c>
      <c r="S7" s="30">
        <v>0</v>
      </c>
      <c r="T7" s="30">
        <v>0</v>
      </c>
      <c r="U7" s="30">
        <v>0</v>
      </c>
      <c r="V7" s="30">
        <v>0</v>
      </c>
      <c r="W7" s="30">
        <v>0</v>
      </c>
      <c r="X7" s="30">
        <v>0</v>
      </c>
      <c r="Y7" s="30">
        <v>0</v>
      </c>
      <c r="Z7" s="30">
        <v>0</v>
      </c>
      <c r="AA7" s="30">
        <v>0</v>
      </c>
      <c r="AB7" s="30">
        <v>13078.484112619613</v>
      </c>
      <c r="AC7" s="30">
        <v>0</v>
      </c>
      <c r="AD7" s="30">
        <v>0</v>
      </c>
      <c r="AE7" s="30">
        <v>0</v>
      </c>
      <c r="AF7" s="30">
        <v>145041.22630741764</v>
      </c>
      <c r="AG7" s="30">
        <v>35850.893040400493</v>
      </c>
      <c r="AH7" s="30">
        <v>0</v>
      </c>
      <c r="AI7" s="30">
        <v>0</v>
      </c>
      <c r="AJ7" s="30">
        <v>2694.6</v>
      </c>
      <c r="AK7" s="30">
        <v>0</v>
      </c>
      <c r="AL7" s="30">
        <v>0</v>
      </c>
      <c r="AM7" s="30">
        <v>0</v>
      </c>
      <c r="AN7" s="30">
        <v>0</v>
      </c>
      <c r="AO7" s="30">
        <v>0</v>
      </c>
      <c r="AP7" s="30">
        <v>0</v>
      </c>
      <c r="AQ7" s="30">
        <v>0</v>
      </c>
      <c r="AR7" s="30">
        <v>0</v>
      </c>
      <c r="AS7" s="30">
        <v>396080.50408654317</v>
      </c>
      <c r="AT7" s="30">
        <v>31421.051326548717</v>
      </c>
      <c r="AU7" s="30">
        <v>183586.71934781814</v>
      </c>
      <c r="AV7" s="30">
        <v>33585.564383895493</v>
      </c>
      <c r="AW7" s="38">
        <v>611088.27476091008</v>
      </c>
      <c r="AX7" s="30">
        <v>608393.6747609101</v>
      </c>
      <c r="AY7" s="30">
        <v>4955</v>
      </c>
      <c r="AZ7" s="30">
        <v>510365</v>
      </c>
      <c r="BA7" s="30">
        <v>0</v>
      </c>
      <c r="BB7" s="30">
        <v>0</v>
      </c>
      <c r="BC7" s="30">
        <v>611088.27476091008</v>
      </c>
      <c r="BD7" s="30">
        <v>611088.27476091008</v>
      </c>
      <c r="BE7" s="30">
        <v>0</v>
      </c>
      <c r="BF7" s="30">
        <v>513059.6</v>
      </c>
      <c r="BG7" s="30">
        <v>329472.88065218186</v>
      </c>
      <c r="BH7" s="30">
        <v>427501.55541309196</v>
      </c>
      <c r="BI7" s="30">
        <v>4150.5005379911845</v>
      </c>
      <c r="BJ7" s="30">
        <v>4093.8230519255417</v>
      </c>
      <c r="BK7" s="196">
        <v>1.3844635038386528E-2</v>
      </c>
      <c r="BL7" s="30">
        <v>0</v>
      </c>
      <c r="BM7" s="30">
        <v>0</v>
      </c>
      <c r="BN7" s="38">
        <v>611088.27476091008</v>
      </c>
      <c r="BO7" s="30">
        <v>5906.7347064166033</v>
      </c>
      <c r="BP7" s="30" t="s">
        <v>412</v>
      </c>
      <c r="BQ7" s="30">
        <v>5932.8958714651462</v>
      </c>
      <c r="BR7" s="196">
        <v>1.4992754823618171E-2</v>
      </c>
      <c r="BS7" s="30">
        <v>-896.75000000000011</v>
      </c>
      <c r="BT7" s="30">
        <v>610191.52476091008</v>
      </c>
      <c r="BU7" s="30">
        <v>-1030</v>
      </c>
      <c r="BV7" s="38">
        <v>609161.52476091008</v>
      </c>
      <c r="BW7" s="211">
        <v>2694.6</v>
      </c>
      <c r="BX7" s="212">
        <v>606466.9247609101</v>
      </c>
      <c r="BZ7" s="23">
        <v>8733373</v>
      </c>
      <c r="CB7" s="320"/>
    </row>
    <row r="8" spans="1:80" x14ac:dyDescent="0.25">
      <c r="A8" s="23">
        <v>110809</v>
      </c>
      <c r="B8" s="23">
        <v>8733061</v>
      </c>
      <c r="C8" s="23" t="s">
        <v>93</v>
      </c>
      <c r="D8" s="223">
        <v>209</v>
      </c>
      <c r="E8" s="223">
        <v>209</v>
      </c>
      <c r="F8" s="223">
        <v>0</v>
      </c>
      <c r="G8" s="30">
        <v>803697.33353483025</v>
      </c>
      <c r="H8" s="30">
        <v>0</v>
      </c>
      <c r="I8" s="30">
        <v>0</v>
      </c>
      <c r="J8" s="30">
        <v>12864.786923338826</v>
      </c>
      <c r="K8" s="30">
        <v>0</v>
      </c>
      <c r="L8" s="30">
        <v>28608.407284068093</v>
      </c>
      <c r="M8" s="30">
        <v>0</v>
      </c>
      <c r="N8" s="30">
        <v>0</v>
      </c>
      <c r="O8" s="30">
        <v>0</v>
      </c>
      <c r="P8" s="30">
        <v>0</v>
      </c>
      <c r="Q8" s="30">
        <v>0</v>
      </c>
      <c r="R8" s="30">
        <v>0</v>
      </c>
      <c r="S8" s="30">
        <v>0</v>
      </c>
      <c r="T8" s="30">
        <v>0</v>
      </c>
      <c r="U8" s="30">
        <v>0</v>
      </c>
      <c r="V8" s="30">
        <v>0</v>
      </c>
      <c r="W8" s="30">
        <v>0</v>
      </c>
      <c r="X8" s="30">
        <v>0</v>
      </c>
      <c r="Y8" s="30">
        <v>0</v>
      </c>
      <c r="Z8" s="30">
        <v>2762.3250934158668</v>
      </c>
      <c r="AA8" s="30">
        <v>0</v>
      </c>
      <c r="AB8" s="30">
        <v>83628.103695163591</v>
      </c>
      <c r="AC8" s="30">
        <v>0</v>
      </c>
      <c r="AD8" s="30">
        <v>0</v>
      </c>
      <c r="AE8" s="30">
        <v>0</v>
      </c>
      <c r="AF8" s="30">
        <v>145041.22630741764</v>
      </c>
      <c r="AG8" s="30">
        <v>0</v>
      </c>
      <c r="AH8" s="30">
        <v>0</v>
      </c>
      <c r="AI8" s="30">
        <v>0</v>
      </c>
      <c r="AJ8" s="30">
        <v>28392</v>
      </c>
      <c r="AK8" s="30">
        <v>0</v>
      </c>
      <c r="AL8" s="30">
        <v>0</v>
      </c>
      <c r="AM8" s="30">
        <v>0</v>
      </c>
      <c r="AN8" s="30">
        <v>0</v>
      </c>
      <c r="AO8" s="30">
        <v>0</v>
      </c>
      <c r="AP8" s="30">
        <v>0</v>
      </c>
      <c r="AQ8" s="30">
        <v>0</v>
      </c>
      <c r="AR8" s="30">
        <v>0</v>
      </c>
      <c r="AS8" s="30">
        <v>803697.33353483025</v>
      </c>
      <c r="AT8" s="30">
        <v>127863.62299598637</v>
      </c>
      <c r="AU8" s="30">
        <v>173433.22630741764</v>
      </c>
      <c r="AV8" s="30">
        <v>119923.31645729749</v>
      </c>
      <c r="AW8" s="38">
        <v>1104994.1828382344</v>
      </c>
      <c r="AX8" s="30">
        <v>1076602.1828382344</v>
      </c>
      <c r="AY8" s="30">
        <v>4955</v>
      </c>
      <c r="AZ8" s="30">
        <v>1035595</v>
      </c>
      <c r="BA8" s="30">
        <v>0</v>
      </c>
      <c r="BB8" s="30">
        <v>0</v>
      </c>
      <c r="BC8" s="30">
        <v>1104994.1828382344</v>
      </c>
      <c r="BD8" s="30">
        <v>1104994.1828382344</v>
      </c>
      <c r="BE8" s="30">
        <v>0</v>
      </c>
      <c r="BF8" s="30">
        <v>1063987</v>
      </c>
      <c r="BG8" s="30">
        <v>890553.77369258238</v>
      </c>
      <c r="BH8" s="30">
        <v>931560.95653081674</v>
      </c>
      <c r="BI8" s="30">
        <v>4457.2294570852473</v>
      </c>
      <c r="BJ8" s="30">
        <v>4414.1268237256545</v>
      </c>
      <c r="BK8" s="196">
        <v>9.7647020760524717E-3</v>
      </c>
      <c r="BL8" s="30">
        <v>0</v>
      </c>
      <c r="BM8" s="30">
        <v>0</v>
      </c>
      <c r="BN8" s="38">
        <v>1104994.1828382344</v>
      </c>
      <c r="BO8" s="30">
        <v>5151.2066164508824</v>
      </c>
      <c r="BP8" s="30" t="s">
        <v>412</v>
      </c>
      <c r="BQ8" s="30">
        <v>5287.0535064030355</v>
      </c>
      <c r="BR8" s="196">
        <v>1.126567997538741E-3</v>
      </c>
      <c r="BS8" s="30">
        <v>-1855.6</v>
      </c>
      <c r="BT8" s="30">
        <v>1103138.5828382343</v>
      </c>
      <c r="BU8" s="30">
        <v>-2090</v>
      </c>
      <c r="BV8" s="38">
        <v>1101048.5828382343</v>
      </c>
      <c r="BW8" s="211">
        <v>28392</v>
      </c>
      <c r="BX8" s="212">
        <v>1072656.5828382343</v>
      </c>
      <c r="BZ8" s="23">
        <v>8733061</v>
      </c>
      <c r="CB8" s="320"/>
    </row>
    <row r="9" spans="1:80" x14ac:dyDescent="0.25">
      <c r="A9" s="23">
        <v>136653</v>
      </c>
      <c r="B9" s="23">
        <v>8732087</v>
      </c>
      <c r="C9" s="23" t="s">
        <v>94</v>
      </c>
      <c r="D9" s="223">
        <v>616</v>
      </c>
      <c r="E9" s="223">
        <v>616</v>
      </c>
      <c r="F9" s="223">
        <v>0</v>
      </c>
      <c r="G9" s="30">
        <v>2368792.1409447631</v>
      </c>
      <c r="H9" s="30">
        <v>0</v>
      </c>
      <c r="I9" s="30">
        <v>0</v>
      </c>
      <c r="J9" s="30">
        <v>76199.122545930033</v>
      </c>
      <c r="K9" s="30">
        <v>0</v>
      </c>
      <c r="L9" s="30">
        <v>164233.44922335463</v>
      </c>
      <c r="M9" s="30">
        <v>0</v>
      </c>
      <c r="N9" s="30">
        <v>10805.621339649793</v>
      </c>
      <c r="O9" s="30">
        <v>60110.641929680038</v>
      </c>
      <c r="P9" s="30">
        <v>444.81974987457414</v>
      </c>
      <c r="Q9" s="30">
        <v>11755.236536011256</v>
      </c>
      <c r="R9" s="30">
        <v>519.78937063995181</v>
      </c>
      <c r="S9" s="30">
        <v>0</v>
      </c>
      <c r="T9" s="30">
        <v>0</v>
      </c>
      <c r="U9" s="30">
        <v>0</v>
      </c>
      <c r="V9" s="30">
        <v>0</v>
      </c>
      <c r="W9" s="30">
        <v>0</v>
      </c>
      <c r="X9" s="30">
        <v>0</v>
      </c>
      <c r="Y9" s="30">
        <v>0</v>
      </c>
      <c r="Z9" s="30">
        <v>13799.304659347792</v>
      </c>
      <c r="AA9" s="30">
        <v>0</v>
      </c>
      <c r="AB9" s="30">
        <v>257261.98021649077</v>
      </c>
      <c r="AC9" s="30">
        <v>0</v>
      </c>
      <c r="AD9" s="30">
        <v>0</v>
      </c>
      <c r="AE9" s="30">
        <v>0</v>
      </c>
      <c r="AF9" s="30">
        <v>145041.22630741764</v>
      </c>
      <c r="AG9" s="30">
        <v>0</v>
      </c>
      <c r="AH9" s="30">
        <v>0</v>
      </c>
      <c r="AI9" s="30">
        <v>0</v>
      </c>
      <c r="AJ9" s="30">
        <v>14086.7174</v>
      </c>
      <c r="AK9" s="30">
        <v>0</v>
      </c>
      <c r="AL9" s="30">
        <v>0</v>
      </c>
      <c r="AM9" s="30">
        <v>0</v>
      </c>
      <c r="AN9" s="30">
        <v>0</v>
      </c>
      <c r="AO9" s="30">
        <v>0</v>
      </c>
      <c r="AP9" s="30">
        <v>0</v>
      </c>
      <c r="AQ9" s="30">
        <v>0</v>
      </c>
      <c r="AR9" s="30">
        <v>0</v>
      </c>
      <c r="AS9" s="30">
        <v>2368792.1409447631</v>
      </c>
      <c r="AT9" s="30">
        <v>595129.96557097894</v>
      </c>
      <c r="AU9" s="30">
        <v>159127.94370741764</v>
      </c>
      <c r="AV9" s="30">
        <v>438784.00472560147</v>
      </c>
      <c r="AW9" s="38">
        <v>3123050.0502231596</v>
      </c>
      <c r="AX9" s="30">
        <v>3108963.3328231596</v>
      </c>
      <c r="AY9" s="30">
        <v>4955</v>
      </c>
      <c r="AZ9" s="30">
        <v>3052280</v>
      </c>
      <c r="BA9" s="30">
        <v>0</v>
      </c>
      <c r="BB9" s="30">
        <v>0</v>
      </c>
      <c r="BC9" s="30">
        <v>3123050.0502231596</v>
      </c>
      <c r="BD9" s="30">
        <v>3123050.0502231596</v>
      </c>
      <c r="BE9" s="30">
        <v>0</v>
      </c>
      <c r="BF9" s="30">
        <v>3066366.7174</v>
      </c>
      <c r="BG9" s="30">
        <v>2907238.7736925823</v>
      </c>
      <c r="BH9" s="30">
        <v>2963922.1065157419</v>
      </c>
      <c r="BI9" s="30">
        <v>4811.5618612268536</v>
      </c>
      <c r="BJ9" s="30">
        <v>4782.6521484730174</v>
      </c>
      <c r="BK9" s="196">
        <v>6.0447032015628257E-3</v>
      </c>
      <c r="BL9" s="30">
        <v>0</v>
      </c>
      <c r="BM9" s="30">
        <v>0</v>
      </c>
      <c r="BN9" s="38">
        <v>3123050.0502231596</v>
      </c>
      <c r="BO9" s="30">
        <v>5047.0183974401943</v>
      </c>
      <c r="BP9" s="30" t="s">
        <v>412</v>
      </c>
      <c r="BQ9" s="30">
        <v>5069.8864451674672</v>
      </c>
      <c r="BR9" s="196">
        <v>6.9196260830690637E-3</v>
      </c>
      <c r="BS9" s="30">
        <v>0</v>
      </c>
      <c r="BT9" s="30">
        <v>3123050.0502231596</v>
      </c>
      <c r="BU9" s="30">
        <v>0</v>
      </c>
      <c r="BV9" s="38">
        <v>3123050.0502231596</v>
      </c>
      <c r="BW9" s="211">
        <v>14086.7174</v>
      </c>
      <c r="BX9" s="212">
        <v>3108963.3328231596</v>
      </c>
      <c r="BZ9" s="23">
        <v>8732087</v>
      </c>
      <c r="CB9" s="320"/>
    </row>
    <row r="10" spans="1:80" x14ac:dyDescent="0.25">
      <c r="A10" s="23">
        <v>110644</v>
      </c>
      <c r="B10" s="23">
        <v>8732083</v>
      </c>
      <c r="C10" s="23" t="s">
        <v>95</v>
      </c>
      <c r="D10" s="223">
        <v>109</v>
      </c>
      <c r="E10" s="223">
        <v>109</v>
      </c>
      <c r="F10" s="223">
        <v>0</v>
      </c>
      <c r="G10" s="30">
        <v>419153.15481003112</v>
      </c>
      <c r="H10" s="30">
        <v>0</v>
      </c>
      <c r="I10" s="30">
        <v>0</v>
      </c>
      <c r="J10" s="30">
        <v>14843.984911544801</v>
      </c>
      <c r="K10" s="30">
        <v>0</v>
      </c>
      <c r="L10" s="30">
        <v>32846.689844670917</v>
      </c>
      <c r="M10" s="30">
        <v>0</v>
      </c>
      <c r="N10" s="30">
        <v>4463.1914228988371</v>
      </c>
      <c r="O10" s="30">
        <v>284.88455890843596</v>
      </c>
      <c r="P10" s="30">
        <v>36475.219489715142</v>
      </c>
      <c r="Q10" s="30">
        <v>0</v>
      </c>
      <c r="R10" s="30">
        <v>0</v>
      </c>
      <c r="S10" s="30">
        <v>0</v>
      </c>
      <c r="T10" s="30">
        <v>0</v>
      </c>
      <c r="U10" s="30">
        <v>0</v>
      </c>
      <c r="V10" s="30">
        <v>0</v>
      </c>
      <c r="W10" s="30">
        <v>0</v>
      </c>
      <c r="X10" s="30">
        <v>0</v>
      </c>
      <c r="Y10" s="30">
        <v>0</v>
      </c>
      <c r="Z10" s="30">
        <v>1394.1662379178706</v>
      </c>
      <c r="AA10" s="30">
        <v>0</v>
      </c>
      <c r="AB10" s="30">
        <v>33169.627165634469</v>
      </c>
      <c r="AC10" s="30">
        <v>0</v>
      </c>
      <c r="AD10" s="30">
        <v>2372.9384364657358</v>
      </c>
      <c r="AE10" s="30">
        <v>0</v>
      </c>
      <c r="AF10" s="30">
        <v>145041.22630741764</v>
      </c>
      <c r="AG10" s="30">
        <v>31254.624701887606</v>
      </c>
      <c r="AH10" s="30">
        <v>0</v>
      </c>
      <c r="AI10" s="30">
        <v>0</v>
      </c>
      <c r="AJ10" s="30">
        <v>14500.640600000001</v>
      </c>
      <c r="AK10" s="30">
        <v>0</v>
      </c>
      <c r="AL10" s="30">
        <v>0</v>
      </c>
      <c r="AM10" s="30">
        <v>0</v>
      </c>
      <c r="AN10" s="30">
        <v>0</v>
      </c>
      <c r="AO10" s="30">
        <v>0</v>
      </c>
      <c r="AP10" s="30">
        <v>0</v>
      </c>
      <c r="AQ10" s="30">
        <v>0</v>
      </c>
      <c r="AR10" s="30">
        <v>0</v>
      </c>
      <c r="AS10" s="30">
        <v>419153.15481003112</v>
      </c>
      <c r="AT10" s="30">
        <v>125850.70206775623</v>
      </c>
      <c r="AU10" s="30">
        <v>190796.49160930526</v>
      </c>
      <c r="AV10" s="30">
        <v>85622.292437299096</v>
      </c>
      <c r="AW10" s="38">
        <v>735800.34848709265</v>
      </c>
      <c r="AX10" s="30">
        <v>721299.70788709261</v>
      </c>
      <c r="AY10" s="30">
        <v>4955</v>
      </c>
      <c r="AZ10" s="30">
        <v>540095</v>
      </c>
      <c r="BA10" s="30">
        <v>0</v>
      </c>
      <c r="BB10" s="30">
        <v>0</v>
      </c>
      <c r="BC10" s="30">
        <v>735800.34848709265</v>
      </c>
      <c r="BD10" s="30">
        <v>735800.34848709241</v>
      </c>
      <c r="BE10" s="30">
        <v>0</v>
      </c>
      <c r="BF10" s="30">
        <v>554595.64060000004</v>
      </c>
      <c r="BG10" s="30">
        <v>363799.14899069484</v>
      </c>
      <c r="BH10" s="30">
        <v>545003.85687778739</v>
      </c>
      <c r="BI10" s="30">
        <v>5000.035384199884</v>
      </c>
      <c r="BJ10" s="30">
        <v>4936.9742335578949</v>
      </c>
      <c r="BK10" s="196">
        <v>1.2773238760969445E-2</v>
      </c>
      <c r="BL10" s="30">
        <v>0</v>
      </c>
      <c r="BM10" s="30">
        <v>0</v>
      </c>
      <c r="BN10" s="38">
        <v>735800.34848709265</v>
      </c>
      <c r="BO10" s="30">
        <v>6617.4285127256198</v>
      </c>
      <c r="BP10" s="30" t="s">
        <v>412</v>
      </c>
      <c r="BQ10" s="30">
        <v>6750.461912725621</v>
      </c>
      <c r="BR10" s="196">
        <v>3.5554772907280263E-3</v>
      </c>
      <c r="BS10" s="30">
        <v>-1044.2</v>
      </c>
      <c r="BT10" s="30">
        <v>734756.14848709269</v>
      </c>
      <c r="BU10" s="30">
        <v>-1090</v>
      </c>
      <c r="BV10" s="38">
        <v>733666.14848709269</v>
      </c>
      <c r="BW10" s="211">
        <v>14500.640600000001</v>
      </c>
      <c r="BX10" s="212">
        <v>719165.50788709265</v>
      </c>
      <c r="BZ10" s="23">
        <v>8732083</v>
      </c>
      <c r="CB10" s="320"/>
    </row>
    <row r="11" spans="1:80" x14ac:dyDescent="0.25">
      <c r="A11" s="23">
        <v>139537</v>
      </c>
      <c r="B11" s="23">
        <v>8733383</v>
      </c>
      <c r="C11" s="23" t="s">
        <v>96</v>
      </c>
      <c r="D11" s="223">
        <v>202</v>
      </c>
      <c r="E11" s="223">
        <v>202</v>
      </c>
      <c r="F11" s="223">
        <v>0</v>
      </c>
      <c r="G11" s="30">
        <v>776779.24102409428</v>
      </c>
      <c r="H11" s="30">
        <v>0</v>
      </c>
      <c r="I11" s="30">
        <v>0</v>
      </c>
      <c r="J11" s="30">
        <v>31667.167811295611</v>
      </c>
      <c r="K11" s="30">
        <v>0</v>
      </c>
      <c r="L11" s="30">
        <v>67812.520969643127</v>
      </c>
      <c r="M11" s="30">
        <v>0</v>
      </c>
      <c r="N11" s="30">
        <v>8926.3828457976488</v>
      </c>
      <c r="O11" s="30">
        <v>4558.1529425349718</v>
      </c>
      <c r="P11" s="30">
        <v>5782.6567483694807</v>
      </c>
      <c r="Q11" s="30">
        <v>1469.4045670014102</v>
      </c>
      <c r="R11" s="30">
        <v>0</v>
      </c>
      <c r="S11" s="30">
        <v>0</v>
      </c>
      <c r="T11" s="30">
        <v>0</v>
      </c>
      <c r="U11" s="30">
        <v>0</v>
      </c>
      <c r="V11" s="30">
        <v>0</v>
      </c>
      <c r="W11" s="30">
        <v>0</v>
      </c>
      <c r="X11" s="30">
        <v>0</v>
      </c>
      <c r="Y11" s="30">
        <v>0</v>
      </c>
      <c r="Z11" s="30">
        <v>7639.0432306511229</v>
      </c>
      <c r="AA11" s="30">
        <v>0</v>
      </c>
      <c r="AB11" s="30">
        <v>75916.780377227755</v>
      </c>
      <c r="AC11" s="30">
        <v>0</v>
      </c>
      <c r="AD11" s="30">
        <v>0</v>
      </c>
      <c r="AE11" s="30">
        <v>0</v>
      </c>
      <c r="AF11" s="30">
        <v>145041.22630741764</v>
      </c>
      <c r="AG11" s="30">
        <v>0</v>
      </c>
      <c r="AH11" s="30">
        <v>0</v>
      </c>
      <c r="AI11" s="30">
        <v>0</v>
      </c>
      <c r="AJ11" s="30">
        <v>8026.1530000000002</v>
      </c>
      <c r="AK11" s="30">
        <v>0</v>
      </c>
      <c r="AL11" s="30">
        <v>0</v>
      </c>
      <c r="AM11" s="30">
        <v>0</v>
      </c>
      <c r="AN11" s="30">
        <v>0</v>
      </c>
      <c r="AO11" s="30">
        <v>0</v>
      </c>
      <c r="AP11" s="30">
        <v>0</v>
      </c>
      <c r="AQ11" s="30">
        <v>0</v>
      </c>
      <c r="AR11" s="30">
        <v>0</v>
      </c>
      <c r="AS11" s="30">
        <v>776779.24102409428</v>
      </c>
      <c r="AT11" s="30">
        <v>203772.10949252115</v>
      </c>
      <c r="AU11" s="30">
        <v>153067.37930741764</v>
      </c>
      <c r="AV11" s="30">
        <v>132488.36672406303</v>
      </c>
      <c r="AW11" s="38">
        <v>1133618.7298240331</v>
      </c>
      <c r="AX11" s="30">
        <v>1125592.5768240332</v>
      </c>
      <c r="AY11" s="30">
        <v>4955</v>
      </c>
      <c r="AZ11" s="30">
        <v>1000910</v>
      </c>
      <c r="BA11" s="30">
        <v>0</v>
      </c>
      <c r="BB11" s="30">
        <v>0</v>
      </c>
      <c r="BC11" s="30">
        <v>1133618.7298240331</v>
      </c>
      <c r="BD11" s="30">
        <v>1133618.7298240331</v>
      </c>
      <c r="BE11" s="30">
        <v>0</v>
      </c>
      <c r="BF11" s="30">
        <v>1008936.153</v>
      </c>
      <c r="BG11" s="30">
        <v>855868.77369258238</v>
      </c>
      <c r="BH11" s="30">
        <v>980551.35051661544</v>
      </c>
      <c r="BI11" s="30">
        <v>4854.2146065178986</v>
      </c>
      <c r="BJ11" s="30">
        <v>4850.9420947265826</v>
      </c>
      <c r="BK11" s="196">
        <v>6.746136580095465E-4</v>
      </c>
      <c r="BL11" s="30">
        <v>0</v>
      </c>
      <c r="BM11" s="30">
        <v>0</v>
      </c>
      <c r="BN11" s="38">
        <v>1133618.7298240331</v>
      </c>
      <c r="BO11" s="30">
        <v>5572.240479326897</v>
      </c>
      <c r="BP11" s="30" t="s">
        <v>412</v>
      </c>
      <c r="BQ11" s="30">
        <v>5611.9739100199658</v>
      </c>
      <c r="BR11" s="196">
        <v>6.1890793448486914E-3</v>
      </c>
      <c r="BS11" s="30">
        <v>0</v>
      </c>
      <c r="BT11" s="30">
        <v>1133618.7298240331</v>
      </c>
      <c r="BU11" s="30">
        <v>0</v>
      </c>
      <c r="BV11" s="38">
        <v>1133618.7298240331</v>
      </c>
      <c r="BW11" s="211">
        <v>8026.1530000000002</v>
      </c>
      <c r="BX11" s="212">
        <v>1125592.5768240332</v>
      </c>
      <c r="BZ11" s="23">
        <v>8733383</v>
      </c>
      <c r="CB11" s="320"/>
    </row>
    <row r="12" spans="1:80" x14ac:dyDescent="0.25">
      <c r="A12" s="23">
        <v>110664</v>
      </c>
      <c r="B12" s="23">
        <v>8732118</v>
      </c>
      <c r="C12" s="23" t="s">
        <v>97</v>
      </c>
      <c r="D12" s="223">
        <v>375</v>
      </c>
      <c r="E12" s="223">
        <v>375</v>
      </c>
      <c r="F12" s="223">
        <v>0</v>
      </c>
      <c r="G12" s="30">
        <v>1442040.6702179969</v>
      </c>
      <c r="H12" s="30">
        <v>0</v>
      </c>
      <c r="I12" s="30">
        <v>0</v>
      </c>
      <c r="J12" s="30">
        <v>78673.1200311875</v>
      </c>
      <c r="K12" s="30">
        <v>0</v>
      </c>
      <c r="L12" s="30">
        <v>169531.30242410788</v>
      </c>
      <c r="M12" s="30">
        <v>0</v>
      </c>
      <c r="N12" s="30">
        <v>39933.817994357887</v>
      </c>
      <c r="O12" s="30">
        <v>25069.841183942386</v>
      </c>
      <c r="P12" s="30">
        <v>444.81974987457568</v>
      </c>
      <c r="Q12" s="30">
        <v>0</v>
      </c>
      <c r="R12" s="30">
        <v>0</v>
      </c>
      <c r="S12" s="30">
        <v>0</v>
      </c>
      <c r="T12" s="30">
        <v>0</v>
      </c>
      <c r="U12" s="30">
        <v>0</v>
      </c>
      <c r="V12" s="30">
        <v>0</v>
      </c>
      <c r="W12" s="30">
        <v>0</v>
      </c>
      <c r="X12" s="30">
        <v>0</v>
      </c>
      <c r="Y12" s="30">
        <v>0</v>
      </c>
      <c r="Z12" s="30">
        <v>34103.153176911081</v>
      </c>
      <c r="AA12" s="30">
        <v>0</v>
      </c>
      <c r="AB12" s="30">
        <v>154951.3502230033</v>
      </c>
      <c r="AC12" s="30">
        <v>0</v>
      </c>
      <c r="AD12" s="30">
        <v>10213.508334859727</v>
      </c>
      <c r="AE12" s="30">
        <v>0</v>
      </c>
      <c r="AF12" s="30">
        <v>145041.22630741764</v>
      </c>
      <c r="AG12" s="30">
        <v>0</v>
      </c>
      <c r="AH12" s="30">
        <v>0</v>
      </c>
      <c r="AI12" s="30">
        <v>0</v>
      </c>
      <c r="AJ12" s="30">
        <v>42588</v>
      </c>
      <c r="AK12" s="30">
        <v>0</v>
      </c>
      <c r="AL12" s="30">
        <v>0</v>
      </c>
      <c r="AM12" s="30">
        <v>0</v>
      </c>
      <c r="AN12" s="30">
        <v>0</v>
      </c>
      <c r="AO12" s="30">
        <v>0</v>
      </c>
      <c r="AP12" s="30">
        <v>0</v>
      </c>
      <c r="AQ12" s="30">
        <v>0</v>
      </c>
      <c r="AR12" s="30">
        <v>0</v>
      </c>
      <c r="AS12" s="30">
        <v>1442040.6702179969</v>
      </c>
      <c r="AT12" s="30">
        <v>512920.91311824438</v>
      </c>
      <c r="AU12" s="30">
        <v>187629.22630741764</v>
      </c>
      <c r="AV12" s="30">
        <v>286539.77847338386</v>
      </c>
      <c r="AW12" s="38">
        <v>2142590.8096436588</v>
      </c>
      <c r="AX12" s="30">
        <v>2100002.8096436588</v>
      </c>
      <c r="AY12" s="30">
        <v>4955</v>
      </c>
      <c r="AZ12" s="30">
        <v>1858125</v>
      </c>
      <c r="BA12" s="30">
        <v>0</v>
      </c>
      <c r="BB12" s="30">
        <v>0</v>
      </c>
      <c r="BC12" s="30">
        <v>2142590.8096436588</v>
      </c>
      <c r="BD12" s="30">
        <v>2142590.8096436588</v>
      </c>
      <c r="BE12" s="30">
        <v>0</v>
      </c>
      <c r="BF12" s="30">
        <v>1900713</v>
      </c>
      <c r="BG12" s="30">
        <v>1713083.7736925823</v>
      </c>
      <c r="BH12" s="30">
        <v>1954961.5833362411</v>
      </c>
      <c r="BI12" s="30">
        <v>5213.2308888966427</v>
      </c>
      <c r="BJ12" s="30">
        <v>5096.5489842887828</v>
      </c>
      <c r="BK12" s="196">
        <v>2.2894296703035166E-2</v>
      </c>
      <c r="BL12" s="30">
        <v>0</v>
      </c>
      <c r="BM12" s="30">
        <v>0</v>
      </c>
      <c r="BN12" s="38">
        <v>2142590.8096436588</v>
      </c>
      <c r="BO12" s="30">
        <v>5600.0074923830898</v>
      </c>
      <c r="BP12" s="30" t="s">
        <v>412</v>
      </c>
      <c r="BQ12" s="30">
        <v>5713.57549238309</v>
      </c>
      <c r="BR12" s="196">
        <v>2.0010410061721551E-2</v>
      </c>
      <c r="BS12" s="30">
        <v>-3851.8500000000004</v>
      </c>
      <c r="BT12" s="30">
        <v>2138738.9596436587</v>
      </c>
      <c r="BU12" s="30">
        <v>-3750</v>
      </c>
      <c r="BV12" s="38">
        <v>2134988.9596436587</v>
      </c>
      <c r="BW12" s="211">
        <v>42588</v>
      </c>
      <c r="BX12" s="212">
        <v>2092400.9596436587</v>
      </c>
      <c r="BZ12" s="23">
        <v>8732118</v>
      </c>
      <c r="CB12" s="320"/>
    </row>
    <row r="13" spans="1:80" x14ac:dyDescent="0.25">
      <c r="A13" s="23">
        <v>143440</v>
      </c>
      <c r="B13" s="23">
        <v>8733000</v>
      </c>
      <c r="C13" s="23" t="s">
        <v>98</v>
      </c>
      <c r="D13" s="223">
        <v>98</v>
      </c>
      <c r="E13" s="223">
        <v>98</v>
      </c>
      <c r="F13" s="223">
        <v>0</v>
      </c>
      <c r="G13" s="30">
        <v>376853.29515030317</v>
      </c>
      <c r="H13" s="30">
        <v>0</v>
      </c>
      <c r="I13" s="30">
        <v>0</v>
      </c>
      <c r="J13" s="30">
        <v>3463.5964793604539</v>
      </c>
      <c r="K13" s="30">
        <v>0</v>
      </c>
      <c r="L13" s="30">
        <v>7416.9944810547104</v>
      </c>
      <c r="M13" s="30">
        <v>0</v>
      </c>
      <c r="N13" s="30">
        <v>0</v>
      </c>
      <c r="O13" s="30">
        <v>0</v>
      </c>
      <c r="P13" s="30">
        <v>0</v>
      </c>
      <c r="Q13" s="30">
        <v>0</v>
      </c>
      <c r="R13" s="30">
        <v>0</v>
      </c>
      <c r="S13" s="30">
        <v>0</v>
      </c>
      <c r="T13" s="30">
        <v>0</v>
      </c>
      <c r="U13" s="30">
        <v>0</v>
      </c>
      <c r="V13" s="30">
        <v>0</v>
      </c>
      <c r="W13" s="30">
        <v>0</v>
      </c>
      <c r="X13" s="30">
        <v>0</v>
      </c>
      <c r="Y13" s="30">
        <v>0</v>
      </c>
      <c r="Z13" s="30">
        <v>11503.891017971555</v>
      </c>
      <c r="AA13" s="30">
        <v>0</v>
      </c>
      <c r="AB13" s="30">
        <v>42204.564507762581</v>
      </c>
      <c r="AC13" s="30">
        <v>0</v>
      </c>
      <c r="AD13" s="30">
        <v>3009.5804560053321</v>
      </c>
      <c r="AE13" s="30">
        <v>0</v>
      </c>
      <c r="AF13" s="30">
        <v>145041.22630741764</v>
      </c>
      <c r="AG13" s="30">
        <v>23808.66999349674</v>
      </c>
      <c r="AH13" s="30">
        <v>0</v>
      </c>
      <c r="AI13" s="30">
        <v>0</v>
      </c>
      <c r="AJ13" s="30">
        <v>3268.45</v>
      </c>
      <c r="AK13" s="30">
        <v>0</v>
      </c>
      <c r="AL13" s="30">
        <v>0</v>
      </c>
      <c r="AM13" s="30">
        <v>0</v>
      </c>
      <c r="AN13" s="30">
        <v>0</v>
      </c>
      <c r="AO13" s="30">
        <v>0</v>
      </c>
      <c r="AP13" s="30">
        <v>0</v>
      </c>
      <c r="AQ13" s="30">
        <v>0</v>
      </c>
      <c r="AR13" s="30">
        <v>0</v>
      </c>
      <c r="AS13" s="30">
        <v>376853.29515030317</v>
      </c>
      <c r="AT13" s="30">
        <v>67598.626942154631</v>
      </c>
      <c r="AU13" s="30">
        <v>172118.34630091439</v>
      </c>
      <c r="AV13" s="30">
        <v>58366.755409816222</v>
      </c>
      <c r="AW13" s="38">
        <v>616570.26839337219</v>
      </c>
      <c r="AX13" s="30">
        <v>613301.81839337223</v>
      </c>
      <c r="AY13" s="30">
        <v>4955</v>
      </c>
      <c r="AZ13" s="30">
        <v>485590</v>
      </c>
      <c r="BA13" s="30">
        <v>0</v>
      </c>
      <c r="BB13" s="30">
        <v>0</v>
      </c>
      <c r="BC13" s="30">
        <v>616570.26839337219</v>
      </c>
      <c r="BD13" s="30">
        <v>616570.26839337219</v>
      </c>
      <c r="BE13" s="30">
        <v>0</v>
      </c>
      <c r="BF13" s="30">
        <v>488858.45</v>
      </c>
      <c r="BG13" s="30">
        <v>316740.10369908559</v>
      </c>
      <c r="BH13" s="30">
        <v>444451.92209245783</v>
      </c>
      <c r="BI13" s="30">
        <v>4535.2236948209984</v>
      </c>
      <c r="BJ13" s="30">
        <v>4412.8041533231744</v>
      </c>
      <c r="BK13" s="196">
        <v>2.7741893191800232E-2</v>
      </c>
      <c r="BL13" s="30">
        <v>0</v>
      </c>
      <c r="BM13" s="30">
        <v>0</v>
      </c>
      <c r="BN13" s="38">
        <v>616570.26839337219</v>
      </c>
      <c r="BO13" s="30">
        <v>6258.1818203405328</v>
      </c>
      <c r="BP13" s="30" t="s">
        <v>412</v>
      </c>
      <c r="BQ13" s="30">
        <v>6291.5333509527773</v>
      </c>
      <c r="BR13" s="196">
        <v>-5.4761330794789176E-3</v>
      </c>
      <c r="BS13" s="30">
        <v>0</v>
      </c>
      <c r="BT13" s="30">
        <v>616570.26839337219</v>
      </c>
      <c r="BU13" s="30">
        <v>0</v>
      </c>
      <c r="BV13" s="38">
        <v>616570.26839337219</v>
      </c>
      <c r="BW13" s="211">
        <v>3268.45</v>
      </c>
      <c r="BX13" s="212">
        <v>613301.81839337223</v>
      </c>
      <c r="BZ13" s="23">
        <v>8733000</v>
      </c>
      <c r="CB13" s="320"/>
    </row>
    <row r="14" spans="1:80" x14ac:dyDescent="0.25">
      <c r="A14" s="23">
        <v>145801</v>
      </c>
      <c r="B14" s="23">
        <v>8732058</v>
      </c>
      <c r="C14" s="23" t="s">
        <v>99</v>
      </c>
      <c r="D14" s="223">
        <v>259</v>
      </c>
      <c r="E14" s="223">
        <v>259</v>
      </c>
      <c r="F14" s="223">
        <v>0</v>
      </c>
      <c r="G14" s="30">
        <v>995969.42289722979</v>
      </c>
      <c r="H14" s="30">
        <v>0</v>
      </c>
      <c r="I14" s="30">
        <v>0</v>
      </c>
      <c r="J14" s="30">
        <v>16328.383402699239</v>
      </c>
      <c r="K14" s="30">
        <v>0</v>
      </c>
      <c r="L14" s="30">
        <v>36025.401765122821</v>
      </c>
      <c r="M14" s="30">
        <v>0</v>
      </c>
      <c r="N14" s="30">
        <v>0</v>
      </c>
      <c r="O14" s="30">
        <v>854.65367672530863</v>
      </c>
      <c r="P14" s="30">
        <v>0</v>
      </c>
      <c r="Q14" s="30">
        <v>0</v>
      </c>
      <c r="R14" s="30">
        <v>0</v>
      </c>
      <c r="S14" s="30">
        <v>0</v>
      </c>
      <c r="T14" s="30">
        <v>0</v>
      </c>
      <c r="U14" s="30">
        <v>0</v>
      </c>
      <c r="V14" s="30">
        <v>0</v>
      </c>
      <c r="W14" s="30">
        <v>0</v>
      </c>
      <c r="X14" s="30">
        <v>0</v>
      </c>
      <c r="Y14" s="30">
        <v>0</v>
      </c>
      <c r="Z14" s="30">
        <v>35548.287409380195</v>
      </c>
      <c r="AA14" s="30">
        <v>0</v>
      </c>
      <c r="AB14" s="30">
        <v>81444.542442975129</v>
      </c>
      <c r="AC14" s="30">
        <v>0</v>
      </c>
      <c r="AD14" s="30">
        <v>3337.5475569802793</v>
      </c>
      <c r="AE14" s="30">
        <v>0</v>
      </c>
      <c r="AF14" s="30">
        <v>145041.22630741764</v>
      </c>
      <c r="AG14" s="30">
        <v>0</v>
      </c>
      <c r="AH14" s="30">
        <v>0</v>
      </c>
      <c r="AI14" s="30">
        <v>0</v>
      </c>
      <c r="AJ14" s="30">
        <v>6661.2</v>
      </c>
      <c r="AK14" s="30">
        <v>0</v>
      </c>
      <c r="AL14" s="30">
        <v>0</v>
      </c>
      <c r="AM14" s="30">
        <v>0</v>
      </c>
      <c r="AN14" s="30">
        <v>0</v>
      </c>
      <c r="AO14" s="30">
        <v>0</v>
      </c>
      <c r="AP14" s="30">
        <v>0</v>
      </c>
      <c r="AQ14" s="30">
        <v>0</v>
      </c>
      <c r="AR14" s="30">
        <v>0</v>
      </c>
      <c r="AS14" s="30">
        <v>995969.42289722979</v>
      </c>
      <c r="AT14" s="30">
        <v>173538.81625388298</v>
      </c>
      <c r="AU14" s="30">
        <v>151702.42630741766</v>
      </c>
      <c r="AV14" s="30">
        <v>127159.6881331905</v>
      </c>
      <c r="AW14" s="38">
        <v>1321210.6654585304</v>
      </c>
      <c r="AX14" s="30">
        <v>1314549.4654585305</v>
      </c>
      <c r="AY14" s="30">
        <v>4955</v>
      </c>
      <c r="AZ14" s="30">
        <v>1283345</v>
      </c>
      <c r="BA14" s="30">
        <v>0</v>
      </c>
      <c r="BB14" s="30">
        <v>0</v>
      </c>
      <c r="BC14" s="30">
        <v>1321210.6654585304</v>
      </c>
      <c r="BD14" s="30">
        <v>1321210.6654585302</v>
      </c>
      <c r="BE14" s="30">
        <v>0</v>
      </c>
      <c r="BF14" s="30">
        <v>1290006.2</v>
      </c>
      <c r="BG14" s="30">
        <v>1138303.7736925823</v>
      </c>
      <c r="BH14" s="30">
        <v>1169508.2391511127</v>
      </c>
      <c r="BI14" s="30">
        <v>4515.475826838273</v>
      </c>
      <c r="BJ14" s="30">
        <v>4432.4899906317723</v>
      </c>
      <c r="BK14" s="196">
        <v>1.872217114576551E-2</v>
      </c>
      <c r="BL14" s="30">
        <v>0</v>
      </c>
      <c r="BM14" s="30">
        <v>0</v>
      </c>
      <c r="BN14" s="38">
        <v>1321210.6654585304</v>
      </c>
      <c r="BO14" s="30">
        <v>5075.4805616159474</v>
      </c>
      <c r="BP14" s="30" t="s">
        <v>412</v>
      </c>
      <c r="BQ14" s="30">
        <v>5101.1994805348668</v>
      </c>
      <c r="BR14" s="196">
        <v>2.9302578641906774E-2</v>
      </c>
      <c r="BS14" s="30">
        <v>0</v>
      </c>
      <c r="BT14" s="30">
        <v>1321210.6654585304</v>
      </c>
      <c r="BU14" s="30">
        <v>0</v>
      </c>
      <c r="BV14" s="38">
        <v>1321210.6654585304</v>
      </c>
      <c r="BW14" s="211">
        <v>6661.2</v>
      </c>
      <c r="BX14" s="212">
        <v>1314549.4654585305</v>
      </c>
      <c r="BZ14" s="23">
        <v>8732058</v>
      </c>
      <c r="CB14" s="320"/>
    </row>
    <row r="15" spans="1:80" x14ac:dyDescent="0.25">
      <c r="A15" s="23">
        <v>110814</v>
      </c>
      <c r="B15" s="23">
        <v>8733067</v>
      </c>
      <c r="C15" s="23" t="s">
        <v>100</v>
      </c>
      <c r="D15" s="223">
        <v>145</v>
      </c>
      <c r="E15" s="223">
        <v>145</v>
      </c>
      <c r="F15" s="223">
        <v>0</v>
      </c>
      <c r="G15" s="30">
        <v>557589.05915095878</v>
      </c>
      <c r="H15" s="30">
        <v>0</v>
      </c>
      <c r="I15" s="30">
        <v>0</v>
      </c>
      <c r="J15" s="30">
        <v>5442.7944675664276</v>
      </c>
      <c r="K15" s="30">
        <v>0</v>
      </c>
      <c r="L15" s="30">
        <v>11655.277041657402</v>
      </c>
      <c r="M15" s="30">
        <v>0</v>
      </c>
      <c r="N15" s="30">
        <v>0</v>
      </c>
      <c r="O15" s="30">
        <v>0</v>
      </c>
      <c r="P15" s="30">
        <v>0</v>
      </c>
      <c r="Q15" s="30">
        <v>0</v>
      </c>
      <c r="R15" s="30">
        <v>0</v>
      </c>
      <c r="S15" s="30">
        <v>0</v>
      </c>
      <c r="T15" s="30">
        <v>0</v>
      </c>
      <c r="U15" s="30">
        <v>0</v>
      </c>
      <c r="V15" s="30">
        <v>0</v>
      </c>
      <c r="W15" s="30">
        <v>0</v>
      </c>
      <c r="X15" s="30">
        <v>0</v>
      </c>
      <c r="Y15" s="30">
        <v>0</v>
      </c>
      <c r="Z15" s="30">
        <v>0</v>
      </c>
      <c r="AA15" s="30">
        <v>0</v>
      </c>
      <c r="AB15" s="30">
        <v>46783.384994409273</v>
      </c>
      <c r="AC15" s="30">
        <v>0</v>
      </c>
      <c r="AD15" s="30">
        <v>0</v>
      </c>
      <c r="AE15" s="30">
        <v>0</v>
      </c>
      <c r="AF15" s="30">
        <v>145041.22630741764</v>
      </c>
      <c r="AG15" s="30">
        <v>3677.0146708102939</v>
      </c>
      <c r="AH15" s="30">
        <v>0</v>
      </c>
      <c r="AI15" s="30">
        <v>0</v>
      </c>
      <c r="AJ15" s="30">
        <v>15718.5</v>
      </c>
      <c r="AK15" s="30">
        <v>0</v>
      </c>
      <c r="AL15" s="30">
        <v>0</v>
      </c>
      <c r="AM15" s="30">
        <v>0</v>
      </c>
      <c r="AN15" s="30">
        <v>0</v>
      </c>
      <c r="AO15" s="30">
        <v>0</v>
      </c>
      <c r="AP15" s="30">
        <v>0</v>
      </c>
      <c r="AQ15" s="30">
        <v>0</v>
      </c>
      <c r="AR15" s="30">
        <v>0</v>
      </c>
      <c r="AS15" s="30">
        <v>557589.05915095878</v>
      </c>
      <c r="AT15" s="30">
        <v>63881.456503633104</v>
      </c>
      <c r="AU15" s="30">
        <v>164436.74097822793</v>
      </c>
      <c r="AV15" s="30">
        <v>70796.754511370003</v>
      </c>
      <c r="AW15" s="38">
        <v>785907.25663281977</v>
      </c>
      <c r="AX15" s="30">
        <v>770188.75663281977</v>
      </c>
      <c r="AY15" s="30">
        <v>4955</v>
      </c>
      <c r="AZ15" s="30">
        <v>718475</v>
      </c>
      <c r="BA15" s="30">
        <v>0</v>
      </c>
      <c r="BB15" s="30">
        <v>0</v>
      </c>
      <c r="BC15" s="30">
        <v>785907.25663281977</v>
      </c>
      <c r="BD15" s="30">
        <v>785907.25663281977</v>
      </c>
      <c r="BE15" s="30">
        <v>0</v>
      </c>
      <c r="BF15" s="30">
        <v>734193.5</v>
      </c>
      <c r="BG15" s="30">
        <v>569756.75902177207</v>
      </c>
      <c r="BH15" s="30">
        <v>621470.51565459184</v>
      </c>
      <c r="BI15" s="30">
        <v>4286.0035562385647</v>
      </c>
      <c r="BJ15" s="30">
        <v>4351.6042408698013</v>
      </c>
      <c r="BK15" s="196">
        <v>-1.5075057610966091E-2</v>
      </c>
      <c r="BL15" s="30">
        <v>1.5075057610966091E-2</v>
      </c>
      <c r="BM15" s="30">
        <v>9512.0992715293105</v>
      </c>
      <c r="BN15" s="38">
        <v>795419.35590434913</v>
      </c>
      <c r="BO15" s="30">
        <v>5377.2472820989597</v>
      </c>
      <c r="BP15" s="30" t="s">
        <v>412</v>
      </c>
      <c r="BQ15" s="30">
        <v>5485.6507303748213</v>
      </c>
      <c r="BR15" s="196">
        <v>-9.7481527001378465E-3</v>
      </c>
      <c r="BS15" s="30">
        <v>-1254.6500000000001</v>
      </c>
      <c r="BT15" s="30">
        <v>794164.7059043491</v>
      </c>
      <c r="BU15" s="30">
        <v>-1450</v>
      </c>
      <c r="BV15" s="38">
        <v>792714.7059043491</v>
      </c>
      <c r="BW15" s="211">
        <v>15718.5</v>
      </c>
      <c r="BX15" s="212">
        <v>776996.2059043491</v>
      </c>
      <c r="BZ15" s="23">
        <v>8733067</v>
      </c>
      <c r="CB15" s="320"/>
    </row>
    <row r="16" spans="1:80" x14ac:dyDescent="0.25">
      <c r="A16" s="23">
        <v>110781</v>
      </c>
      <c r="B16" s="23">
        <v>8733001</v>
      </c>
      <c r="C16" s="23" t="s">
        <v>101</v>
      </c>
      <c r="D16" s="223">
        <v>161</v>
      </c>
      <c r="E16" s="223">
        <v>161</v>
      </c>
      <c r="F16" s="223">
        <v>0</v>
      </c>
      <c r="G16" s="30">
        <v>619116.12774692662</v>
      </c>
      <c r="H16" s="30">
        <v>0</v>
      </c>
      <c r="I16" s="30">
        <v>0</v>
      </c>
      <c r="J16" s="30">
        <v>10885.588935132842</v>
      </c>
      <c r="K16" s="30">
        <v>0</v>
      </c>
      <c r="L16" s="30">
        <v>23310.554083314772</v>
      </c>
      <c r="M16" s="30">
        <v>0</v>
      </c>
      <c r="N16" s="30">
        <v>0</v>
      </c>
      <c r="O16" s="30">
        <v>0</v>
      </c>
      <c r="P16" s="30">
        <v>0</v>
      </c>
      <c r="Q16" s="30">
        <v>0</v>
      </c>
      <c r="R16" s="30">
        <v>0</v>
      </c>
      <c r="S16" s="30">
        <v>0</v>
      </c>
      <c r="T16" s="30">
        <v>0</v>
      </c>
      <c r="U16" s="30">
        <v>0</v>
      </c>
      <c r="V16" s="30">
        <v>0</v>
      </c>
      <c r="W16" s="30">
        <v>0</v>
      </c>
      <c r="X16" s="30">
        <v>0</v>
      </c>
      <c r="Y16" s="30">
        <v>0</v>
      </c>
      <c r="Z16" s="30">
        <v>6336.8071951935608</v>
      </c>
      <c r="AA16" s="30">
        <v>0</v>
      </c>
      <c r="AB16" s="30">
        <v>44204.062174532373</v>
      </c>
      <c r="AC16" s="30">
        <v>0</v>
      </c>
      <c r="AD16" s="30">
        <v>8044.8400650911881</v>
      </c>
      <c r="AE16" s="30">
        <v>0</v>
      </c>
      <c r="AF16" s="30">
        <v>145041.22630741764</v>
      </c>
      <c r="AG16" s="30">
        <v>0</v>
      </c>
      <c r="AH16" s="30">
        <v>0</v>
      </c>
      <c r="AI16" s="30">
        <v>0</v>
      </c>
      <c r="AJ16" s="30">
        <v>19726.09</v>
      </c>
      <c r="AK16" s="30">
        <v>0</v>
      </c>
      <c r="AL16" s="30">
        <v>0</v>
      </c>
      <c r="AM16" s="30">
        <v>0</v>
      </c>
      <c r="AN16" s="30">
        <v>0</v>
      </c>
      <c r="AO16" s="30">
        <v>0</v>
      </c>
      <c r="AP16" s="30">
        <v>0</v>
      </c>
      <c r="AQ16" s="30">
        <v>0</v>
      </c>
      <c r="AR16" s="30">
        <v>0</v>
      </c>
      <c r="AS16" s="30">
        <v>619116.12774692662</v>
      </c>
      <c r="AT16" s="30">
        <v>92781.852453264743</v>
      </c>
      <c r="AU16" s="30">
        <v>164767.31630741764</v>
      </c>
      <c r="AV16" s="30">
        <v>72388.321586254198</v>
      </c>
      <c r="AW16" s="38">
        <v>876665.29650760908</v>
      </c>
      <c r="AX16" s="30">
        <v>856939.20650760911</v>
      </c>
      <c r="AY16" s="30">
        <v>4955</v>
      </c>
      <c r="AZ16" s="30">
        <v>797755</v>
      </c>
      <c r="BA16" s="30">
        <v>0</v>
      </c>
      <c r="BB16" s="30">
        <v>0</v>
      </c>
      <c r="BC16" s="30">
        <v>876665.29650760908</v>
      </c>
      <c r="BD16" s="30">
        <v>876665.29650760884</v>
      </c>
      <c r="BE16" s="30">
        <v>0</v>
      </c>
      <c r="BF16" s="30">
        <v>817481.09</v>
      </c>
      <c r="BG16" s="30">
        <v>652713.77369258238</v>
      </c>
      <c r="BH16" s="30">
        <v>711897.98020019149</v>
      </c>
      <c r="BI16" s="30">
        <v>4421.7265850943568</v>
      </c>
      <c r="BJ16" s="30">
        <v>4456.3122752838826</v>
      </c>
      <c r="BK16" s="196">
        <v>-7.7610562395613583E-3</v>
      </c>
      <c r="BL16" s="30">
        <v>7.7610562395613583E-3</v>
      </c>
      <c r="BM16" s="30">
        <v>5568.2961205136617</v>
      </c>
      <c r="BN16" s="38">
        <v>882233.59262812277</v>
      </c>
      <c r="BO16" s="30">
        <v>5357.1894573175332</v>
      </c>
      <c r="BP16" s="30" t="s">
        <v>412</v>
      </c>
      <c r="BQ16" s="30">
        <v>5479.7117554541783</v>
      </c>
      <c r="BR16" s="196">
        <v>-1.7537559439669836E-2</v>
      </c>
      <c r="BS16" s="30">
        <v>-1438.6</v>
      </c>
      <c r="BT16" s="30">
        <v>880794.9926281228</v>
      </c>
      <c r="BU16" s="30">
        <v>-1610</v>
      </c>
      <c r="BV16" s="38">
        <v>879184.9926281228</v>
      </c>
      <c r="BW16" s="211">
        <v>19726.09</v>
      </c>
      <c r="BX16" s="212">
        <v>859458.90262812283</v>
      </c>
      <c r="BZ16" s="23">
        <v>8733001</v>
      </c>
      <c r="CB16" s="320"/>
    </row>
    <row r="17" spans="1:80" x14ac:dyDescent="0.25">
      <c r="A17" s="23">
        <v>110829</v>
      </c>
      <c r="B17" s="23">
        <v>8733301</v>
      </c>
      <c r="C17" s="23" t="s">
        <v>102</v>
      </c>
      <c r="D17" s="223">
        <v>121</v>
      </c>
      <c r="E17" s="223">
        <v>121</v>
      </c>
      <c r="F17" s="223">
        <v>0</v>
      </c>
      <c r="G17" s="30">
        <v>465298.45625700697</v>
      </c>
      <c r="H17" s="30">
        <v>0</v>
      </c>
      <c r="I17" s="30">
        <v>0</v>
      </c>
      <c r="J17" s="30">
        <v>3958.3959764119472</v>
      </c>
      <c r="K17" s="30">
        <v>0</v>
      </c>
      <c r="L17" s="30">
        <v>8476.5651212053817</v>
      </c>
      <c r="M17" s="30">
        <v>0</v>
      </c>
      <c r="N17" s="30">
        <v>0</v>
      </c>
      <c r="O17" s="30">
        <v>0</v>
      </c>
      <c r="P17" s="30">
        <v>0</v>
      </c>
      <c r="Q17" s="30">
        <v>0</v>
      </c>
      <c r="R17" s="30">
        <v>0</v>
      </c>
      <c r="S17" s="30">
        <v>0</v>
      </c>
      <c r="T17" s="30">
        <v>0</v>
      </c>
      <c r="U17" s="30">
        <v>0</v>
      </c>
      <c r="V17" s="30">
        <v>0</v>
      </c>
      <c r="W17" s="30">
        <v>0</v>
      </c>
      <c r="X17" s="30">
        <v>0</v>
      </c>
      <c r="Y17" s="30">
        <v>0</v>
      </c>
      <c r="Z17" s="30">
        <v>8743.513023183059</v>
      </c>
      <c r="AA17" s="30">
        <v>0</v>
      </c>
      <c r="AB17" s="30">
        <v>34766.350800712265</v>
      </c>
      <c r="AC17" s="30">
        <v>0</v>
      </c>
      <c r="AD17" s="30">
        <v>0</v>
      </c>
      <c r="AE17" s="30">
        <v>0</v>
      </c>
      <c r="AF17" s="30">
        <v>145041.22630741764</v>
      </c>
      <c r="AG17" s="30">
        <v>12465.079734046942</v>
      </c>
      <c r="AH17" s="30">
        <v>0</v>
      </c>
      <c r="AI17" s="30">
        <v>0</v>
      </c>
      <c r="AJ17" s="30">
        <v>2719.55</v>
      </c>
      <c r="AK17" s="30">
        <v>0</v>
      </c>
      <c r="AL17" s="30">
        <v>0</v>
      </c>
      <c r="AM17" s="30">
        <v>0</v>
      </c>
      <c r="AN17" s="30">
        <v>0</v>
      </c>
      <c r="AO17" s="30">
        <v>0</v>
      </c>
      <c r="AP17" s="30">
        <v>0</v>
      </c>
      <c r="AQ17" s="30">
        <v>0</v>
      </c>
      <c r="AR17" s="30">
        <v>0</v>
      </c>
      <c r="AS17" s="30">
        <v>465298.45625700697</v>
      </c>
      <c r="AT17" s="30">
        <v>55944.824921512656</v>
      </c>
      <c r="AU17" s="30">
        <v>160225.85604146458</v>
      </c>
      <c r="AV17" s="30">
        <v>54621.785160754283</v>
      </c>
      <c r="AW17" s="38">
        <v>681469.1372199842</v>
      </c>
      <c r="AX17" s="30">
        <v>678749.58721998415</v>
      </c>
      <c r="AY17" s="30">
        <v>4955</v>
      </c>
      <c r="AZ17" s="30">
        <v>599555</v>
      </c>
      <c r="BA17" s="30">
        <v>0</v>
      </c>
      <c r="BB17" s="30">
        <v>0</v>
      </c>
      <c r="BC17" s="30">
        <v>681469.1372199842</v>
      </c>
      <c r="BD17" s="30">
        <v>681469.1372199842</v>
      </c>
      <c r="BE17" s="30">
        <v>0</v>
      </c>
      <c r="BF17" s="30">
        <v>602274.55000000005</v>
      </c>
      <c r="BG17" s="30">
        <v>442048.6939585355</v>
      </c>
      <c r="BH17" s="30">
        <v>521243.28117851965</v>
      </c>
      <c r="BI17" s="30">
        <v>4307.795712219171</v>
      </c>
      <c r="BJ17" s="30">
        <v>4327.374953259412</v>
      </c>
      <c r="BK17" s="196">
        <v>-4.5245076407103863E-3</v>
      </c>
      <c r="BL17" s="30">
        <v>4.5245076407103863E-3</v>
      </c>
      <c r="BM17" s="30">
        <v>2369.088165869156</v>
      </c>
      <c r="BN17" s="38">
        <v>683838.22538585332</v>
      </c>
      <c r="BO17" s="30">
        <v>5629.079961866556</v>
      </c>
      <c r="BP17" s="30" t="s">
        <v>412</v>
      </c>
      <c r="BQ17" s="30">
        <v>5651.5555817012673</v>
      </c>
      <c r="BR17" s="196">
        <v>-2.3486418662562847E-2</v>
      </c>
      <c r="BS17" s="30">
        <v>-1041.5</v>
      </c>
      <c r="BT17" s="30">
        <v>682796.72538585332</v>
      </c>
      <c r="BU17" s="30">
        <v>-1210</v>
      </c>
      <c r="BV17" s="38">
        <v>681586.72538585332</v>
      </c>
      <c r="BW17" s="211">
        <v>2719.55</v>
      </c>
      <c r="BX17" s="212">
        <v>678867.17538585328</v>
      </c>
      <c r="BZ17" s="23">
        <v>8733301</v>
      </c>
      <c r="CB17" s="320"/>
    </row>
    <row r="18" spans="1:80" x14ac:dyDescent="0.25">
      <c r="A18" s="23">
        <v>110602</v>
      </c>
      <c r="B18" s="23">
        <v>8732002</v>
      </c>
      <c r="C18" s="23" t="s">
        <v>103</v>
      </c>
      <c r="D18" s="223">
        <v>360</v>
      </c>
      <c r="E18" s="223">
        <v>360</v>
      </c>
      <c r="F18" s="223">
        <v>0</v>
      </c>
      <c r="G18" s="30">
        <v>1384359.043409277</v>
      </c>
      <c r="H18" s="30">
        <v>0</v>
      </c>
      <c r="I18" s="30">
        <v>0</v>
      </c>
      <c r="J18" s="30">
        <v>33646.365799501589</v>
      </c>
      <c r="K18" s="30">
        <v>0</v>
      </c>
      <c r="L18" s="30">
        <v>72050.80353024583</v>
      </c>
      <c r="M18" s="30">
        <v>0</v>
      </c>
      <c r="N18" s="30">
        <v>942.23657073365825</v>
      </c>
      <c r="O18" s="30">
        <v>0</v>
      </c>
      <c r="P18" s="30">
        <v>0</v>
      </c>
      <c r="Q18" s="30">
        <v>491.16587197818529</v>
      </c>
      <c r="R18" s="30">
        <v>0</v>
      </c>
      <c r="S18" s="30">
        <v>0</v>
      </c>
      <c r="T18" s="30">
        <v>0</v>
      </c>
      <c r="U18" s="30">
        <v>0</v>
      </c>
      <c r="V18" s="30">
        <v>0</v>
      </c>
      <c r="W18" s="30">
        <v>0</v>
      </c>
      <c r="X18" s="30">
        <v>0</v>
      </c>
      <c r="Y18" s="30">
        <v>0</v>
      </c>
      <c r="Z18" s="30">
        <v>6775.7353451240297</v>
      </c>
      <c r="AA18" s="30">
        <v>0</v>
      </c>
      <c r="AB18" s="30">
        <v>85644.072650902599</v>
      </c>
      <c r="AC18" s="30">
        <v>0</v>
      </c>
      <c r="AD18" s="30">
        <v>0</v>
      </c>
      <c r="AE18" s="30">
        <v>0</v>
      </c>
      <c r="AF18" s="30">
        <v>145041.22630741764</v>
      </c>
      <c r="AG18" s="30">
        <v>0</v>
      </c>
      <c r="AH18" s="30">
        <v>0</v>
      </c>
      <c r="AI18" s="30">
        <v>0</v>
      </c>
      <c r="AJ18" s="30">
        <v>40404</v>
      </c>
      <c r="AK18" s="30">
        <v>0</v>
      </c>
      <c r="AL18" s="30">
        <v>0</v>
      </c>
      <c r="AM18" s="30">
        <v>0</v>
      </c>
      <c r="AN18" s="30">
        <v>0</v>
      </c>
      <c r="AO18" s="30">
        <v>0</v>
      </c>
      <c r="AP18" s="30">
        <v>0</v>
      </c>
      <c r="AQ18" s="30">
        <v>0</v>
      </c>
      <c r="AR18" s="30">
        <v>0</v>
      </c>
      <c r="AS18" s="30">
        <v>1384359.043409277</v>
      </c>
      <c r="AT18" s="30">
        <v>199550.3797684859</v>
      </c>
      <c r="AU18" s="30">
        <v>185445.22630741764</v>
      </c>
      <c r="AV18" s="30">
        <v>152663.20315228231</v>
      </c>
      <c r="AW18" s="38">
        <v>1769354.6494851806</v>
      </c>
      <c r="AX18" s="30">
        <v>1728950.6494851806</v>
      </c>
      <c r="AY18" s="30">
        <v>4955</v>
      </c>
      <c r="AZ18" s="30">
        <v>1783800</v>
      </c>
      <c r="BA18" s="30">
        <v>54849.35051481938</v>
      </c>
      <c r="BB18" s="30">
        <v>0</v>
      </c>
      <c r="BC18" s="30">
        <v>1824204</v>
      </c>
      <c r="BD18" s="30">
        <v>1824204</v>
      </c>
      <c r="BE18" s="30">
        <v>0</v>
      </c>
      <c r="BF18" s="30">
        <v>1824204</v>
      </c>
      <c r="BG18" s="30">
        <v>1638758.7736925823</v>
      </c>
      <c r="BH18" s="30">
        <v>1638758.7736925823</v>
      </c>
      <c r="BI18" s="30">
        <v>4552.107704701617</v>
      </c>
      <c r="BJ18" s="30">
        <v>4549.9440959368794</v>
      </c>
      <c r="BK18" s="196">
        <v>4.7552425241216887E-4</v>
      </c>
      <c r="BL18" s="30">
        <v>0</v>
      </c>
      <c r="BM18" s="30">
        <v>0</v>
      </c>
      <c r="BN18" s="38">
        <v>1824204</v>
      </c>
      <c r="BO18" s="30">
        <v>4955</v>
      </c>
      <c r="BP18" s="30" t="s">
        <v>412</v>
      </c>
      <c r="BQ18" s="30">
        <v>5067.2333333333336</v>
      </c>
      <c r="BR18" s="196">
        <v>2.5634828665088705E-3</v>
      </c>
      <c r="BS18" s="30">
        <v>-3304.2000000000007</v>
      </c>
      <c r="BT18" s="30">
        <v>1820899.8</v>
      </c>
      <c r="BU18" s="30">
        <v>-3600</v>
      </c>
      <c r="BV18" s="38">
        <v>1817299.8</v>
      </c>
      <c r="BW18" s="211">
        <v>40404</v>
      </c>
      <c r="BX18" s="212">
        <v>1776895.8</v>
      </c>
      <c r="BZ18" s="23">
        <v>8732002</v>
      </c>
      <c r="CB18" s="320"/>
    </row>
    <row r="19" spans="1:80" x14ac:dyDescent="0.25">
      <c r="A19" s="23">
        <v>137427</v>
      </c>
      <c r="B19" s="23">
        <v>8735401</v>
      </c>
      <c r="C19" s="23" t="s">
        <v>104</v>
      </c>
      <c r="D19" s="223">
        <v>663</v>
      </c>
      <c r="E19" s="223">
        <v>0</v>
      </c>
      <c r="F19" s="223">
        <v>663</v>
      </c>
      <c r="G19" s="30">
        <v>0</v>
      </c>
      <c r="H19" s="30">
        <v>2232959.1752082217</v>
      </c>
      <c r="I19" s="30">
        <v>1533741.4864489404</v>
      </c>
      <c r="J19" s="30">
        <v>0</v>
      </c>
      <c r="K19" s="30">
        <v>58881.14014912759</v>
      </c>
      <c r="L19" s="30">
        <v>0</v>
      </c>
      <c r="M19" s="30">
        <v>186524.41646425988</v>
      </c>
      <c r="N19" s="30">
        <v>0</v>
      </c>
      <c r="O19" s="30">
        <v>0</v>
      </c>
      <c r="P19" s="30">
        <v>0</v>
      </c>
      <c r="Q19" s="30">
        <v>0</v>
      </c>
      <c r="R19" s="30">
        <v>0</v>
      </c>
      <c r="S19" s="30">
        <v>0</v>
      </c>
      <c r="T19" s="30">
        <v>6457.383335257874</v>
      </c>
      <c r="U19" s="30">
        <v>899.6354491845342</v>
      </c>
      <c r="V19" s="30">
        <v>1269.4855782937316</v>
      </c>
      <c r="W19" s="30">
        <v>0</v>
      </c>
      <c r="X19" s="30">
        <v>0</v>
      </c>
      <c r="Y19" s="30">
        <v>0</v>
      </c>
      <c r="Z19" s="30">
        <v>0</v>
      </c>
      <c r="AA19" s="30">
        <v>4797.5340039380071</v>
      </c>
      <c r="AB19" s="30">
        <v>0</v>
      </c>
      <c r="AC19" s="30">
        <v>265331.81756019231</v>
      </c>
      <c r="AD19" s="30">
        <v>0</v>
      </c>
      <c r="AE19" s="30">
        <v>0</v>
      </c>
      <c r="AF19" s="30">
        <v>145041.22630741764</v>
      </c>
      <c r="AG19" s="30">
        <v>0</v>
      </c>
      <c r="AH19" s="30">
        <v>0</v>
      </c>
      <c r="AI19" s="30">
        <v>0</v>
      </c>
      <c r="AJ19" s="30">
        <v>27573</v>
      </c>
      <c r="AK19" s="30">
        <v>0</v>
      </c>
      <c r="AL19" s="30">
        <v>0</v>
      </c>
      <c r="AM19" s="30">
        <v>0</v>
      </c>
      <c r="AN19" s="30">
        <v>0</v>
      </c>
      <c r="AO19" s="30">
        <v>0</v>
      </c>
      <c r="AP19" s="30">
        <v>0</v>
      </c>
      <c r="AQ19" s="30">
        <v>0</v>
      </c>
      <c r="AR19" s="30">
        <v>0</v>
      </c>
      <c r="AS19" s="30">
        <v>3766700.661657162</v>
      </c>
      <c r="AT19" s="30">
        <v>524161.41254025395</v>
      </c>
      <c r="AU19" s="30">
        <v>172614.22630741764</v>
      </c>
      <c r="AV19" s="30">
        <v>447010.27795986959</v>
      </c>
      <c r="AW19" s="38">
        <v>4463476.3005048335</v>
      </c>
      <c r="AX19" s="30">
        <v>4435903.3005048335</v>
      </c>
      <c r="AY19" s="30">
        <v>6465</v>
      </c>
      <c r="AZ19" s="30">
        <v>4286295</v>
      </c>
      <c r="BA19" s="30">
        <v>0</v>
      </c>
      <c r="BB19" s="30">
        <v>0</v>
      </c>
      <c r="BC19" s="30">
        <v>4463476.3005048335</v>
      </c>
      <c r="BD19" s="30">
        <v>0</v>
      </c>
      <c r="BE19" s="30">
        <v>4463476.3005048335</v>
      </c>
      <c r="BF19" s="30">
        <v>4313868</v>
      </c>
      <c r="BG19" s="30">
        <v>4141253.7736925823</v>
      </c>
      <c r="BH19" s="30">
        <v>4290862.0741974162</v>
      </c>
      <c r="BI19" s="30">
        <v>6471.8884980353187</v>
      </c>
      <c r="BJ19" s="30">
        <v>6349.7859257713599</v>
      </c>
      <c r="BK19" s="196">
        <v>1.9229399808329131E-2</v>
      </c>
      <c r="BL19" s="30">
        <v>0</v>
      </c>
      <c r="BM19" s="30">
        <v>0</v>
      </c>
      <c r="BN19" s="38">
        <v>4463476.3005048335</v>
      </c>
      <c r="BO19" s="30">
        <v>6690.6535452561593</v>
      </c>
      <c r="BP19" s="30" t="s">
        <v>412</v>
      </c>
      <c r="BQ19" s="30">
        <v>6732.2417805502764</v>
      </c>
      <c r="BR19" s="196">
        <v>1.9345289047914438E-2</v>
      </c>
      <c r="BS19" s="30">
        <v>0</v>
      </c>
      <c r="BT19" s="30">
        <v>4463476.3005048335</v>
      </c>
      <c r="BU19" s="30">
        <v>0</v>
      </c>
      <c r="BV19" s="38">
        <v>4463476.3005048335</v>
      </c>
      <c r="BW19" s="211">
        <v>27573</v>
      </c>
      <c r="BX19" s="212">
        <v>4435903.3005048335</v>
      </c>
      <c r="BZ19" s="23">
        <v>8735401</v>
      </c>
      <c r="CB19" s="320"/>
    </row>
    <row r="20" spans="1:80" x14ac:dyDescent="0.25">
      <c r="A20" s="23">
        <v>110643</v>
      </c>
      <c r="B20" s="23">
        <v>8732082</v>
      </c>
      <c r="C20" s="23" t="s">
        <v>105</v>
      </c>
      <c r="D20" s="223">
        <v>155</v>
      </c>
      <c r="E20" s="223">
        <v>155</v>
      </c>
      <c r="F20" s="223">
        <v>0</v>
      </c>
      <c r="G20" s="30">
        <v>596043.47702343867</v>
      </c>
      <c r="H20" s="30">
        <v>0</v>
      </c>
      <c r="I20" s="30">
        <v>0</v>
      </c>
      <c r="J20" s="30">
        <v>28698.370828986652</v>
      </c>
      <c r="K20" s="30">
        <v>0</v>
      </c>
      <c r="L20" s="30">
        <v>61455.097128739093</v>
      </c>
      <c r="M20" s="30">
        <v>0</v>
      </c>
      <c r="N20" s="30">
        <v>2583.9529290466899</v>
      </c>
      <c r="O20" s="30">
        <v>7691.8830905277764</v>
      </c>
      <c r="P20" s="30">
        <v>444.81974987457528</v>
      </c>
      <c r="Q20" s="30">
        <v>0</v>
      </c>
      <c r="R20" s="30">
        <v>0</v>
      </c>
      <c r="S20" s="30">
        <v>0</v>
      </c>
      <c r="T20" s="30">
        <v>0</v>
      </c>
      <c r="U20" s="30">
        <v>0</v>
      </c>
      <c r="V20" s="30">
        <v>0</v>
      </c>
      <c r="W20" s="30">
        <v>0</v>
      </c>
      <c r="X20" s="30">
        <v>0</v>
      </c>
      <c r="Y20" s="30">
        <v>0</v>
      </c>
      <c r="Z20" s="30">
        <v>1316.966338111805</v>
      </c>
      <c r="AA20" s="30">
        <v>0</v>
      </c>
      <c r="AB20" s="30">
        <v>61953.106076492055</v>
      </c>
      <c r="AC20" s="30">
        <v>0</v>
      </c>
      <c r="AD20" s="30">
        <v>0</v>
      </c>
      <c r="AE20" s="30">
        <v>0</v>
      </c>
      <c r="AF20" s="30">
        <v>145041.22630741764</v>
      </c>
      <c r="AG20" s="30">
        <v>0</v>
      </c>
      <c r="AH20" s="30">
        <v>0</v>
      </c>
      <c r="AI20" s="30">
        <v>0</v>
      </c>
      <c r="AJ20" s="30">
        <v>19688.943200000002</v>
      </c>
      <c r="AK20" s="30">
        <v>0</v>
      </c>
      <c r="AL20" s="30">
        <v>0</v>
      </c>
      <c r="AM20" s="30">
        <v>0</v>
      </c>
      <c r="AN20" s="30">
        <v>0</v>
      </c>
      <c r="AO20" s="30">
        <v>0</v>
      </c>
      <c r="AP20" s="30">
        <v>0</v>
      </c>
      <c r="AQ20" s="30">
        <v>0</v>
      </c>
      <c r="AR20" s="30">
        <v>0</v>
      </c>
      <c r="AS20" s="30">
        <v>596043.47702343867</v>
      </c>
      <c r="AT20" s="30">
        <v>164144.19614177864</v>
      </c>
      <c r="AU20" s="30">
        <v>164730.16950741765</v>
      </c>
      <c r="AV20" s="30">
        <v>102850.68378028896</v>
      </c>
      <c r="AW20" s="38">
        <v>924917.84267263487</v>
      </c>
      <c r="AX20" s="30">
        <v>905228.89947263489</v>
      </c>
      <c r="AY20" s="30">
        <v>4955</v>
      </c>
      <c r="AZ20" s="30">
        <v>768025</v>
      </c>
      <c r="BA20" s="30">
        <v>0</v>
      </c>
      <c r="BB20" s="30">
        <v>0</v>
      </c>
      <c r="BC20" s="30">
        <v>924917.84267263487</v>
      </c>
      <c r="BD20" s="30">
        <v>924917.84267263487</v>
      </c>
      <c r="BE20" s="30">
        <v>0</v>
      </c>
      <c r="BF20" s="30">
        <v>787713.94319999998</v>
      </c>
      <c r="BG20" s="30">
        <v>622983.77369258238</v>
      </c>
      <c r="BH20" s="30">
        <v>760187.67316521727</v>
      </c>
      <c r="BI20" s="30">
        <v>4904.4366010659178</v>
      </c>
      <c r="BJ20" s="30">
        <v>4841.9044999571233</v>
      </c>
      <c r="BK20" s="196">
        <v>1.2914773744370256E-2</v>
      </c>
      <c r="BL20" s="30">
        <v>0</v>
      </c>
      <c r="BM20" s="30">
        <v>0</v>
      </c>
      <c r="BN20" s="38">
        <v>924917.84267263487</v>
      </c>
      <c r="BO20" s="30">
        <v>5840.1864482105475</v>
      </c>
      <c r="BP20" s="30" t="s">
        <v>412</v>
      </c>
      <c r="BQ20" s="30">
        <v>5967.2118882105478</v>
      </c>
      <c r="BR20" s="196">
        <v>2.9099131053833105E-2</v>
      </c>
      <c r="BS20" s="30">
        <v>-1556.2000000000003</v>
      </c>
      <c r="BT20" s="30">
        <v>923361.64267263492</v>
      </c>
      <c r="BU20" s="30">
        <v>-1550</v>
      </c>
      <c r="BV20" s="38">
        <v>921811.64267263492</v>
      </c>
      <c r="BW20" s="211">
        <v>19688.943200000002</v>
      </c>
      <c r="BX20" s="212">
        <v>902122.69947263494</v>
      </c>
      <c r="BZ20" s="23">
        <v>8732082</v>
      </c>
      <c r="CB20" s="320"/>
    </row>
    <row r="21" spans="1:80" x14ac:dyDescent="0.25">
      <c r="A21" s="23">
        <v>110627</v>
      </c>
      <c r="B21" s="23">
        <v>8732060</v>
      </c>
      <c r="C21" s="23" t="s">
        <v>106</v>
      </c>
      <c r="D21" s="223">
        <v>101</v>
      </c>
      <c r="E21" s="223">
        <v>101</v>
      </c>
      <c r="F21" s="223">
        <v>0</v>
      </c>
      <c r="G21" s="30">
        <v>388389.62051204714</v>
      </c>
      <c r="H21" s="30">
        <v>0</v>
      </c>
      <c r="I21" s="30">
        <v>0</v>
      </c>
      <c r="J21" s="30">
        <v>13359.586420390313</v>
      </c>
      <c r="K21" s="30">
        <v>0</v>
      </c>
      <c r="L21" s="30">
        <v>28608.407284068147</v>
      </c>
      <c r="M21" s="30">
        <v>0</v>
      </c>
      <c r="N21" s="30">
        <v>704.71443519455158</v>
      </c>
      <c r="O21" s="30">
        <v>20226.803682498939</v>
      </c>
      <c r="P21" s="30">
        <v>889.6394997491501</v>
      </c>
      <c r="Q21" s="30">
        <v>979.60304466760351</v>
      </c>
      <c r="R21" s="30">
        <v>0</v>
      </c>
      <c r="S21" s="30">
        <v>0</v>
      </c>
      <c r="T21" s="30">
        <v>0</v>
      </c>
      <c r="U21" s="30">
        <v>0</v>
      </c>
      <c r="V21" s="30">
        <v>0</v>
      </c>
      <c r="W21" s="30">
        <v>0</v>
      </c>
      <c r="X21" s="30">
        <v>0</v>
      </c>
      <c r="Y21" s="30">
        <v>0</v>
      </c>
      <c r="Z21" s="30">
        <v>0</v>
      </c>
      <c r="AA21" s="30">
        <v>0</v>
      </c>
      <c r="AB21" s="30">
        <v>26161.474724402487</v>
      </c>
      <c r="AC21" s="30">
        <v>0</v>
      </c>
      <c r="AD21" s="30">
        <v>0</v>
      </c>
      <c r="AE21" s="30">
        <v>0</v>
      </c>
      <c r="AF21" s="30">
        <v>145041.22630741764</v>
      </c>
      <c r="AG21" s="30">
        <v>37382.982486571447</v>
      </c>
      <c r="AH21" s="30">
        <v>0</v>
      </c>
      <c r="AI21" s="30">
        <v>0</v>
      </c>
      <c r="AJ21" s="30">
        <v>12372.1062</v>
      </c>
      <c r="AK21" s="30">
        <v>0</v>
      </c>
      <c r="AL21" s="30">
        <v>0</v>
      </c>
      <c r="AM21" s="30">
        <v>0</v>
      </c>
      <c r="AN21" s="30">
        <v>7000</v>
      </c>
      <c r="AO21" s="30">
        <v>0</v>
      </c>
      <c r="AP21" s="30">
        <v>0</v>
      </c>
      <c r="AQ21" s="30">
        <v>0</v>
      </c>
      <c r="AR21" s="30">
        <v>0</v>
      </c>
      <c r="AS21" s="30">
        <v>388389.62051204714</v>
      </c>
      <c r="AT21" s="30">
        <v>90930.229090971188</v>
      </c>
      <c r="AU21" s="30">
        <v>201796.3149939891</v>
      </c>
      <c r="AV21" s="30">
        <v>62994.429411912904</v>
      </c>
      <c r="AW21" s="38">
        <v>681116.16459700745</v>
      </c>
      <c r="AX21" s="30">
        <v>661744.05839700741</v>
      </c>
      <c r="AY21" s="30">
        <v>4955</v>
      </c>
      <c r="AZ21" s="30">
        <v>500455</v>
      </c>
      <c r="BA21" s="30">
        <v>0</v>
      </c>
      <c r="BB21" s="30">
        <v>0</v>
      </c>
      <c r="BC21" s="30">
        <v>681116.16459700745</v>
      </c>
      <c r="BD21" s="30">
        <v>681116.16459700745</v>
      </c>
      <c r="BE21" s="30">
        <v>0</v>
      </c>
      <c r="BF21" s="30">
        <v>519827.10619999998</v>
      </c>
      <c r="BG21" s="30">
        <v>325030.79120601091</v>
      </c>
      <c r="BH21" s="30">
        <v>486319.84960301837</v>
      </c>
      <c r="BI21" s="30">
        <v>4815.048015871469</v>
      </c>
      <c r="BJ21" s="30">
        <v>4878.9071632211662</v>
      </c>
      <c r="BK21" s="196">
        <v>-1.3088821986835249E-2</v>
      </c>
      <c r="BL21" s="30">
        <v>1.3088821986835249E-2</v>
      </c>
      <c r="BM21" s="30">
        <v>6449.7738823194168</v>
      </c>
      <c r="BN21" s="38">
        <v>687565.9384793269</v>
      </c>
      <c r="BO21" s="30">
        <v>6615.7805176170978</v>
      </c>
      <c r="BP21" s="30" t="s">
        <v>412</v>
      </c>
      <c r="BQ21" s="30">
        <v>6807.583549300266</v>
      </c>
      <c r="BR21" s="196">
        <v>-1.8383399630723884E-2</v>
      </c>
      <c r="BS21" s="30">
        <v>-963.84999999999991</v>
      </c>
      <c r="BT21" s="30">
        <v>686602.08847932692</v>
      </c>
      <c r="BU21" s="30">
        <v>-1010</v>
      </c>
      <c r="BV21" s="38">
        <v>685592.08847932692</v>
      </c>
      <c r="BW21" s="211">
        <v>12372.1062</v>
      </c>
      <c r="BX21" s="212">
        <v>673219.98227932688</v>
      </c>
      <c r="BZ21" s="23">
        <v>8732060</v>
      </c>
      <c r="CB21" s="320"/>
    </row>
    <row r="22" spans="1:80" x14ac:dyDescent="0.25">
      <c r="A22" s="23">
        <v>110746</v>
      </c>
      <c r="B22" s="23">
        <v>8732312</v>
      </c>
      <c r="C22" s="23" t="s">
        <v>107</v>
      </c>
      <c r="D22" s="223">
        <v>189</v>
      </c>
      <c r="E22" s="223">
        <v>189</v>
      </c>
      <c r="F22" s="223">
        <v>0</v>
      </c>
      <c r="G22" s="30">
        <v>726788.49778987048</v>
      </c>
      <c r="H22" s="30">
        <v>0</v>
      </c>
      <c r="I22" s="30">
        <v>0</v>
      </c>
      <c r="J22" s="30">
        <v>13854.385917441808</v>
      </c>
      <c r="K22" s="30">
        <v>0</v>
      </c>
      <c r="L22" s="30">
        <v>29667.977924218823</v>
      </c>
      <c r="M22" s="30">
        <v>0</v>
      </c>
      <c r="N22" s="30">
        <v>3288.667364241242</v>
      </c>
      <c r="O22" s="30">
        <v>569.76911781687261</v>
      </c>
      <c r="P22" s="30">
        <v>0</v>
      </c>
      <c r="Q22" s="30">
        <v>0</v>
      </c>
      <c r="R22" s="30">
        <v>0</v>
      </c>
      <c r="S22" s="30">
        <v>0</v>
      </c>
      <c r="T22" s="30">
        <v>0</v>
      </c>
      <c r="U22" s="30">
        <v>0</v>
      </c>
      <c r="V22" s="30">
        <v>0</v>
      </c>
      <c r="W22" s="30">
        <v>0</v>
      </c>
      <c r="X22" s="30">
        <v>0</v>
      </c>
      <c r="Y22" s="30">
        <v>0</v>
      </c>
      <c r="Z22" s="30">
        <v>32520.972775333001</v>
      </c>
      <c r="AA22" s="30">
        <v>0</v>
      </c>
      <c r="AB22" s="30">
        <v>68740.747774197967</v>
      </c>
      <c r="AC22" s="30">
        <v>0</v>
      </c>
      <c r="AD22" s="30">
        <v>3530.4693810831795</v>
      </c>
      <c r="AE22" s="30">
        <v>0</v>
      </c>
      <c r="AF22" s="30">
        <v>145041.22630741764</v>
      </c>
      <c r="AG22" s="30">
        <v>0</v>
      </c>
      <c r="AH22" s="30">
        <v>0</v>
      </c>
      <c r="AI22" s="30">
        <v>0</v>
      </c>
      <c r="AJ22" s="30">
        <v>0</v>
      </c>
      <c r="AK22" s="30">
        <v>0</v>
      </c>
      <c r="AL22" s="30">
        <v>0</v>
      </c>
      <c r="AM22" s="30">
        <v>0</v>
      </c>
      <c r="AN22" s="30">
        <v>0</v>
      </c>
      <c r="AO22" s="30">
        <v>0</v>
      </c>
      <c r="AP22" s="30">
        <v>0</v>
      </c>
      <c r="AQ22" s="30">
        <v>0</v>
      </c>
      <c r="AR22" s="30">
        <v>0</v>
      </c>
      <c r="AS22" s="30">
        <v>726788.49778987048</v>
      </c>
      <c r="AT22" s="30">
        <v>152172.99025433292</v>
      </c>
      <c r="AU22" s="30">
        <v>145041.22630741764</v>
      </c>
      <c r="AV22" s="30">
        <v>105058.35143150244</v>
      </c>
      <c r="AW22" s="38">
        <v>1024002.714351621</v>
      </c>
      <c r="AX22" s="30">
        <v>1024002.714351621</v>
      </c>
      <c r="AY22" s="30">
        <v>4955</v>
      </c>
      <c r="AZ22" s="30">
        <v>936495</v>
      </c>
      <c r="BA22" s="30">
        <v>0</v>
      </c>
      <c r="BB22" s="30">
        <v>0</v>
      </c>
      <c r="BC22" s="30">
        <v>1024002.714351621</v>
      </c>
      <c r="BD22" s="30">
        <v>1024002.7143516209</v>
      </c>
      <c r="BE22" s="30">
        <v>0</v>
      </c>
      <c r="BF22" s="30">
        <v>936495</v>
      </c>
      <c r="BG22" s="30">
        <v>791453.77369258238</v>
      </c>
      <c r="BH22" s="30">
        <v>878961.48804420338</v>
      </c>
      <c r="BI22" s="30">
        <v>4650.5898838317635</v>
      </c>
      <c r="BJ22" s="30">
        <v>4575.2205241885686</v>
      </c>
      <c r="BK22" s="196">
        <v>1.6473382921047709E-2</v>
      </c>
      <c r="BL22" s="30">
        <v>0</v>
      </c>
      <c r="BM22" s="30">
        <v>0</v>
      </c>
      <c r="BN22" s="38">
        <v>1024002.714351621</v>
      </c>
      <c r="BO22" s="30">
        <v>5418.0037796382067</v>
      </c>
      <c r="BP22" s="30" t="s">
        <v>412</v>
      </c>
      <c r="BQ22" s="30">
        <v>5418.0037796382067</v>
      </c>
      <c r="BR22" s="196">
        <v>-2.2357551711260415E-2</v>
      </c>
      <c r="BS22" s="30">
        <v>-1698.8999999999999</v>
      </c>
      <c r="BT22" s="30">
        <v>1022303.814351621</v>
      </c>
      <c r="BU22" s="30">
        <v>-1890</v>
      </c>
      <c r="BV22" s="38">
        <v>1020413.814351621</v>
      </c>
      <c r="BW22" s="211">
        <v>0</v>
      </c>
      <c r="BX22" s="212">
        <v>1020413.814351621</v>
      </c>
      <c r="BZ22" s="23">
        <v>8732312</v>
      </c>
      <c r="CB22" s="320"/>
    </row>
    <row r="23" spans="1:80" x14ac:dyDescent="0.25">
      <c r="A23" s="23">
        <v>145425</v>
      </c>
      <c r="B23" s="23">
        <v>8732200</v>
      </c>
      <c r="C23" s="23" t="s">
        <v>108</v>
      </c>
      <c r="D23" s="223">
        <v>250</v>
      </c>
      <c r="E23" s="223">
        <v>250</v>
      </c>
      <c r="F23" s="223">
        <v>0</v>
      </c>
      <c r="G23" s="30">
        <v>961360.44681199791</v>
      </c>
      <c r="H23" s="30">
        <v>0</v>
      </c>
      <c r="I23" s="30">
        <v>0</v>
      </c>
      <c r="J23" s="30">
        <v>22265.977367317217</v>
      </c>
      <c r="K23" s="30">
        <v>0</v>
      </c>
      <c r="L23" s="30">
        <v>49799.820087081651</v>
      </c>
      <c r="M23" s="30">
        <v>0</v>
      </c>
      <c r="N23" s="30">
        <v>0</v>
      </c>
      <c r="O23" s="30">
        <v>569.76911781687159</v>
      </c>
      <c r="P23" s="30">
        <v>0</v>
      </c>
      <c r="Q23" s="30">
        <v>0</v>
      </c>
      <c r="R23" s="30">
        <v>0</v>
      </c>
      <c r="S23" s="30">
        <v>0</v>
      </c>
      <c r="T23" s="30">
        <v>0</v>
      </c>
      <c r="U23" s="30">
        <v>0</v>
      </c>
      <c r="V23" s="30">
        <v>0</v>
      </c>
      <c r="W23" s="30">
        <v>0</v>
      </c>
      <c r="X23" s="30">
        <v>0</v>
      </c>
      <c r="Y23" s="30">
        <v>0</v>
      </c>
      <c r="Z23" s="30">
        <v>14474.223242165124</v>
      </c>
      <c r="AA23" s="30">
        <v>0</v>
      </c>
      <c r="AB23" s="30">
        <v>80154.134266181922</v>
      </c>
      <c r="AC23" s="30">
        <v>0</v>
      </c>
      <c r="AD23" s="30">
        <v>0</v>
      </c>
      <c r="AE23" s="30">
        <v>0</v>
      </c>
      <c r="AF23" s="30">
        <v>145041.22630741764</v>
      </c>
      <c r="AG23" s="30">
        <v>0</v>
      </c>
      <c r="AH23" s="30">
        <v>0</v>
      </c>
      <c r="AI23" s="30">
        <v>0</v>
      </c>
      <c r="AJ23" s="30">
        <v>5039.8999999999996</v>
      </c>
      <c r="AK23" s="30">
        <v>0</v>
      </c>
      <c r="AL23" s="30">
        <v>0</v>
      </c>
      <c r="AM23" s="30">
        <v>0</v>
      </c>
      <c r="AN23" s="30">
        <v>0</v>
      </c>
      <c r="AO23" s="30">
        <v>0</v>
      </c>
      <c r="AP23" s="30">
        <v>0</v>
      </c>
      <c r="AQ23" s="30">
        <v>0</v>
      </c>
      <c r="AR23" s="30">
        <v>0</v>
      </c>
      <c r="AS23" s="30">
        <v>961360.44681199791</v>
      </c>
      <c r="AT23" s="30">
        <v>167263.92408056278</v>
      </c>
      <c r="AU23" s="30">
        <v>150081.12630741764</v>
      </c>
      <c r="AV23" s="30">
        <v>126242.45872246439</v>
      </c>
      <c r="AW23" s="38">
        <v>1278705.4971999782</v>
      </c>
      <c r="AX23" s="30">
        <v>1273665.5971999783</v>
      </c>
      <c r="AY23" s="30">
        <v>4955</v>
      </c>
      <c r="AZ23" s="30">
        <v>1238750</v>
      </c>
      <c r="BA23" s="30">
        <v>0</v>
      </c>
      <c r="BB23" s="30">
        <v>0</v>
      </c>
      <c r="BC23" s="30">
        <v>1278705.4971999782</v>
      </c>
      <c r="BD23" s="30">
        <v>1278705.4971999782</v>
      </c>
      <c r="BE23" s="30">
        <v>0</v>
      </c>
      <c r="BF23" s="30">
        <v>1243789.8999999999</v>
      </c>
      <c r="BG23" s="30">
        <v>1093708.7736925823</v>
      </c>
      <c r="BH23" s="30">
        <v>1128624.3708925606</v>
      </c>
      <c r="BI23" s="30">
        <v>4514.4974835702424</v>
      </c>
      <c r="BJ23" s="30">
        <v>4430.2580898649185</v>
      </c>
      <c r="BK23" s="196">
        <v>1.901455671353278E-2</v>
      </c>
      <c r="BL23" s="30">
        <v>0</v>
      </c>
      <c r="BM23" s="30">
        <v>0</v>
      </c>
      <c r="BN23" s="38">
        <v>1278705.4971999782</v>
      </c>
      <c r="BO23" s="30">
        <v>5094.6623887999131</v>
      </c>
      <c r="BP23" s="30" t="s">
        <v>412</v>
      </c>
      <c r="BQ23" s="30">
        <v>5114.821988799913</v>
      </c>
      <c r="BR23" s="196">
        <v>2.8613291524978601E-2</v>
      </c>
      <c r="BS23" s="30">
        <v>0</v>
      </c>
      <c r="BT23" s="30">
        <v>1278705.4971999782</v>
      </c>
      <c r="BU23" s="30">
        <v>0</v>
      </c>
      <c r="BV23" s="38">
        <v>1278705.4971999782</v>
      </c>
      <c r="BW23" s="211">
        <v>5039.8999999999996</v>
      </c>
      <c r="BX23" s="212">
        <v>1273665.5971999783</v>
      </c>
      <c r="BZ23" s="23">
        <v>8732200</v>
      </c>
      <c r="CB23" s="320"/>
    </row>
    <row r="24" spans="1:80" x14ac:dyDescent="0.25">
      <c r="A24" s="23">
        <v>136677</v>
      </c>
      <c r="B24" s="23">
        <v>8734002</v>
      </c>
      <c r="C24" s="23" t="s">
        <v>109</v>
      </c>
      <c r="D24" s="223">
        <v>1467</v>
      </c>
      <c r="E24" s="223">
        <v>0</v>
      </c>
      <c r="F24" s="223">
        <v>1467</v>
      </c>
      <c r="G24" s="30">
        <v>0</v>
      </c>
      <c r="H24" s="30">
        <v>4807365.9912856612</v>
      </c>
      <c r="I24" s="30">
        <v>3544103.8332286272</v>
      </c>
      <c r="J24" s="30">
        <v>0</v>
      </c>
      <c r="K24" s="30">
        <v>143986.65364198457</v>
      </c>
      <c r="L24" s="30">
        <v>0</v>
      </c>
      <c r="M24" s="30">
        <v>458539.19047464017</v>
      </c>
      <c r="N24" s="30">
        <v>0</v>
      </c>
      <c r="O24" s="30">
        <v>0</v>
      </c>
      <c r="P24" s="30">
        <v>0</v>
      </c>
      <c r="Q24" s="30">
        <v>0</v>
      </c>
      <c r="R24" s="30">
        <v>0</v>
      </c>
      <c r="S24" s="30">
        <v>0</v>
      </c>
      <c r="T24" s="30">
        <v>21071.461409788837</v>
      </c>
      <c r="U24" s="30">
        <v>11245.443114806692</v>
      </c>
      <c r="V24" s="30">
        <v>20311.769252699705</v>
      </c>
      <c r="W24" s="30">
        <v>0</v>
      </c>
      <c r="X24" s="30">
        <v>0</v>
      </c>
      <c r="Y24" s="30">
        <v>0</v>
      </c>
      <c r="Z24" s="30">
        <v>0</v>
      </c>
      <c r="AA24" s="30">
        <v>62179.803462804332</v>
      </c>
      <c r="AB24" s="30">
        <v>0</v>
      </c>
      <c r="AC24" s="30">
        <v>528253.08918715455</v>
      </c>
      <c r="AD24" s="30">
        <v>0</v>
      </c>
      <c r="AE24" s="30">
        <v>0</v>
      </c>
      <c r="AF24" s="30">
        <v>145041.22630741764</v>
      </c>
      <c r="AG24" s="30">
        <v>0</v>
      </c>
      <c r="AH24" s="30">
        <v>0</v>
      </c>
      <c r="AI24" s="30">
        <v>0</v>
      </c>
      <c r="AJ24" s="30">
        <v>55692</v>
      </c>
      <c r="AK24" s="30">
        <v>0</v>
      </c>
      <c r="AL24" s="30">
        <v>0</v>
      </c>
      <c r="AM24" s="30">
        <v>0</v>
      </c>
      <c r="AN24" s="30">
        <v>0</v>
      </c>
      <c r="AO24" s="30">
        <v>0</v>
      </c>
      <c r="AP24" s="30">
        <v>0</v>
      </c>
      <c r="AQ24" s="30">
        <v>0</v>
      </c>
      <c r="AR24" s="30">
        <v>0</v>
      </c>
      <c r="AS24" s="30">
        <v>8351469.8245142885</v>
      </c>
      <c r="AT24" s="30">
        <v>1245587.4105438786</v>
      </c>
      <c r="AU24" s="30">
        <v>200733.22630741764</v>
      </c>
      <c r="AV24" s="30">
        <v>962035.97191236005</v>
      </c>
      <c r="AW24" s="38">
        <v>9797790.4613655843</v>
      </c>
      <c r="AX24" s="30">
        <v>9742098.4613655843</v>
      </c>
      <c r="AY24" s="30">
        <v>6465</v>
      </c>
      <c r="AZ24" s="30">
        <v>9484155</v>
      </c>
      <c r="BA24" s="30">
        <v>0</v>
      </c>
      <c r="BB24" s="30">
        <v>0</v>
      </c>
      <c r="BC24" s="30">
        <v>9797790.4613655843</v>
      </c>
      <c r="BD24" s="30">
        <v>0</v>
      </c>
      <c r="BE24" s="30">
        <v>9797790.4613655843</v>
      </c>
      <c r="BF24" s="30">
        <v>9539847</v>
      </c>
      <c r="BG24" s="30">
        <v>9339113.7736925818</v>
      </c>
      <c r="BH24" s="30">
        <v>9597057.2350581661</v>
      </c>
      <c r="BI24" s="30">
        <v>6541.9613054247893</v>
      </c>
      <c r="BJ24" s="30">
        <v>6446.7672147008079</v>
      </c>
      <c r="BK24" s="196">
        <v>1.4766174666103454E-2</v>
      </c>
      <c r="BL24" s="30">
        <v>0</v>
      </c>
      <c r="BM24" s="30">
        <v>0</v>
      </c>
      <c r="BN24" s="38">
        <v>9797790.4613655843</v>
      </c>
      <c r="BO24" s="30">
        <v>6640.8305803446383</v>
      </c>
      <c r="BP24" s="30" t="s">
        <v>412</v>
      </c>
      <c r="BQ24" s="30">
        <v>6678.7937705286877</v>
      </c>
      <c r="BR24" s="196">
        <v>1.475276693089822E-2</v>
      </c>
      <c r="BS24" s="30">
        <v>0</v>
      </c>
      <c r="BT24" s="30">
        <v>9797790.4613655843</v>
      </c>
      <c r="BU24" s="30">
        <v>0</v>
      </c>
      <c r="BV24" s="38">
        <v>9797790.4613655843</v>
      </c>
      <c r="BW24" s="211">
        <v>55692</v>
      </c>
      <c r="BX24" s="212">
        <v>9742098.4613655843</v>
      </c>
      <c r="BZ24" s="23">
        <v>8734002</v>
      </c>
      <c r="CB24" s="320"/>
    </row>
    <row r="25" spans="1:80" x14ac:dyDescent="0.25">
      <c r="A25" s="23">
        <v>137626</v>
      </c>
      <c r="B25" s="23">
        <v>8733002</v>
      </c>
      <c r="C25" s="23" t="s">
        <v>110</v>
      </c>
      <c r="D25" s="223">
        <v>204</v>
      </c>
      <c r="E25" s="223">
        <v>204</v>
      </c>
      <c r="F25" s="223">
        <v>0</v>
      </c>
      <c r="G25" s="30">
        <v>784470.12459859031</v>
      </c>
      <c r="H25" s="30">
        <v>0</v>
      </c>
      <c r="I25" s="30">
        <v>0</v>
      </c>
      <c r="J25" s="30">
        <v>11875.187929235806</v>
      </c>
      <c r="K25" s="30">
        <v>0</v>
      </c>
      <c r="L25" s="30">
        <v>25429.695363616072</v>
      </c>
      <c r="M25" s="30">
        <v>0</v>
      </c>
      <c r="N25" s="30">
        <v>0</v>
      </c>
      <c r="O25" s="30">
        <v>0</v>
      </c>
      <c r="P25" s="30">
        <v>0</v>
      </c>
      <c r="Q25" s="30">
        <v>0</v>
      </c>
      <c r="R25" s="30">
        <v>0</v>
      </c>
      <c r="S25" s="30">
        <v>0</v>
      </c>
      <c r="T25" s="30">
        <v>0</v>
      </c>
      <c r="U25" s="30">
        <v>0</v>
      </c>
      <c r="V25" s="30">
        <v>0</v>
      </c>
      <c r="W25" s="30">
        <v>0</v>
      </c>
      <c r="X25" s="30">
        <v>0</v>
      </c>
      <c r="Y25" s="30">
        <v>0</v>
      </c>
      <c r="Z25" s="30">
        <v>6854.8493924682143</v>
      </c>
      <c r="AA25" s="30">
        <v>0</v>
      </c>
      <c r="AB25" s="30">
        <v>67652.163097954108</v>
      </c>
      <c r="AC25" s="30">
        <v>0</v>
      </c>
      <c r="AD25" s="30">
        <v>2733.5977086187177</v>
      </c>
      <c r="AE25" s="30">
        <v>0</v>
      </c>
      <c r="AF25" s="30">
        <v>145041.22630741764</v>
      </c>
      <c r="AG25" s="30">
        <v>0</v>
      </c>
      <c r="AH25" s="30">
        <v>0</v>
      </c>
      <c r="AI25" s="30">
        <v>0</v>
      </c>
      <c r="AJ25" s="30">
        <v>6603.52</v>
      </c>
      <c r="AK25" s="30">
        <v>0</v>
      </c>
      <c r="AL25" s="30">
        <v>0</v>
      </c>
      <c r="AM25" s="30">
        <v>0</v>
      </c>
      <c r="AN25" s="30">
        <v>0</v>
      </c>
      <c r="AO25" s="30">
        <v>0</v>
      </c>
      <c r="AP25" s="30">
        <v>0</v>
      </c>
      <c r="AQ25" s="30">
        <v>0</v>
      </c>
      <c r="AR25" s="30">
        <v>0</v>
      </c>
      <c r="AS25" s="30">
        <v>784470.12459859031</v>
      </c>
      <c r="AT25" s="30">
        <v>114545.49349189292</v>
      </c>
      <c r="AU25" s="30">
        <v>151644.74630741763</v>
      </c>
      <c r="AV25" s="30">
        <v>102761.45641118291</v>
      </c>
      <c r="AW25" s="38">
        <v>1050660.3643979009</v>
      </c>
      <c r="AX25" s="30">
        <v>1044056.8443979009</v>
      </c>
      <c r="AY25" s="30">
        <v>4955</v>
      </c>
      <c r="AZ25" s="30">
        <v>1010820</v>
      </c>
      <c r="BA25" s="30">
        <v>0</v>
      </c>
      <c r="BB25" s="30">
        <v>0</v>
      </c>
      <c r="BC25" s="30">
        <v>1050660.3643979009</v>
      </c>
      <c r="BD25" s="30">
        <v>1050660.3643979009</v>
      </c>
      <c r="BE25" s="30">
        <v>0</v>
      </c>
      <c r="BF25" s="30">
        <v>1017423.52</v>
      </c>
      <c r="BG25" s="30">
        <v>865778.77369258238</v>
      </c>
      <c r="BH25" s="30">
        <v>899015.61809048324</v>
      </c>
      <c r="BI25" s="30">
        <v>4406.9393043651144</v>
      </c>
      <c r="BJ25" s="30">
        <v>4323.1955596727303</v>
      </c>
      <c r="BK25" s="196">
        <v>1.9370797257832948E-2</v>
      </c>
      <c r="BL25" s="30">
        <v>0</v>
      </c>
      <c r="BM25" s="30">
        <v>0</v>
      </c>
      <c r="BN25" s="38">
        <v>1050660.3643979009</v>
      </c>
      <c r="BO25" s="30">
        <v>5117.9257078328474</v>
      </c>
      <c r="BP25" s="30" t="s">
        <v>412</v>
      </c>
      <c r="BQ25" s="30">
        <v>5150.2959039112784</v>
      </c>
      <c r="BR25" s="196">
        <v>1.8277696367304364E-2</v>
      </c>
      <c r="BS25" s="30">
        <v>0</v>
      </c>
      <c r="BT25" s="30">
        <v>1050660.3643979009</v>
      </c>
      <c r="BU25" s="30">
        <v>0</v>
      </c>
      <c r="BV25" s="38">
        <v>1050660.3643979009</v>
      </c>
      <c r="BW25" s="211">
        <v>6603.52</v>
      </c>
      <c r="BX25" s="212">
        <v>1044056.8443979009</v>
      </c>
      <c r="BZ25" s="23">
        <v>8733002</v>
      </c>
      <c r="CB25" s="320"/>
    </row>
    <row r="26" spans="1:80" x14ac:dyDescent="0.25">
      <c r="A26" s="23">
        <v>135131</v>
      </c>
      <c r="B26" s="23">
        <v>8733942</v>
      </c>
      <c r="C26" s="23" t="s">
        <v>111</v>
      </c>
      <c r="D26" s="223">
        <v>613</v>
      </c>
      <c r="E26" s="223">
        <v>613</v>
      </c>
      <c r="F26" s="223">
        <v>0</v>
      </c>
      <c r="G26" s="30">
        <v>2357255.8155830191</v>
      </c>
      <c r="H26" s="30">
        <v>0</v>
      </c>
      <c r="I26" s="30">
        <v>0</v>
      </c>
      <c r="J26" s="30">
        <v>68777.13009015756</v>
      </c>
      <c r="K26" s="30">
        <v>0</v>
      </c>
      <c r="L26" s="30">
        <v>148339.88962109419</v>
      </c>
      <c r="M26" s="30">
        <v>0</v>
      </c>
      <c r="N26" s="30">
        <v>234.90481173151701</v>
      </c>
      <c r="O26" s="30">
        <v>1709.3073534506154</v>
      </c>
      <c r="P26" s="30">
        <v>0</v>
      </c>
      <c r="Q26" s="30">
        <v>0</v>
      </c>
      <c r="R26" s="30">
        <v>0</v>
      </c>
      <c r="S26" s="30">
        <v>0</v>
      </c>
      <c r="T26" s="30">
        <v>0</v>
      </c>
      <c r="U26" s="30">
        <v>0</v>
      </c>
      <c r="V26" s="30">
        <v>0</v>
      </c>
      <c r="W26" s="30">
        <v>0</v>
      </c>
      <c r="X26" s="30">
        <v>0</v>
      </c>
      <c r="Y26" s="30">
        <v>0</v>
      </c>
      <c r="Z26" s="30">
        <v>42569.510785971608</v>
      </c>
      <c r="AA26" s="30">
        <v>0</v>
      </c>
      <c r="AB26" s="30">
        <v>235557.92874323382</v>
      </c>
      <c r="AC26" s="30">
        <v>0</v>
      </c>
      <c r="AD26" s="30">
        <v>1176.823127027702</v>
      </c>
      <c r="AE26" s="30">
        <v>0</v>
      </c>
      <c r="AF26" s="30">
        <v>145041.22630741764</v>
      </c>
      <c r="AG26" s="30">
        <v>0</v>
      </c>
      <c r="AH26" s="30">
        <v>0</v>
      </c>
      <c r="AI26" s="30">
        <v>0</v>
      </c>
      <c r="AJ26" s="30">
        <v>66612</v>
      </c>
      <c r="AK26" s="30">
        <v>0</v>
      </c>
      <c r="AL26" s="30">
        <v>0</v>
      </c>
      <c r="AM26" s="30">
        <v>0</v>
      </c>
      <c r="AN26" s="30">
        <v>0</v>
      </c>
      <c r="AO26" s="30">
        <v>0</v>
      </c>
      <c r="AP26" s="30">
        <v>0</v>
      </c>
      <c r="AQ26" s="30">
        <v>0</v>
      </c>
      <c r="AR26" s="30">
        <v>0</v>
      </c>
      <c r="AS26" s="30">
        <v>2357255.8155830191</v>
      </c>
      <c r="AT26" s="30">
        <v>498365.49453266698</v>
      </c>
      <c r="AU26" s="30">
        <v>211653.22630741764</v>
      </c>
      <c r="AV26" s="30">
        <v>353018.02246156638</v>
      </c>
      <c r="AW26" s="38">
        <v>3067274.5364231039</v>
      </c>
      <c r="AX26" s="30">
        <v>3000662.5364231039</v>
      </c>
      <c r="AY26" s="30">
        <v>4955</v>
      </c>
      <c r="AZ26" s="30">
        <v>3037415</v>
      </c>
      <c r="BA26" s="30">
        <v>36752.463576896116</v>
      </c>
      <c r="BB26" s="30">
        <v>0</v>
      </c>
      <c r="BC26" s="30">
        <v>3104027</v>
      </c>
      <c r="BD26" s="30">
        <v>3104027</v>
      </c>
      <c r="BE26" s="30">
        <v>0</v>
      </c>
      <c r="BF26" s="30">
        <v>3104027</v>
      </c>
      <c r="BG26" s="30">
        <v>2892373.7736925823</v>
      </c>
      <c r="BH26" s="30">
        <v>2892373.7736925823</v>
      </c>
      <c r="BI26" s="30">
        <v>4718.3911479487479</v>
      </c>
      <c r="BJ26" s="30">
        <v>4712.5457975084</v>
      </c>
      <c r="BK26" s="196">
        <v>1.2403806119907336E-3</v>
      </c>
      <c r="BL26" s="30">
        <v>0</v>
      </c>
      <c r="BM26" s="30">
        <v>0</v>
      </c>
      <c r="BN26" s="38">
        <v>3104027</v>
      </c>
      <c r="BO26" s="30">
        <v>4955</v>
      </c>
      <c r="BP26" s="30" t="s">
        <v>412</v>
      </c>
      <c r="BQ26" s="30">
        <v>5063.665579119086</v>
      </c>
      <c r="BR26" s="196">
        <v>2.1125665715369113E-3</v>
      </c>
      <c r="BS26" s="30">
        <v>-5734.25</v>
      </c>
      <c r="BT26" s="30">
        <v>3098292.75</v>
      </c>
      <c r="BU26" s="30">
        <v>-6130</v>
      </c>
      <c r="BV26" s="38">
        <v>3092162.75</v>
      </c>
      <c r="BW26" s="211">
        <v>66612</v>
      </c>
      <c r="BX26" s="212">
        <v>3025550.75</v>
      </c>
      <c r="BZ26" s="23">
        <v>8733942</v>
      </c>
      <c r="CB26" s="320"/>
    </row>
    <row r="27" spans="1:80" x14ac:dyDescent="0.25">
      <c r="A27" s="23">
        <v>110827</v>
      </c>
      <c r="B27" s="23">
        <v>8733081</v>
      </c>
      <c r="C27" s="23" t="s">
        <v>112</v>
      </c>
      <c r="D27" s="223">
        <v>91</v>
      </c>
      <c r="E27" s="223">
        <v>91</v>
      </c>
      <c r="F27" s="223">
        <v>0</v>
      </c>
      <c r="G27" s="30">
        <v>349935.20263956726</v>
      </c>
      <c r="H27" s="30">
        <v>0</v>
      </c>
      <c r="I27" s="30">
        <v>0</v>
      </c>
      <c r="J27" s="30">
        <v>6432.3934616694241</v>
      </c>
      <c r="K27" s="30">
        <v>0</v>
      </c>
      <c r="L27" s="30">
        <v>13774.418321958767</v>
      </c>
      <c r="M27" s="30">
        <v>0</v>
      </c>
      <c r="N27" s="30">
        <v>0</v>
      </c>
      <c r="O27" s="30">
        <v>0</v>
      </c>
      <c r="P27" s="30">
        <v>0</v>
      </c>
      <c r="Q27" s="30">
        <v>0</v>
      </c>
      <c r="R27" s="30">
        <v>0</v>
      </c>
      <c r="S27" s="30">
        <v>0</v>
      </c>
      <c r="T27" s="30">
        <v>0</v>
      </c>
      <c r="U27" s="30">
        <v>0</v>
      </c>
      <c r="V27" s="30">
        <v>0</v>
      </c>
      <c r="W27" s="30">
        <v>0</v>
      </c>
      <c r="X27" s="30">
        <v>0</v>
      </c>
      <c r="Y27" s="30">
        <v>0</v>
      </c>
      <c r="Z27" s="30">
        <v>0</v>
      </c>
      <c r="AA27" s="30">
        <v>0</v>
      </c>
      <c r="AB27" s="30">
        <v>12024.190050507024</v>
      </c>
      <c r="AC27" s="30">
        <v>0</v>
      </c>
      <c r="AD27" s="30">
        <v>2450.1071661069009</v>
      </c>
      <c r="AE27" s="30">
        <v>0</v>
      </c>
      <c r="AF27" s="30">
        <v>145041.22630741764</v>
      </c>
      <c r="AG27" s="30">
        <v>45043.429717426254</v>
      </c>
      <c r="AH27" s="30">
        <v>0</v>
      </c>
      <c r="AI27" s="30">
        <v>0</v>
      </c>
      <c r="AJ27" s="30">
        <v>12100.75</v>
      </c>
      <c r="AK27" s="30">
        <v>0</v>
      </c>
      <c r="AL27" s="30">
        <v>0</v>
      </c>
      <c r="AM27" s="30">
        <v>0</v>
      </c>
      <c r="AN27" s="30">
        <v>0</v>
      </c>
      <c r="AO27" s="30">
        <v>0</v>
      </c>
      <c r="AP27" s="30">
        <v>0</v>
      </c>
      <c r="AQ27" s="30">
        <v>0</v>
      </c>
      <c r="AR27" s="30">
        <v>0</v>
      </c>
      <c r="AS27" s="30">
        <v>349935.20263956726</v>
      </c>
      <c r="AT27" s="30">
        <v>34681.109000242112</v>
      </c>
      <c r="AU27" s="30">
        <v>202185.40602484389</v>
      </c>
      <c r="AV27" s="30">
        <v>28042.279334452534</v>
      </c>
      <c r="AW27" s="38">
        <v>586801.71766465332</v>
      </c>
      <c r="AX27" s="30">
        <v>574700.96766465332</v>
      </c>
      <c r="AY27" s="30">
        <v>4955</v>
      </c>
      <c r="AZ27" s="30">
        <v>450905</v>
      </c>
      <c r="BA27" s="30">
        <v>0</v>
      </c>
      <c r="BB27" s="30">
        <v>0</v>
      </c>
      <c r="BC27" s="30">
        <v>586801.71766465332</v>
      </c>
      <c r="BD27" s="30">
        <v>586801.71766465332</v>
      </c>
      <c r="BE27" s="30">
        <v>0</v>
      </c>
      <c r="BF27" s="30">
        <v>463005.75</v>
      </c>
      <c r="BG27" s="30">
        <v>260820.34397515608</v>
      </c>
      <c r="BH27" s="30">
        <v>384616.3116398094</v>
      </c>
      <c r="BI27" s="30">
        <v>4226.5528751627407</v>
      </c>
      <c r="BJ27" s="30">
        <v>4205.1191605407457</v>
      </c>
      <c r="BK27" s="196">
        <v>5.0970528547968222E-3</v>
      </c>
      <c r="BL27" s="30">
        <v>0</v>
      </c>
      <c r="BM27" s="30">
        <v>0</v>
      </c>
      <c r="BN27" s="38">
        <v>586801.71766465332</v>
      </c>
      <c r="BO27" s="30">
        <v>6315.3952490621241</v>
      </c>
      <c r="BP27" s="30" t="s">
        <v>412</v>
      </c>
      <c r="BQ27" s="30">
        <v>6448.3705237873992</v>
      </c>
      <c r="BR27" s="196">
        <v>4.0338912271034921E-2</v>
      </c>
      <c r="BS27" s="30">
        <v>-815.75000000000011</v>
      </c>
      <c r="BT27" s="30">
        <v>585985.96766465332</v>
      </c>
      <c r="BU27" s="30">
        <v>-910</v>
      </c>
      <c r="BV27" s="38">
        <v>585075.96766465332</v>
      </c>
      <c r="BW27" s="211">
        <v>12100.75</v>
      </c>
      <c r="BX27" s="212">
        <v>572975.21766465332</v>
      </c>
      <c r="BZ27" s="23">
        <v>8733081</v>
      </c>
      <c r="CB27" s="320"/>
    </row>
    <row r="28" spans="1:80" x14ac:dyDescent="0.25">
      <c r="A28" s="23">
        <v>137639</v>
      </c>
      <c r="B28" s="23">
        <v>8733063</v>
      </c>
      <c r="C28" s="23" t="s">
        <v>113</v>
      </c>
      <c r="D28" s="223">
        <v>329</v>
      </c>
      <c r="E28" s="223">
        <v>329</v>
      </c>
      <c r="F28" s="223">
        <v>0</v>
      </c>
      <c r="G28" s="30">
        <v>1265150.3480045893</v>
      </c>
      <c r="H28" s="30">
        <v>0</v>
      </c>
      <c r="I28" s="30">
        <v>0</v>
      </c>
      <c r="J28" s="30">
        <v>18802.380887956777</v>
      </c>
      <c r="K28" s="30">
        <v>0</v>
      </c>
      <c r="L28" s="30">
        <v>42382.825606026927</v>
      </c>
      <c r="M28" s="30">
        <v>0</v>
      </c>
      <c r="N28" s="30">
        <v>0</v>
      </c>
      <c r="O28" s="30">
        <v>854.65367672530738</v>
      </c>
      <c r="P28" s="30">
        <v>0</v>
      </c>
      <c r="Q28" s="30">
        <v>0</v>
      </c>
      <c r="R28" s="30">
        <v>0</v>
      </c>
      <c r="S28" s="30">
        <v>0</v>
      </c>
      <c r="T28" s="30">
        <v>0</v>
      </c>
      <c r="U28" s="30">
        <v>0</v>
      </c>
      <c r="V28" s="30">
        <v>0</v>
      </c>
      <c r="W28" s="30">
        <v>0</v>
      </c>
      <c r="X28" s="30">
        <v>0</v>
      </c>
      <c r="Y28" s="30">
        <v>0</v>
      </c>
      <c r="Z28" s="30">
        <v>7578.9886968165256</v>
      </c>
      <c r="AA28" s="30">
        <v>0</v>
      </c>
      <c r="AB28" s="30">
        <v>108974.46222426511</v>
      </c>
      <c r="AC28" s="30">
        <v>0</v>
      </c>
      <c r="AD28" s="30">
        <v>5073.8439739064343</v>
      </c>
      <c r="AE28" s="30">
        <v>0</v>
      </c>
      <c r="AF28" s="30">
        <v>145041.22630741764</v>
      </c>
      <c r="AG28" s="30">
        <v>0</v>
      </c>
      <c r="AH28" s="30">
        <v>0</v>
      </c>
      <c r="AI28" s="30">
        <v>0</v>
      </c>
      <c r="AJ28" s="30">
        <v>6279</v>
      </c>
      <c r="AK28" s="30">
        <v>0</v>
      </c>
      <c r="AL28" s="30">
        <v>0</v>
      </c>
      <c r="AM28" s="30">
        <v>0</v>
      </c>
      <c r="AN28" s="30">
        <v>0</v>
      </c>
      <c r="AO28" s="30">
        <v>0</v>
      </c>
      <c r="AP28" s="30">
        <v>0</v>
      </c>
      <c r="AQ28" s="30">
        <v>0</v>
      </c>
      <c r="AR28" s="30">
        <v>0</v>
      </c>
      <c r="AS28" s="30">
        <v>1265150.3480045893</v>
      </c>
      <c r="AT28" s="30">
        <v>183667.15506569709</v>
      </c>
      <c r="AU28" s="30">
        <v>151320.22630741764</v>
      </c>
      <c r="AV28" s="30">
        <v>166339.98705139104</v>
      </c>
      <c r="AW28" s="38">
        <v>1600137.7293777042</v>
      </c>
      <c r="AX28" s="30">
        <v>1593858.7293777042</v>
      </c>
      <c r="AY28" s="30">
        <v>4955</v>
      </c>
      <c r="AZ28" s="30">
        <v>1630195</v>
      </c>
      <c r="BA28" s="30">
        <v>36336.270622295793</v>
      </c>
      <c r="BB28" s="30">
        <v>0</v>
      </c>
      <c r="BC28" s="30">
        <v>1636474</v>
      </c>
      <c r="BD28" s="30">
        <v>1636474</v>
      </c>
      <c r="BE28" s="30">
        <v>0</v>
      </c>
      <c r="BF28" s="30">
        <v>1636474</v>
      </c>
      <c r="BG28" s="30">
        <v>1485153.7736925823</v>
      </c>
      <c r="BH28" s="30">
        <v>1485153.7736925823</v>
      </c>
      <c r="BI28" s="30">
        <v>4514.1452087920434</v>
      </c>
      <c r="BJ28" s="30">
        <v>4511.3614114825432</v>
      </c>
      <c r="BK28" s="196">
        <v>6.1706368778496141E-4</v>
      </c>
      <c r="BL28" s="30">
        <v>0</v>
      </c>
      <c r="BM28" s="30">
        <v>0</v>
      </c>
      <c r="BN28" s="38">
        <v>1636474</v>
      </c>
      <c r="BO28" s="30">
        <v>4955</v>
      </c>
      <c r="BP28" s="30" t="s">
        <v>412</v>
      </c>
      <c r="BQ28" s="30">
        <v>4974.0851063829787</v>
      </c>
      <c r="BR28" s="196">
        <v>3.5316159410825332E-3</v>
      </c>
      <c r="BS28" s="30">
        <v>0</v>
      </c>
      <c r="BT28" s="30">
        <v>1636474</v>
      </c>
      <c r="BU28" s="30">
        <v>0</v>
      </c>
      <c r="BV28" s="38">
        <v>1636474</v>
      </c>
      <c r="BW28" s="211">
        <v>6279</v>
      </c>
      <c r="BX28" s="212">
        <v>1630195</v>
      </c>
      <c r="BZ28" s="23">
        <v>8733063</v>
      </c>
      <c r="CB28" s="320"/>
    </row>
    <row r="29" spans="1:80" x14ac:dyDescent="0.25">
      <c r="A29" s="23">
        <v>150756</v>
      </c>
      <c r="B29" s="352">
        <v>8732102</v>
      </c>
      <c r="C29" s="23" t="s">
        <v>114</v>
      </c>
      <c r="D29" s="223">
        <v>53</v>
      </c>
      <c r="E29" s="223">
        <v>53</v>
      </c>
      <c r="F29" s="223">
        <v>0</v>
      </c>
      <c r="G29" s="30">
        <v>203808.41472414357</v>
      </c>
      <c r="H29" s="30">
        <v>0</v>
      </c>
      <c r="I29" s="30">
        <v>0</v>
      </c>
      <c r="J29" s="30">
        <v>4947.9949705149402</v>
      </c>
      <c r="K29" s="30">
        <v>0</v>
      </c>
      <c r="L29" s="30">
        <v>10595.706401506741</v>
      </c>
      <c r="M29" s="30">
        <v>0</v>
      </c>
      <c r="N29" s="30">
        <v>0</v>
      </c>
      <c r="O29" s="30">
        <v>0</v>
      </c>
      <c r="P29" s="30">
        <v>0</v>
      </c>
      <c r="Q29" s="30">
        <v>0</v>
      </c>
      <c r="R29" s="30">
        <v>0</v>
      </c>
      <c r="S29" s="30">
        <v>0</v>
      </c>
      <c r="T29" s="30">
        <v>0</v>
      </c>
      <c r="U29" s="30">
        <v>0</v>
      </c>
      <c r="V29" s="30">
        <v>0</v>
      </c>
      <c r="W29" s="30">
        <v>0</v>
      </c>
      <c r="X29" s="30">
        <v>0</v>
      </c>
      <c r="Y29" s="30">
        <v>0</v>
      </c>
      <c r="Z29" s="30">
        <v>0</v>
      </c>
      <c r="AA29" s="30">
        <v>0</v>
      </c>
      <c r="AB29" s="30">
        <v>34020.225931581939</v>
      </c>
      <c r="AC29" s="30">
        <v>0</v>
      </c>
      <c r="AD29" s="30">
        <v>0</v>
      </c>
      <c r="AE29" s="30">
        <v>0</v>
      </c>
      <c r="AF29" s="30">
        <v>145041.22630741764</v>
      </c>
      <c r="AG29" s="30">
        <v>57376.749759102502</v>
      </c>
      <c r="AH29" s="30">
        <v>0</v>
      </c>
      <c r="AI29" s="30">
        <v>0</v>
      </c>
      <c r="AJ29" s="30">
        <v>26997.119999999999</v>
      </c>
      <c r="AK29" s="30">
        <v>0</v>
      </c>
      <c r="AL29" s="30">
        <v>0</v>
      </c>
      <c r="AM29" s="30">
        <v>0</v>
      </c>
      <c r="AN29" s="30">
        <v>0</v>
      </c>
      <c r="AO29" s="30">
        <v>0</v>
      </c>
      <c r="AP29" s="30">
        <v>0</v>
      </c>
      <c r="AQ29" s="30">
        <v>0</v>
      </c>
      <c r="AR29" s="30">
        <v>0</v>
      </c>
      <c r="AS29" s="30">
        <v>203808.41472414357</v>
      </c>
      <c r="AT29" s="30">
        <v>49563.927303603617</v>
      </c>
      <c r="AU29" s="30">
        <v>229415.09606652014</v>
      </c>
      <c r="AV29" s="30">
        <v>43726.93265774985</v>
      </c>
      <c r="AW29" s="38">
        <v>482787.43809426733</v>
      </c>
      <c r="AX29" s="30">
        <v>455790.31809426734</v>
      </c>
      <c r="AY29" s="30">
        <v>4955</v>
      </c>
      <c r="AZ29" s="30">
        <v>262615</v>
      </c>
      <c r="BA29" s="30">
        <v>0</v>
      </c>
      <c r="BB29" s="30">
        <v>0</v>
      </c>
      <c r="BC29" s="30">
        <v>482787.43809426733</v>
      </c>
      <c r="BD29" s="30">
        <v>482787.43809426733</v>
      </c>
      <c r="BE29" s="30">
        <v>0</v>
      </c>
      <c r="BF29" s="30">
        <v>289612.12</v>
      </c>
      <c r="BG29" s="30">
        <v>60197.023933479853</v>
      </c>
      <c r="BH29" s="30">
        <v>253372.34202774719</v>
      </c>
      <c r="BI29" s="30">
        <v>4780.6102269386265</v>
      </c>
      <c r="BJ29" s="30">
        <v>4576.4548415324571</v>
      </c>
      <c r="BK29" s="196">
        <v>4.4609942078617043E-2</v>
      </c>
      <c r="BL29" s="30">
        <v>0</v>
      </c>
      <c r="BM29" s="30">
        <v>0</v>
      </c>
      <c r="BN29" s="38">
        <v>482787.43809426733</v>
      </c>
      <c r="BO29" s="30">
        <v>8599.8173225333467</v>
      </c>
      <c r="BP29" s="30" t="s">
        <v>412</v>
      </c>
      <c r="BQ29" s="30">
        <v>9109.1969451748555</v>
      </c>
      <c r="BR29" s="196">
        <v>8.303463260236188E-2</v>
      </c>
      <c r="BS29" s="30">
        <v>0</v>
      </c>
      <c r="BT29" s="30">
        <v>482787.43809426733</v>
      </c>
      <c r="BU29" s="30">
        <v>0</v>
      </c>
      <c r="BV29" s="38">
        <v>482787.43809426733</v>
      </c>
      <c r="BW29" s="211">
        <v>26997.119999999999</v>
      </c>
      <c r="BX29" s="212">
        <v>455790.31809426734</v>
      </c>
      <c r="BZ29" s="23">
        <v>8732102</v>
      </c>
      <c r="CB29" s="320"/>
    </row>
    <row r="30" spans="1:80" x14ac:dyDescent="0.25">
      <c r="A30" s="23">
        <v>150374</v>
      </c>
      <c r="B30" s="352">
        <v>8732101</v>
      </c>
      <c r="C30" s="352" t="s">
        <v>441</v>
      </c>
      <c r="D30" s="223">
        <v>298</v>
      </c>
      <c r="E30" s="223">
        <v>298</v>
      </c>
      <c r="F30" s="223">
        <v>0</v>
      </c>
      <c r="G30" s="30">
        <v>1145941.6525999014</v>
      </c>
      <c r="H30" s="30">
        <v>0</v>
      </c>
      <c r="I30" s="30">
        <v>0</v>
      </c>
      <c r="J30" s="30">
        <v>59375.939646179206</v>
      </c>
      <c r="K30" s="30">
        <v>0</v>
      </c>
      <c r="L30" s="30">
        <v>130327.18873853283</v>
      </c>
      <c r="M30" s="30">
        <v>0</v>
      </c>
      <c r="N30" s="30">
        <v>5167.9058580933779</v>
      </c>
      <c r="O30" s="30">
        <v>2848.8455890843607</v>
      </c>
      <c r="P30" s="30">
        <v>15123.871495735604</v>
      </c>
      <c r="Q30" s="30">
        <v>12245.038058345042</v>
      </c>
      <c r="R30" s="30">
        <v>0</v>
      </c>
      <c r="S30" s="30">
        <v>0</v>
      </c>
      <c r="T30" s="30">
        <v>0</v>
      </c>
      <c r="U30" s="30">
        <v>0</v>
      </c>
      <c r="V30" s="30">
        <v>0</v>
      </c>
      <c r="W30" s="30">
        <v>0</v>
      </c>
      <c r="X30" s="30">
        <v>0</v>
      </c>
      <c r="Y30" s="30">
        <v>0</v>
      </c>
      <c r="Z30" s="30">
        <v>20064.699559108081</v>
      </c>
      <c r="AA30" s="30">
        <v>0</v>
      </c>
      <c r="AB30" s="30">
        <v>138455.38568524862</v>
      </c>
      <c r="AC30" s="30">
        <v>0</v>
      </c>
      <c r="AD30" s="30">
        <v>12655.671661150642</v>
      </c>
      <c r="AE30" s="30">
        <v>0</v>
      </c>
      <c r="AF30" s="30">
        <v>145041.22630741764</v>
      </c>
      <c r="AG30" s="30">
        <v>0</v>
      </c>
      <c r="AH30" s="30">
        <v>0</v>
      </c>
      <c r="AI30" s="30">
        <v>0</v>
      </c>
      <c r="AJ30" s="30">
        <v>8790.5485000000008</v>
      </c>
      <c r="AK30" s="30">
        <v>0</v>
      </c>
      <c r="AL30" s="30">
        <v>0</v>
      </c>
      <c r="AM30" s="30">
        <v>0</v>
      </c>
      <c r="AN30" s="30">
        <v>0</v>
      </c>
      <c r="AO30" s="30">
        <v>0</v>
      </c>
      <c r="AP30" s="30">
        <v>0</v>
      </c>
      <c r="AQ30" s="30">
        <v>0</v>
      </c>
      <c r="AR30" s="30">
        <v>0</v>
      </c>
      <c r="AS30" s="30">
        <v>1145941.6525999014</v>
      </c>
      <c r="AT30" s="30">
        <v>396264.54629147775</v>
      </c>
      <c r="AU30" s="30">
        <v>153831.77480741765</v>
      </c>
      <c r="AV30" s="30">
        <v>229802.61037865968</v>
      </c>
      <c r="AW30" s="38">
        <v>1696037.9736987967</v>
      </c>
      <c r="AX30" s="30">
        <v>1687247.4251987967</v>
      </c>
      <c r="AY30" s="30">
        <v>4955</v>
      </c>
      <c r="AZ30" s="30">
        <v>1476590</v>
      </c>
      <c r="BA30" s="30">
        <v>0</v>
      </c>
      <c r="BB30" s="30">
        <v>0</v>
      </c>
      <c r="BC30" s="30">
        <v>1696037.9736987967</v>
      </c>
      <c r="BD30" s="30">
        <v>1696037.9736987967</v>
      </c>
      <c r="BE30" s="30">
        <v>0</v>
      </c>
      <c r="BF30" s="30">
        <v>1485380.5485</v>
      </c>
      <c r="BG30" s="30">
        <v>1331548.7736925823</v>
      </c>
      <c r="BH30" s="30">
        <v>1542206.1988913789</v>
      </c>
      <c r="BI30" s="30">
        <v>5175.1885868838217</v>
      </c>
      <c r="BJ30" s="30">
        <v>5036.361654551346</v>
      </c>
      <c r="BK30" s="196">
        <v>2.75649252088595E-2</v>
      </c>
      <c r="BL30" s="30">
        <v>0</v>
      </c>
      <c r="BM30" s="30">
        <v>0</v>
      </c>
      <c r="BN30" s="38">
        <v>1696037.9736987967</v>
      </c>
      <c r="BO30" s="30">
        <v>5661.904111405358</v>
      </c>
      <c r="BP30" s="30" t="s">
        <v>412</v>
      </c>
      <c r="BQ30" s="30">
        <v>5691.402596304687</v>
      </c>
      <c r="BR30" s="196">
        <v>2.0678814642028032E-2</v>
      </c>
      <c r="BS30" s="30">
        <v>0</v>
      </c>
      <c r="BT30" s="30">
        <v>1696037.9736987967</v>
      </c>
      <c r="BU30" s="30">
        <v>0</v>
      </c>
      <c r="BV30" s="38">
        <v>1696037.9736987967</v>
      </c>
      <c r="BW30" s="211">
        <v>8790.5485000000008</v>
      </c>
      <c r="BX30" s="212">
        <v>1687247.4251987967</v>
      </c>
      <c r="BZ30" s="23">
        <v>8732101</v>
      </c>
      <c r="CB30" s="320"/>
    </row>
    <row r="31" spans="1:80" x14ac:dyDescent="0.25">
      <c r="A31" s="23">
        <v>110758</v>
      </c>
      <c r="B31" s="23">
        <v>8732327</v>
      </c>
      <c r="C31" s="23" t="s">
        <v>115</v>
      </c>
      <c r="D31" s="223">
        <v>381</v>
      </c>
      <c r="E31" s="223">
        <v>381</v>
      </c>
      <c r="F31" s="223">
        <v>0</v>
      </c>
      <c r="G31" s="30">
        <v>1465113.3209414848</v>
      </c>
      <c r="H31" s="30">
        <v>0</v>
      </c>
      <c r="I31" s="30">
        <v>0</v>
      </c>
      <c r="J31" s="30">
        <v>36120.363284758962</v>
      </c>
      <c r="K31" s="30">
        <v>0</v>
      </c>
      <c r="L31" s="30">
        <v>81586.93929160168</v>
      </c>
      <c r="M31" s="30">
        <v>0</v>
      </c>
      <c r="N31" s="30">
        <v>0</v>
      </c>
      <c r="O31" s="30">
        <v>284.88455890843591</v>
      </c>
      <c r="P31" s="30">
        <v>0</v>
      </c>
      <c r="Q31" s="30">
        <v>0</v>
      </c>
      <c r="R31" s="30">
        <v>0</v>
      </c>
      <c r="S31" s="30">
        <v>0</v>
      </c>
      <c r="T31" s="30">
        <v>0</v>
      </c>
      <c r="U31" s="30">
        <v>0</v>
      </c>
      <c r="V31" s="30">
        <v>0</v>
      </c>
      <c r="W31" s="30">
        <v>0</v>
      </c>
      <c r="X31" s="30">
        <v>0</v>
      </c>
      <c r="Y31" s="30">
        <v>0</v>
      </c>
      <c r="Z31" s="30">
        <v>4070.7157315945637</v>
      </c>
      <c r="AA31" s="30">
        <v>0</v>
      </c>
      <c r="AB31" s="30">
        <v>160255.17073038864</v>
      </c>
      <c r="AC31" s="30">
        <v>0</v>
      </c>
      <c r="AD31" s="30">
        <v>0</v>
      </c>
      <c r="AE31" s="30">
        <v>0</v>
      </c>
      <c r="AF31" s="30">
        <v>145041.22630741764</v>
      </c>
      <c r="AG31" s="30">
        <v>0</v>
      </c>
      <c r="AH31" s="30">
        <v>0</v>
      </c>
      <c r="AI31" s="30">
        <v>0</v>
      </c>
      <c r="AJ31" s="30">
        <v>69342</v>
      </c>
      <c r="AK31" s="30">
        <v>0</v>
      </c>
      <c r="AL31" s="30">
        <v>0</v>
      </c>
      <c r="AM31" s="30">
        <v>0</v>
      </c>
      <c r="AN31" s="30">
        <v>0</v>
      </c>
      <c r="AO31" s="30">
        <v>0</v>
      </c>
      <c r="AP31" s="30">
        <v>0</v>
      </c>
      <c r="AQ31" s="30">
        <v>0</v>
      </c>
      <c r="AR31" s="30">
        <v>0</v>
      </c>
      <c r="AS31" s="30">
        <v>1465113.3209414848</v>
      </c>
      <c r="AT31" s="30">
        <v>282318.07359725225</v>
      </c>
      <c r="AU31" s="30">
        <v>214383.22630741764</v>
      </c>
      <c r="AV31" s="30">
        <v>230844.09724486541</v>
      </c>
      <c r="AW31" s="38">
        <v>1961814.6208461546</v>
      </c>
      <c r="AX31" s="30">
        <v>1892472.6208461546</v>
      </c>
      <c r="AY31" s="30">
        <v>4955</v>
      </c>
      <c r="AZ31" s="30">
        <v>1887855</v>
      </c>
      <c r="BA31" s="30">
        <v>0</v>
      </c>
      <c r="BB31" s="30">
        <v>0</v>
      </c>
      <c r="BC31" s="30">
        <v>1961814.6208461546</v>
      </c>
      <c r="BD31" s="30">
        <v>1961814.6208461549</v>
      </c>
      <c r="BE31" s="30">
        <v>0</v>
      </c>
      <c r="BF31" s="30">
        <v>1957197</v>
      </c>
      <c r="BG31" s="30">
        <v>1742813.7736925823</v>
      </c>
      <c r="BH31" s="30">
        <v>1747431.3945387369</v>
      </c>
      <c r="BI31" s="30">
        <v>4586.434106400884</v>
      </c>
      <c r="BJ31" s="30">
        <v>4574.200381629209</v>
      </c>
      <c r="BK31" s="196">
        <v>2.6745056514812572E-3</v>
      </c>
      <c r="BL31" s="30">
        <v>0</v>
      </c>
      <c r="BM31" s="30">
        <v>0</v>
      </c>
      <c r="BN31" s="38">
        <v>1961814.6208461546</v>
      </c>
      <c r="BO31" s="30">
        <v>4967.1197397536871</v>
      </c>
      <c r="BP31" s="30" t="s">
        <v>412</v>
      </c>
      <c r="BQ31" s="30">
        <v>5149.1197397536871</v>
      </c>
      <c r="BR31" s="196">
        <v>-3.7089664768383823E-3</v>
      </c>
      <c r="BS31" s="30">
        <v>-3501.7499999999995</v>
      </c>
      <c r="BT31" s="30">
        <v>1958312.8708461546</v>
      </c>
      <c r="BU31" s="30">
        <v>-3810</v>
      </c>
      <c r="BV31" s="38">
        <v>1954502.8708461546</v>
      </c>
      <c r="BW31" s="211">
        <v>69342</v>
      </c>
      <c r="BX31" s="212">
        <v>1885160.8708461546</v>
      </c>
      <c r="BZ31" s="23">
        <v>8732327</v>
      </c>
      <c r="CB31" s="320"/>
    </row>
    <row r="32" spans="1:80" x14ac:dyDescent="0.25">
      <c r="A32" s="23">
        <v>139844</v>
      </c>
      <c r="B32" s="23">
        <v>8733367</v>
      </c>
      <c r="C32" s="23" t="s">
        <v>116</v>
      </c>
      <c r="D32" s="223">
        <v>204</v>
      </c>
      <c r="E32" s="223">
        <v>204</v>
      </c>
      <c r="F32" s="223">
        <v>0</v>
      </c>
      <c r="G32" s="30">
        <v>784470.12459859031</v>
      </c>
      <c r="H32" s="30">
        <v>0</v>
      </c>
      <c r="I32" s="30">
        <v>0</v>
      </c>
      <c r="J32" s="30">
        <v>15833.583905647774</v>
      </c>
      <c r="K32" s="30">
        <v>0</v>
      </c>
      <c r="L32" s="30">
        <v>33906.260484821498</v>
      </c>
      <c r="M32" s="30">
        <v>0</v>
      </c>
      <c r="N32" s="30">
        <v>234.90481173151738</v>
      </c>
      <c r="O32" s="30">
        <v>4558.1529425349727</v>
      </c>
      <c r="P32" s="30">
        <v>0</v>
      </c>
      <c r="Q32" s="30">
        <v>0</v>
      </c>
      <c r="R32" s="30">
        <v>0</v>
      </c>
      <c r="S32" s="30">
        <v>0</v>
      </c>
      <c r="T32" s="30">
        <v>0</v>
      </c>
      <c r="U32" s="30">
        <v>0</v>
      </c>
      <c r="V32" s="30">
        <v>0</v>
      </c>
      <c r="W32" s="30">
        <v>0</v>
      </c>
      <c r="X32" s="30">
        <v>0</v>
      </c>
      <c r="Y32" s="30">
        <v>0</v>
      </c>
      <c r="Z32" s="30">
        <v>1363.2678005245812</v>
      </c>
      <c r="AA32" s="30">
        <v>0</v>
      </c>
      <c r="AB32" s="30">
        <v>80330.804591767417</v>
      </c>
      <c r="AC32" s="30">
        <v>0</v>
      </c>
      <c r="AD32" s="30">
        <v>0</v>
      </c>
      <c r="AE32" s="30">
        <v>0</v>
      </c>
      <c r="AF32" s="30">
        <v>145041.22630741764</v>
      </c>
      <c r="AG32" s="30">
        <v>0</v>
      </c>
      <c r="AH32" s="30">
        <v>0</v>
      </c>
      <c r="AI32" s="30">
        <v>0</v>
      </c>
      <c r="AJ32" s="30">
        <v>4840.3</v>
      </c>
      <c r="AK32" s="30">
        <v>0</v>
      </c>
      <c r="AL32" s="30">
        <v>0</v>
      </c>
      <c r="AM32" s="30">
        <v>0</v>
      </c>
      <c r="AN32" s="30">
        <v>0</v>
      </c>
      <c r="AO32" s="30">
        <v>0</v>
      </c>
      <c r="AP32" s="30">
        <v>0</v>
      </c>
      <c r="AQ32" s="30">
        <v>0</v>
      </c>
      <c r="AR32" s="30">
        <v>0</v>
      </c>
      <c r="AS32" s="30">
        <v>784470.12459859031</v>
      </c>
      <c r="AT32" s="30">
        <v>136226.97453702777</v>
      </c>
      <c r="AU32" s="30">
        <v>149881.52630741763</v>
      </c>
      <c r="AV32" s="30">
        <v>120278.38733045783</v>
      </c>
      <c r="AW32" s="38">
        <v>1070578.6254430357</v>
      </c>
      <c r="AX32" s="30">
        <v>1065738.3254430357</v>
      </c>
      <c r="AY32" s="30">
        <v>4955</v>
      </c>
      <c r="AZ32" s="30">
        <v>1010820</v>
      </c>
      <c r="BA32" s="30">
        <v>0</v>
      </c>
      <c r="BB32" s="30">
        <v>0</v>
      </c>
      <c r="BC32" s="30">
        <v>1070578.6254430357</v>
      </c>
      <c r="BD32" s="30">
        <v>1070578.6254430357</v>
      </c>
      <c r="BE32" s="30">
        <v>0</v>
      </c>
      <c r="BF32" s="30">
        <v>1015660.3</v>
      </c>
      <c r="BG32" s="30">
        <v>865778.77369258238</v>
      </c>
      <c r="BH32" s="30">
        <v>920697.09913561807</v>
      </c>
      <c r="BI32" s="30">
        <v>4513.2210741942063</v>
      </c>
      <c r="BJ32" s="30">
        <v>4403.3743192702095</v>
      </c>
      <c r="BK32" s="196">
        <v>2.4946040685953342E-2</v>
      </c>
      <c r="BL32" s="30">
        <v>0</v>
      </c>
      <c r="BM32" s="30">
        <v>0</v>
      </c>
      <c r="BN32" s="38">
        <v>1070578.6254430357</v>
      </c>
      <c r="BO32" s="30">
        <v>5224.2074776619393</v>
      </c>
      <c r="BP32" s="30" t="s">
        <v>412</v>
      </c>
      <c r="BQ32" s="30">
        <v>5247.9344384462538</v>
      </c>
      <c r="BR32" s="196">
        <v>1.9811188993083428E-2</v>
      </c>
      <c r="BS32" s="30">
        <v>0</v>
      </c>
      <c r="BT32" s="30">
        <v>1070578.6254430357</v>
      </c>
      <c r="BU32" s="30">
        <v>0</v>
      </c>
      <c r="BV32" s="38">
        <v>1070578.6254430357</v>
      </c>
      <c r="BW32" s="211">
        <v>4840.3</v>
      </c>
      <c r="BX32" s="212">
        <v>1065738.3254430357</v>
      </c>
      <c r="BZ32" s="23">
        <v>8733367</v>
      </c>
      <c r="CB32" s="320"/>
    </row>
    <row r="33" spans="1:80" x14ac:dyDescent="0.25">
      <c r="A33" s="23">
        <v>132031</v>
      </c>
      <c r="B33" s="23">
        <v>8732452</v>
      </c>
      <c r="C33" s="23" t="s">
        <v>117</v>
      </c>
      <c r="D33" s="223">
        <v>378</v>
      </c>
      <c r="E33" s="223">
        <v>378</v>
      </c>
      <c r="F33" s="223">
        <v>0</v>
      </c>
      <c r="G33" s="30">
        <v>1453576.995579741</v>
      </c>
      <c r="H33" s="30">
        <v>0</v>
      </c>
      <c r="I33" s="30">
        <v>0</v>
      </c>
      <c r="J33" s="30">
        <v>46016.353225788909</v>
      </c>
      <c r="K33" s="30">
        <v>0</v>
      </c>
      <c r="L33" s="30">
        <v>101718.78145446467</v>
      </c>
      <c r="M33" s="30">
        <v>0</v>
      </c>
      <c r="N33" s="30">
        <v>1879.2384938521409</v>
      </c>
      <c r="O33" s="30">
        <v>47860.605896617162</v>
      </c>
      <c r="P33" s="30">
        <v>0</v>
      </c>
      <c r="Q33" s="30">
        <v>0</v>
      </c>
      <c r="R33" s="30">
        <v>0</v>
      </c>
      <c r="S33" s="30">
        <v>0</v>
      </c>
      <c r="T33" s="30">
        <v>0</v>
      </c>
      <c r="U33" s="30">
        <v>0</v>
      </c>
      <c r="V33" s="30">
        <v>0</v>
      </c>
      <c r="W33" s="30">
        <v>0</v>
      </c>
      <c r="X33" s="30">
        <v>0</v>
      </c>
      <c r="Y33" s="30">
        <v>0</v>
      </c>
      <c r="Z33" s="30">
        <v>11980.944447556905</v>
      </c>
      <c r="AA33" s="30">
        <v>0</v>
      </c>
      <c r="AB33" s="30">
        <v>173476.06314910538</v>
      </c>
      <c r="AC33" s="30">
        <v>0</v>
      </c>
      <c r="AD33" s="30">
        <v>1273.2840390791816</v>
      </c>
      <c r="AE33" s="30">
        <v>0</v>
      </c>
      <c r="AF33" s="30">
        <v>145041.22630741764</v>
      </c>
      <c r="AG33" s="30">
        <v>0</v>
      </c>
      <c r="AH33" s="30">
        <v>0</v>
      </c>
      <c r="AI33" s="30">
        <v>0</v>
      </c>
      <c r="AJ33" s="30">
        <v>48048</v>
      </c>
      <c r="AK33" s="30">
        <v>0</v>
      </c>
      <c r="AL33" s="30">
        <v>0</v>
      </c>
      <c r="AM33" s="30">
        <v>0</v>
      </c>
      <c r="AN33" s="30">
        <v>0</v>
      </c>
      <c r="AO33" s="30">
        <v>0</v>
      </c>
      <c r="AP33" s="30">
        <v>0</v>
      </c>
      <c r="AQ33" s="30">
        <v>0</v>
      </c>
      <c r="AR33" s="30">
        <v>0</v>
      </c>
      <c r="AS33" s="30">
        <v>1453576.995579741</v>
      </c>
      <c r="AT33" s="30">
        <v>384205.27070646436</v>
      </c>
      <c r="AU33" s="30">
        <v>193089.22630741764</v>
      </c>
      <c r="AV33" s="30">
        <v>283697.53973317239</v>
      </c>
      <c r="AW33" s="38">
        <v>2030871.492593623</v>
      </c>
      <c r="AX33" s="30">
        <v>1982823.492593623</v>
      </c>
      <c r="AY33" s="30">
        <v>4955</v>
      </c>
      <c r="AZ33" s="30">
        <v>1872990</v>
      </c>
      <c r="BA33" s="30">
        <v>0</v>
      </c>
      <c r="BB33" s="30">
        <v>0</v>
      </c>
      <c r="BC33" s="30">
        <v>2030871.492593623</v>
      </c>
      <c r="BD33" s="30">
        <v>2030871.4925936228</v>
      </c>
      <c r="BE33" s="30">
        <v>0</v>
      </c>
      <c r="BF33" s="30">
        <v>1921038</v>
      </c>
      <c r="BG33" s="30">
        <v>1727948.7736925823</v>
      </c>
      <c r="BH33" s="30">
        <v>1837782.2662862053</v>
      </c>
      <c r="BI33" s="30">
        <v>4861.8578473180032</v>
      </c>
      <c r="BJ33" s="30">
        <v>4818.5162339325789</v>
      </c>
      <c r="BK33" s="196">
        <v>8.9948048903949786E-3</v>
      </c>
      <c r="BL33" s="30">
        <v>0</v>
      </c>
      <c r="BM33" s="30">
        <v>0</v>
      </c>
      <c r="BN33" s="38">
        <v>2030871.492593623</v>
      </c>
      <c r="BO33" s="30">
        <v>5245.5647952212248</v>
      </c>
      <c r="BP33" s="30" t="s">
        <v>412</v>
      </c>
      <c r="BQ33" s="30">
        <v>5372.6759063323361</v>
      </c>
      <c r="BR33" s="196">
        <v>7.9646773814048277E-3</v>
      </c>
      <c r="BS33" s="30">
        <v>-3569.85</v>
      </c>
      <c r="BT33" s="30">
        <v>2027301.6425936229</v>
      </c>
      <c r="BU33" s="30">
        <v>-3780</v>
      </c>
      <c r="BV33" s="38">
        <v>2023521.6425936229</v>
      </c>
      <c r="BW33" s="211">
        <v>48048</v>
      </c>
      <c r="BX33" s="212">
        <v>1975473.6425936229</v>
      </c>
      <c r="BZ33" s="23">
        <v>8732452</v>
      </c>
      <c r="CB33" s="320"/>
    </row>
    <row r="34" spans="1:80" x14ac:dyDescent="0.25">
      <c r="A34" s="23">
        <v>110603</v>
      </c>
      <c r="B34" s="23">
        <v>8732004</v>
      </c>
      <c r="C34" s="23" t="s">
        <v>118</v>
      </c>
      <c r="D34" s="223">
        <v>196</v>
      </c>
      <c r="E34" s="223">
        <v>196</v>
      </c>
      <c r="F34" s="223">
        <v>0</v>
      </c>
      <c r="G34" s="30">
        <v>753706.59030060633</v>
      </c>
      <c r="H34" s="30">
        <v>0</v>
      </c>
      <c r="I34" s="30">
        <v>0</v>
      </c>
      <c r="J34" s="30">
        <v>13854.385917441836</v>
      </c>
      <c r="K34" s="30">
        <v>0</v>
      </c>
      <c r="L34" s="30">
        <v>31787.119204520222</v>
      </c>
      <c r="M34" s="30">
        <v>0</v>
      </c>
      <c r="N34" s="30">
        <v>0</v>
      </c>
      <c r="O34" s="30">
        <v>0</v>
      </c>
      <c r="P34" s="30">
        <v>0</v>
      </c>
      <c r="Q34" s="30">
        <v>0</v>
      </c>
      <c r="R34" s="30">
        <v>0</v>
      </c>
      <c r="S34" s="30">
        <v>0</v>
      </c>
      <c r="T34" s="30">
        <v>0</v>
      </c>
      <c r="U34" s="30">
        <v>0</v>
      </c>
      <c r="V34" s="30">
        <v>0</v>
      </c>
      <c r="W34" s="30">
        <v>0</v>
      </c>
      <c r="X34" s="30">
        <v>0</v>
      </c>
      <c r="Y34" s="30">
        <v>0</v>
      </c>
      <c r="Z34" s="30">
        <v>16748.960102793772</v>
      </c>
      <c r="AA34" s="30">
        <v>0</v>
      </c>
      <c r="AB34" s="30">
        <v>63265.858971913593</v>
      </c>
      <c r="AC34" s="30">
        <v>0</v>
      </c>
      <c r="AD34" s="30">
        <v>6983.7700325251881</v>
      </c>
      <c r="AE34" s="30">
        <v>0</v>
      </c>
      <c r="AF34" s="30">
        <v>145041.22630741764</v>
      </c>
      <c r="AG34" s="30">
        <v>0</v>
      </c>
      <c r="AH34" s="30">
        <v>0</v>
      </c>
      <c r="AI34" s="30">
        <v>0</v>
      </c>
      <c r="AJ34" s="30">
        <v>23827.25</v>
      </c>
      <c r="AK34" s="30">
        <v>0</v>
      </c>
      <c r="AL34" s="30">
        <v>0</v>
      </c>
      <c r="AM34" s="30">
        <v>0</v>
      </c>
      <c r="AN34" s="30">
        <v>0</v>
      </c>
      <c r="AO34" s="30">
        <v>0</v>
      </c>
      <c r="AP34" s="30">
        <v>0</v>
      </c>
      <c r="AQ34" s="30">
        <v>0</v>
      </c>
      <c r="AR34" s="30">
        <v>0</v>
      </c>
      <c r="AS34" s="30">
        <v>753706.59030060633</v>
      </c>
      <c r="AT34" s="30">
        <v>132640.0942291946</v>
      </c>
      <c r="AU34" s="30">
        <v>168868.47630741764</v>
      </c>
      <c r="AV34" s="30">
        <v>97978.273096134042</v>
      </c>
      <c r="AW34" s="38">
        <v>1055215.1608372186</v>
      </c>
      <c r="AX34" s="30">
        <v>1031387.9108372186</v>
      </c>
      <c r="AY34" s="30">
        <v>4955</v>
      </c>
      <c r="AZ34" s="30">
        <v>971180</v>
      </c>
      <c r="BA34" s="30">
        <v>0</v>
      </c>
      <c r="BB34" s="30">
        <v>0</v>
      </c>
      <c r="BC34" s="30">
        <v>1055215.1608372186</v>
      </c>
      <c r="BD34" s="30">
        <v>1055215.1608372186</v>
      </c>
      <c r="BE34" s="30">
        <v>0</v>
      </c>
      <c r="BF34" s="30">
        <v>995007.25</v>
      </c>
      <c r="BG34" s="30">
        <v>826138.77369258238</v>
      </c>
      <c r="BH34" s="30">
        <v>886346.68452980102</v>
      </c>
      <c r="BI34" s="30">
        <v>4522.1769618867402</v>
      </c>
      <c r="BJ34" s="30">
        <v>4421.1008689289774</v>
      </c>
      <c r="BK34" s="196">
        <v>2.2862200152028802E-2</v>
      </c>
      <c r="BL34" s="30">
        <v>0</v>
      </c>
      <c r="BM34" s="30">
        <v>0</v>
      </c>
      <c r="BN34" s="38">
        <v>1055215.1608372186</v>
      </c>
      <c r="BO34" s="30">
        <v>5262.1832185572375</v>
      </c>
      <c r="BP34" s="30" t="s">
        <v>412</v>
      </c>
      <c r="BQ34" s="30">
        <v>5383.7508205980539</v>
      </c>
      <c r="BR34" s="196">
        <v>2.2171012872092666E-2</v>
      </c>
      <c r="BS34" s="30">
        <v>-1757.0000000000002</v>
      </c>
      <c r="BT34" s="30">
        <v>1053458.1608372186</v>
      </c>
      <c r="BU34" s="30">
        <v>-1960</v>
      </c>
      <c r="BV34" s="38">
        <v>1051498.1608372186</v>
      </c>
      <c r="BW34" s="211">
        <v>23827.25</v>
      </c>
      <c r="BX34" s="212">
        <v>1027670.9108372186</v>
      </c>
      <c r="BZ34" s="23">
        <v>8732004</v>
      </c>
      <c r="CB34" s="320"/>
    </row>
    <row r="35" spans="1:80" x14ac:dyDescent="0.25">
      <c r="A35" s="23">
        <v>139408</v>
      </c>
      <c r="B35" s="23">
        <v>8734006</v>
      </c>
      <c r="C35" s="23" t="s">
        <v>119</v>
      </c>
      <c r="D35" s="223">
        <v>1387</v>
      </c>
      <c r="E35" s="223">
        <v>0</v>
      </c>
      <c r="F35" s="223">
        <v>1387</v>
      </c>
      <c r="G35" s="30">
        <v>0</v>
      </c>
      <c r="H35" s="30">
        <v>4644771.876586034</v>
      </c>
      <c r="I35" s="30">
        <v>3238577.6407089178</v>
      </c>
      <c r="J35" s="30">
        <v>0</v>
      </c>
      <c r="K35" s="30">
        <v>111824.68633363728</v>
      </c>
      <c r="L35" s="30">
        <v>0</v>
      </c>
      <c r="M35" s="30">
        <v>351287.65100768884</v>
      </c>
      <c r="N35" s="30">
        <v>0</v>
      </c>
      <c r="O35" s="30">
        <v>0</v>
      </c>
      <c r="P35" s="30">
        <v>0</v>
      </c>
      <c r="Q35" s="30">
        <v>0</v>
      </c>
      <c r="R35" s="30">
        <v>0</v>
      </c>
      <c r="S35" s="30">
        <v>0</v>
      </c>
      <c r="T35" s="30">
        <v>339.86228080304619</v>
      </c>
      <c r="U35" s="30">
        <v>2249.0886229613325</v>
      </c>
      <c r="V35" s="30">
        <v>0</v>
      </c>
      <c r="W35" s="30">
        <v>0</v>
      </c>
      <c r="X35" s="30">
        <v>0</v>
      </c>
      <c r="Y35" s="30">
        <v>0</v>
      </c>
      <c r="Z35" s="30">
        <v>0</v>
      </c>
      <c r="AA35" s="30">
        <v>207934.68834226223</v>
      </c>
      <c r="AB35" s="30">
        <v>0</v>
      </c>
      <c r="AC35" s="30">
        <v>498412.20592589647</v>
      </c>
      <c r="AD35" s="30">
        <v>0</v>
      </c>
      <c r="AE35" s="30">
        <v>0</v>
      </c>
      <c r="AF35" s="30">
        <v>145041.22630741764</v>
      </c>
      <c r="AG35" s="30">
        <v>0</v>
      </c>
      <c r="AH35" s="30">
        <v>0</v>
      </c>
      <c r="AI35" s="30">
        <v>0</v>
      </c>
      <c r="AJ35" s="30">
        <v>78078</v>
      </c>
      <c r="AK35" s="30">
        <v>0</v>
      </c>
      <c r="AL35" s="30">
        <v>0</v>
      </c>
      <c r="AM35" s="30">
        <v>0</v>
      </c>
      <c r="AN35" s="30">
        <v>0</v>
      </c>
      <c r="AO35" s="30">
        <v>0</v>
      </c>
      <c r="AP35" s="30">
        <v>0</v>
      </c>
      <c r="AQ35" s="30">
        <v>0</v>
      </c>
      <c r="AR35" s="30">
        <v>0</v>
      </c>
      <c r="AS35" s="30">
        <v>7883349.5172949517</v>
      </c>
      <c r="AT35" s="30">
        <v>1172048.1825132491</v>
      </c>
      <c r="AU35" s="30">
        <v>223119.22630741764</v>
      </c>
      <c r="AV35" s="30">
        <v>861999.13352965051</v>
      </c>
      <c r="AW35" s="38">
        <v>9278516.926115619</v>
      </c>
      <c r="AX35" s="30">
        <v>9200438.926115619</v>
      </c>
      <c r="AY35" s="30">
        <v>6465</v>
      </c>
      <c r="AZ35" s="30">
        <v>8966955</v>
      </c>
      <c r="BA35" s="30">
        <v>0</v>
      </c>
      <c r="BB35" s="30">
        <v>0</v>
      </c>
      <c r="BC35" s="30">
        <v>9278516.926115619</v>
      </c>
      <c r="BD35" s="30">
        <v>0</v>
      </c>
      <c r="BE35" s="30">
        <v>9278516.926115619</v>
      </c>
      <c r="BF35" s="30">
        <v>9045033</v>
      </c>
      <c r="BG35" s="30">
        <v>8821913.7736925818</v>
      </c>
      <c r="BH35" s="30">
        <v>9055397.6998082008</v>
      </c>
      <c r="BI35" s="30">
        <v>6528.7654648941607</v>
      </c>
      <c r="BJ35" s="30">
        <v>6513.1439197756081</v>
      </c>
      <c r="BK35" s="196">
        <v>2.3984645988124886E-3</v>
      </c>
      <c r="BL35" s="30">
        <v>0</v>
      </c>
      <c r="BM35" s="30">
        <v>0</v>
      </c>
      <c r="BN35" s="38">
        <v>9278516.926115619</v>
      </c>
      <c r="BO35" s="30">
        <v>6633.3373656204894</v>
      </c>
      <c r="BP35" s="30" t="s">
        <v>412</v>
      </c>
      <c r="BQ35" s="30">
        <v>6689.6300837171011</v>
      </c>
      <c r="BR35" s="196">
        <v>2.5739128934607614E-3</v>
      </c>
      <c r="BS35" s="30">
        <v>0</v>
      </c>
      <c r="BT35" s="30">
        <v>9278516.926115619</v>
      </c>
      <c r="BU35" s="30">
        <v>0</v>
      </c>
      <c r="BV35" s="38">
        <v>9278516.926115619</v>
      </c>
      <c r="BW35" s="211">
        <v>78078</v>
      </c>
      <c r="BX35" s="212">
        <v>9200438.926115619</v>
      </c>
      <c r="BZ35" s="23">
        <v>8734006</v>
      </c>
      <c r="CB35" s="320"/>
    </row>
    <row r="36" spans="1:80" x14ac:dyDescent="0.25">
      <c r="A36" s="23">
        <v>140265</v>
      </c>
      <c r="B36" s="23">
        <v>8734008</v>
      </c>
      <c r="C36" s="23" t="s">
        <v>120</v>
      </c>
      <c r="D36" s="223">
        <v>333</v>
      </c>
      <c r="E36" s="223">
        <v>0</v>
      </c>
      <c r="F36" s="223">
        <v>333</v>
      </c>
      <c r="G36" s="30">
        <v>0</v>
      </c>
      <c r="H36" s="30">
        <v>617857.63585858559</v>
      </c>
      <c r="I36" s="30">
        <v>1338204.7232363264</v>
      </c>
      <c r="J36" s="30">
        <v>0</v>
      </c>
      <c r="K36" s="30">
        <v>32161.967308347055</v>
      </c>
      <c r="L36" s="30">
        <v>0</v>
      </c>
      <c r="M36" s="30">
        <v>113469.02001575808</v>
      </c>
      <c r="N36" s="30">
        <v>0</v>
      </c>
      <c r="O36" s="30">
        <v>0</v>
      </c>
      <c r="P36" s="30">
        <v>0</v>
      </c>
      <c r="Q36" s="30">
        <v>0</v>
      </c>
      <c r="R36" s="30">
        <v>0</v>
      </c>
      <c r="S36" s="30">
        <v>0</v>
      </c>
      <c r="T36" s="30">
        <v>9176.2815816822476</v>
      </c>
      <c r="U36" s="30">
        <v>9446.1722164376115</v>
      </c>
      <c r="V36" s="30">
        <v>1904.2283674405974</v>
      </c>
      <c r="W36" s="30">
        <v>1389.4369715183366</v>
      </c>
      <c r="X36" s="30">
        <v>0</v>
      </c>
      <c r="Y36" s="30">
        <v>949.61519636145158</v>
      </c>
      <c r="Z36" s="30">
        <v>0</v>
      </c>
      <c r="AA36" s="30">
        <v>51379.341322863169</v>
      </c>
      <c r="AB36" s="30">
        <v>0</v>
      </c>
      <c r="AC36" s="30">
        <v>78953.481213788444</v>
      </c>
      <c r="AD36" s="30">
        <v>0</v>
      </c>
      <c r="AE36" s="30">
        <v>0</v>
      </c>
      <c r="AF36" s="30">
        <v>145041.22630741764</v>
      </c>
      <c r="AG36" s="30">
        <v>0</v>
      </c>
      <c r="AH36" s="30">
        <v>0</v>
      </c>
      <c r="AI36" s="30">
        <v>0</v>
      </c>
      <c r="AJ36" s="30">
        <v>36582</v>
      </c>
      <c r="AK36" s="30">
        <v>0</v>
      </c>
      <c r="AL36" s="30">
        <v>0</v>
      </c>
      <c r="AM36" s="30">
        <v>0</v>
      </c>
      <c r="AN36" s="30">
        <v>0</v>
      </c>
      <c r="AO36" s="30">
        <v>0</v>
      </c>
      <c r="AP36" s="30">
        <v>0</v>
      </c>
      <c r="AQ36" s="30">
        <v>0</v>
      </c>
      <c r="AR36" s="30">
        <v>0</v>
      </c>
      <c r="AS36" s="30">
        <v>1956062.359094912</v>
      </c>
      <c r="AT36" s="30">
        <v>298829.54419419699</v>
      </c>
      <c r="AU36" s="30">
        <v>181623.22630741764</v>
      </c>
      <c r="AV36" s="30">
        <v>188908.3750600756</v>
      </c>
      <c r="AW36" s="38">
        <v>2436515.1295965267</v>
      </c>
      <c r="AX36" s="30">
        <v>2399933.1295965267</v>
      </c>
      <c r="AY36" s="30">
        <v>6627.666666666667</v>
      </c>
      <c r="AZ36" s="30">
        <v>2207013</v>
      </c>
      <c r="BA36" s="30">
        <v>0</v>
      </c>
      <c r="BB36" s="30">
        <v>0</v>
      </c>
      <c r="BC36" s="30">
        <v>2436515.1295965267</v>
      </c>
      <c r="BD36" s="30">
        <v>0</v>
      </c>
      <c r="BE36" s="30">
        <v>2436515.1295965267</v>
      </c>
      <c r="BF36" s="30">
        <v>2243595</v>
      </c>
      <c r="BG36" s="30">
        <v>2061971.7736925823</v>
      </c>
      <c r="BH36" s="30">
        <v>2254891.903289109</v>
      </c>
      <c r="BI36" s="30">
        <v>6771.4471570243513</v>
      </c>
      <c r="BJ36" s="30">
        <v>6845.3526257276999</v>
      </c>
      <c r="BK36" s="196">
        <v>-1.0796444353440739E-2</v>
      </c>
      <c r="BL36" s="30">
        <v>1.0796444353440739E-2</v>
      </c>
      <c r="BM36" s="30">
        <v>24610.521078215072</v>
      </c>
      <c r="BN36" s="38">
        <v>2461125.6506747417</v>
      </c>
      <c r="BO36" s="30">
        <v>7280.9118638881137</v>
      </c>
      <c r="BP36" s="30" t="s">
        <v>412</v>
      </c>
      <c r="BQ36" s="30">
        <v>7390.7677197439689</v>
      </c>
      <c r="BR36" s="196">
        <v>-7.306981640001653E-3</v>
      </c>
      <c r="BS36" s="30">
        <v>0</v>
      </c>
      <c r="BT36" s="30">
        <v>2461125.6506747417</v>
      </c>
      <c r="BU36" s="30">
        <v>0</v>
      </c>
      <c r="BV36" s="38">
        <v>2461125.6506747417</v>
      </c>
      <c r="BW36" s="211">
        <v>36582</v>
      </c>
      <c r="BX36" s="212">
        <v>2424543.6506747417</v>
      </c>
      <c r="BZ36" s="23">
        <v>8734008</v>
      </c>
      <c r="CB36" s="320"/>
    </row>
    <row r="37" spans="1:80" x14ac:dyDescent="0.25">
      <c r="A37" s="23">
        <v>110784</v>
      </c>
      <c r="B37" s="23">
        <v>8733008</v>
      </c>
      <c r="C37" s="23" t="s">
        <v>121</v>
      </c>
      <c r="D37" s="223">
        <v>119</v>
      </c>
      <c r="E37" s="223">
        <v>119</v>
      </c>
      <c r="F37" s="223">
        <v>0</v>
      </c>
      <c r="G37" s="30">
        <v>457607.572682511</v>
      </c>
      <c r="H37" s="30">
        <v>0</v>
      </c>
      <c r="I37" s="30">
        <v>0</v>
      </c>
      <c r="J37" s="30">
        <v>11875.187929235875</v>
      </c>
      <c r="K37" s="30">
        <v>0</v>
      </c>
      <c r="L37" s="30">
        <v>29667.977924218874</v>
      </c>
      <c r="M37" s="30">
        <v>0</v>
      </c>
      <c r="N37" s="30">
        <v>2114.1433055836537</v>
      </c>
      <c r="O37" s="30">
        <v>854.6536767253059</v>
      </c>
      <c r="P37" s="30">
        <v>0</v>
      </c>
      <c r="Q37" s="30">
        <v>0</v>
      </c>
      <c r="R37" s="30">
        <v>0</v>
      </c>
      <c r="S37" s="30">
        <v>0</v>
      </c>
      <c r="T37" s="30">
        <v>0</v>
      </c>
      <c r="U37" s="30">
        <v>0</v>
      </c>
      <c r="V37" s="30">
        <v>0</v>
      </c>
      <c r="W37" s="30">
        <v>0</v>
      </c>
      <c r="X37" s="30">
        <v>0</v>
      </c>
      <c r="Y37" s="30">
        <v>0</v>
      </c>
      <c r="Z37" s="30">
        <v>1252.6782296855649</v>
      </c>
      <c r="AA37" s="30">
        <v>0</v>
      </c>
      <c r="AB37" s="30">
        <v>46355.467111940241</v>
      </c>
      <c r="AC37" s="30">
        <v>0</v>
      </c>
      <c r="AD37" s="30">
        <v>0</v>
      </c>
      <c r="AE37" s="30">
        <v>0</v>
      </c>
      <c r="AF37" s="30">
        <v>145041.22630741764</v>
      </c>
      <c r="AG37" s="30">
        <v>23594.177471032799</v>
      </c>
      <c r="AH37" s="30">
        <v>0</v>
      </c>
      <c r="AI37" s="30">
        <v>0</v>
      </c>
      <c r="AJ37" s="30">
        <v>18587.75</v>
      </c>
      <c r="AK37" s="30">
        <v>0</v>
      </c>
      <c r="AL37" s="30">
        <v>0</v>
      </c>
      <c r="AM37" s="30">
        <v>0</v>
      </c>
      <c r="AN37" s="30">
        <v>0</v>
      </c>
      <c r="AO37" s="30">
        <v>0</v>
      </c>
      <c r="AP37" s="30">
        <v>0</v>
      </c>
      <c r="AQ37" s="30">
        <v>0</v>
      </c>
      <c r="AR37" s="30">
        <v>0</v>
      </c>
      <c r="AS37" s="30">
        <v>457607.572682511</v>
      </c>
      <c r="AT37" s="30">
        <v>92120.108177389513</v>
      </c>
      <c r="AU37" s="30">
        <v>187223.15377845045</v>
      </c>
      <c r="AV37" s="30">
        <v>71040.684341317872</v>
      </c>
      <c r="AW37" s="38">
        <v>736950.83463835099</v>
      </c>
      <c r="AX37" s="30">
        <v>718363.08463835099</v>
      </c>
      <c r="AY37" s="30">
        <v>4955</v>
      </c>
      <c r="AZ37" s="30">
        <v>589645</v>
      </c>
      <c r="BA37" s="30">
        <v>0</v>
      </c>
      <c r="BB37" s="30">
        <v>0</v>
      </c>
      <c r="BC37" s="30">
        <v>736950.83463835099</v>
      </c>
      <c r="BD37" s="30">
        <v>736950.83463835099</v>
      </c>
      <c r="BE37" s="30">
        <v>0</v>
      </c>
      <c r="BF37" s="30">
        <v>608232.75</v>
      </c>
      <c r="BG37" s="30">
        <v>421009.59622154955</v>
      </c>
      <c r="BH37" s="30">
        <v>549727.68085990055</v>
      </c>
      <c r="BI37" s="30">
        <v>4619.5603433605083</v>
      </c>
      <c r="BJ37" s="30">
        <v>4374.8865467293854</v>
      </c>
      <c r="BK37" s="196">
        <v>5.5926889535921398E-2</v>
      </c>
      <c r="BL37" s="30">
        <v>0</v>
      </c>
      <c r="BM37" s="30">
        <v>0</v>
      </c>
      <c r="BN37" s="38">
        <v>736950.83463835099</v>
      </c>
      <c r="BO37" s="30">
        <v>6036.6645767928658</v>
      </c>
      <c r="BP37" s="30" t="s">
        <v>412</v>
      </c>
      <c r="BQ37" s="30">
        <v>6192.8641566247979</v>
      </c>
      <c r="BR37" s="196">
        <v>6.3896642130240489E-2</v>
      </c>
      <c r="BS37" s="30">
        <v>-1099.3000000000002</v>
      </c>
      <c r="BT37" s="30">
        <v>735851.53463835095</v>
      </c>
      <c r="BU37" s="30">
        <v>-1190</v>
      </c>
      <c r="BV37" s="38">
        <v>734661.53463835095</v>
      </c>
      <c r="BW37" s="211">
        <v>18587.75</v>
      </c>
      <c r="BX37" s="212">
        <v>716073.78463835095</v>
      </c>
      <c r="BZ37" s="23">
        <v>8733008</v>
      </c>
      <c r="CB37" s="320"/>
    </row>
    <row r="38" spans="1:80" x14ac:dyDescent="0.25">
      <c r="A38" s="23">
        <v>143871</v>
      </c>
      <c r="B38" s="23">
        <v>8732206</v>
      </c>
      <c r="C38" s="23" t="s">
        <v>122</v>
      </c>
      <c r="D38" s="223">
        <v>402</v>
      </c>
      <c r="E38" s="223">
        <v>402</v>
      </c>
      <c r="F38" s="223">
        <v>0</v>
      </c>
      <c r="G38" s="30">
        <v>1545867.5984736925</v>
      </c>
      <c r="H38" s="30">
        <v>0</v>
      </c>
      <c r="I38" s="30">
        <v>0</v>
      </c>
      <c r="J38" s="30">
        <v>52448.746687458341</v>
      </c>
      <c r="K38" s="30">
        <v>0</v>
      </c>
      <c r="L38" s="30">
        <v>113374.05849612218</v>
      </c>
      <c r="M38" s="30">
        <v>0</v>
      </c>
      <c r="N38" s="30">
        <v>17148.051256400751</v>
      </c>
      <c r="O38" s="30">
        <v>4843.0375014434148</v>
      </c>
      <c r="P38" s="30">
        <v>8451.5752476169273</v>
      </c>
      <c r="Q38" s="30">
        <v>39184.121786704127</v>
      </c>
      <c r="R38" s="30">
        <v>0</v>
      </c>
      <c r="S38" s="30">
        <v>0</v>
      </c>
      <c r="T38" s="30">
        <v>0</v>
      </c>
      <c r="U38" s="30">
        <v>0</v>
      </c>
      <c r="V38" s="30">
        <v>0</v>
      </c>
      <c r="W38" s="30">
        <v>0</v>
      </c>
      <c r="X38" s="30">
        <v>0</v>
      </c>
      <c r="Y38" s="30">
        <v>0</v>
      </c>
      <c r="Z38" s="30">
        <v>20911.934216758847</v>
      </c>
      <c r="AA38" s="30">
        <v>0</v>
      </c>
      <c r="AB38" s="30">
        <v>146015.20642906285</v>
      </c>
      <c r="AC38" s="30">
        <v>0</v>
      </c>
      <c r="AD38" s="30">
        <v>0</v>
      </c>
      <c r="AE38" s="30">
        <v>0</v>
      </c>
      <c r="AF38" s="30">
        <v>145041.22630741764</v>
      </c>
      <c r="AG38" s="30">
        <v>0</v>
      </c>
      <c r="AH38" s="30">
        <v>0</v>
      </c>
      <c r="AI38" s="30">
        <v>0</v>
      </c>
      <c r="AJ38" s="30">
        <v>11029.135399999999</v>
      </c>
      <c r="AK38" s="30">
        <v>0</v>
      </c>
      <c r="AL38" s="30">
        <v>0</v>
      </c>
      <c r="AM38" s="30">
        <v>0</v>
      </c>
      <c r="AN38" s="30">
        <v>0</v>
      </c>
      <c r="AO38" s="30">
        <v>0</v>
      </c>
      <c r="AP38" s="30">
        <v>0</v>
      </c>
      <c r="AQ38" s="30">
        <v>0</v>
      </c>
      <c r="AR38" s="30">
        <v>0</v>
      </c>
      <c r="AS38" s="30">
        <v>1545867.5984736925</v>
      </c>
      <c r="AT38" s="30">
        <v>402376.73162156739</v>
      </c>
      <c r="AU38" s="30">
        <v>156070.36170741764</v>
      </c>
      <c r="AV38" s="30">
        <v>276652.28023049253</v>
      </c>
      <c r="AW38" s="38">
        <v>2104314.6918026777</v>
      </c>
      <c r="AX38" s="30">
        <v>2093285.5564026777</v>
      </c>
      <c r="AY38" s="30">
        <v>4955</v>
      </c>
      <c r="AZ38" s="30">
        <v>1991910</v>
      </c>
      <c r="BA38" s="30">
        <v>0</v>
      </c>
      <c r="BB38" s="30">
        <v>0</v>
      </c>
      <c r="BC38" s="30">
        <v>2104314.6918026777</v>
      </c>
      <c r="BD38" s="30">
        <v>2104314.6918026777</v>
      </c>
      <c r="BE38" s="30">
        <v>0</v>
      </c>
      <c r="BF38" s="30">
        <v>2002939.1354</v>
      </c>
      <c r="BG38" s="30">
        <v>1846868.7736925823</v>
      </c>
      <c r="BH38" s="30">
        <v>1948244.3300952599</v>
      </c>
      <c r="BI38" s="30">
        <v>4846.3789305852233</v>
      </c>
      <c r="BJ38" s="30">
        <v>4795.1399604138669</v>
      </c>
      <c r="BK38" s="196">
        <v>1.0685604715265494E-2</v>
      </c>
      <c r="BL38" s="30">
        <v>0</v>
      </c>
      <c r="BM38" s="30">
        <v>0</v>
      </c>
      <c r="BN38" s="38">
        <v>2104314.6918026777</v>
      </c>
      <c r="BO38" s="30">
        <v>5207.1780010016855</v>
      </c>
      <c r="BP38" s="30" t="s">
        <v>412</v>
      </c>
      <c r="BQ38" s="30">
        <v>5234.6136612006912</v>
      </c>
      <c r="BR38" s="196">
        <v>1.2936177869274035E-2</v>
      </c>
      <c r="BS38" s="30">
        <v>0</v>
      </c>
      <c r="BT38" s="30">
        <v>2104314.6918026777</v>
      </c>
      <c r="BU38" s="30">
        <v>0</v>
      </c>
      <c r="BV38" s="38">
        <v>2104314.6918026777</v>
      </c>
      <c r="BW38" s="211">
        <v>11029.135399999999</v>
      </c>
      <c r="BX38" s="212">
        <v>2093285.5564026777</v>
      </c>
      <c r="BZ38" s="23">
        <v>8732206</v>
      </c>
      <c r="CB38" s="320"/>
    </row>
    <row r="39" spans="1:80" x14ac:dyDescent="0.25">
      <c r="A39" s="23">
        <v>110801</v>
      </c>
      <c r="B39" s="23">
        <v>8733050</v>
      </c>
      <c r="C39" s="23" t="s">
        <v>123</v>
      </c>
      <c r="D39" s="223">
        <v>152</v>
      </c>
      <c r="E39" s="223">
        <v>152</v>
      </c>
      <c r="F39" s="223">
        <v>0</v>
      </c>
      <c r="G39" s="30">
        <v>584507.15166169475</v>
      </c>
      <c r="H39" s="30">
        <v>0</v>
      </c>
      <c r="I39" s="30">
        <v>0</v>
      </c>
      <c r="J39" s="30">
        <v>18802.380887956759</v>
      </c>
      <c r="K39" s="30">
        <v>0</v>
      </c>
      <c r="L39" s="30">
        <v>40263.68432572559</v>
      </c>
      <c r="M39" s="30">
        <v>0</v>
      </c>
      <c r="N39" s="30">
        <v>5167.9058580933724</v>
      </c>
      <c r="O39" s="30">
        <v>569.76911781687136</v>
      </c>
      <c r="P39" s="30">
        <v>0</v>
      </c>
      <c r="Q39" s="30">
        <v>0</v>
      </c>
      <c r="R39" s="30">
        <v>0</v>
      </c>
      <c r="S39" s="30">
        <v>0</v>
      </c>
      <c r="T39" s="30">
        <v>0</v>
      </c>
      <c r="U39" s="30">
        <v>0</v>
      </c>
      <c r="V39" s="30">
        <v>0</v>
      </c>
      <c r="W39" s="30">
        <v>0</v>
      </c>
      <c r="X39" s="30">
        <v>0</v>
      </c>
      <c r="Y39" s="30">
        <v>0</v>
      </c>
      <c r="Z39" s="30">
        <v>29010.035580785418</v>
      </c>
      <c r="AA39" s="30">
        <v>0</v>
      </c>
      <c r="AB39" s="30">
        <v>81366.263529843753</v>
      </c>
      <c r="AC39" s="30">
        <v>0</v>
      </c>
      <c r="AD39" s="30">
        <v>7601.119869654498</v>
      </c>
      <c r="AE39" s="30">
        <v>0</v>
      </c>
      <c r="AF39" s="30">
        <v>145041.22630741764</v>
      </c>
      <c r="AG39" s="30">
        <v>0</v>
      </c>
      <c r="AH39" s="30">
        <v>0</v>
      </c>
      <c r="AI39" s="30">
        <v>0</v>
      </c>
      <c r="AJ39" s="30">
        <v>25116</v>
      </c>
      <c r="AK39" s="30">
        <v>0</v>
      </c>
      <c r="AL39" s="30">
        <v>0</v>
      </c>
      <c r="AM39" s="30">
        <v>0</v>
      </c>
      <c r="AN39" s="30">
        <v>17500</v>
      </c>
      <c r="AO39" s="30">
        <v>0</v>
      </c>
      <c r="AP39" s="30">
        <v>0</v>
      </c>
      <c r="AQ39" s="30">
        <v>0</v>
      </c>
      <c r="AR39" s="30">
        <v>0</v>
      </c>
      <c r="AS39" s="30">
        <v>584507.15166169475</v>
      </c>
      <c r="AT39" s="30">
        <v>182781.15916987628</v>
      </c>
      <c r="AU39" s="30">
        <v>187657.22630741764</v>
      </c>
      <c r="AV39" s="30">
        <v>114956.41234961245</v>
      </c>
      <c r="AW39" s="38">
        <v>954945.53713898861</v>
      </c>
      <c r="AX39" s="30">
        <v>912329.53713898861</v>
      </c>
      <c r="AY39" s="30">
        <v>4955</v>
      </c>
      <c r="AZ39" s="30">
        <v>753160</v>
      </c>
      <c r="BA39" s="30">
        <v>0</v>
      </c>
      <c r="BB39" s="30">
        <v>0</v>
      </c>
      <c r="BC39" s="30">
        <v>954945.53713898861</v>
      </c>
      <c r="BD39" s="30">
        <v>954945.5371389885</v>
      </c>
      <c r="BE39" s="30">
        <v>0</v>
      </c>
      <c r="BF39" s="30">
        <v>795776</v>
      </c>
      <c r="BG39" s="30">
        <v>625618.77369258238</v>
      </c>
      <c r="BH39" s="30">
        <v>784788.310831571</v>
      </c>
      <c r="BI39" s="30">
        <v>5163.0809923129673</v>
      </c>
      <c r="BJ39" s="30">
        <v>5025.1136386854478</v>
      </c>
      <c r="BK39" s="196">
        <v>2.7455568878161987E-2</v>
      </c>
      <c r="BL39" s="30">
        <v>0</v>
      </c>
      <c r="BM39" s="30">
        <v>0</v>
      </c>
      <c r="BN39" s="38">
        <v>954945.53713898861</v>
      </c>
      <c r="BO39" s="30">
        <v>6002.1680074933465</v>
      </c>
      <c r="BP39" s="30" t="s">
        <v>412</v>
      </c>
      <c r="BQ39" s="30">
        <v>6282.5364285459773</v>
      </c>
      <c r="BR39" s="196">
        <v>4.6120246106640783E-2</v>
      </c>
      <c r="BS39" s="30">
        <v>-1438.3000000000002</v>
      </c>
      <c r="BT39" s="30">
        <v>953507.23713898857</v>
      </c>
      <c r="BU39" s="30">
        <v>-1520</v>
      </c>
      <c r="BV39" s="38">
        <v>951987.23713898857</v>
      </c>
      <c r="BW39" s="211">
        <v>25116</v>
      </c>
      <c r="BX39" s="212">
        <v>926871.23713898857</v>
      </c>
      <c r="BZ39" s="23">
        <v>8733050</v>
      </c>
      <c r="CB39" s="320"/>
    </row>
    <row r="40" spans="1:80" x14ac:dyDescent="0.25">
      <c r="A40" s="23">
        <v>136887</v>
      </c>
      <c r="B40" s="23">
        <v>8734029</v>
      </c>
      <c r="C40" s="23" t="s">
        <v>124</v>
      </c>
      <c r="D40" s="223">
        <v>1042</v>
      </c>
      <c r="E40" s="223">
        <v>0</v>
      </c>
      <c r="F40" s="223">
        <v>1042</v>
      </c>
      <c r="G40" s="30">
        <v>0</v>
      </c>
      <c r="H40" s="30">
        <v>3495773.4660419975</v>
      </c>
      <c r="I40" s="30">
        <v>2425877.9686064911</v>
      </c>
      <c r="J40" s="30">
        <v>0</v>
      </c>
      <c r="K40" s="30">
        <v>88569.109972217397</v>
      </c>
      <c r="L40" s="30">
        <v>0</v>
      </c>
      <c r="M40" s="30">
        <v>281340.99483359215</v>
      </c>
      <c r="N40" s="30">
        <v>0</v>
      </c>
      <c r="O40" s="30">
        <v>0</v>
      </c>
      <c r="P40" s="30">
        <v>0</v>
      </c>
      <c r="Q40" s="30">
        <v>0</v>
      </c>
      <c r="R40" s="30">
        <v>0</v>
      </c>
      <c r="S40" s="30">
        <v>0</v>
      </c>
      <c r="T40" s="30">
        <v>88704.055289594951</v>
      </c>
      <c r="U40" s="30">
        <v>40033.777488711763</v>
      </c>
      <c r="V40" s="30">
        <v>0</v>
      </c>
      <c r="W40" s="30">
        <v>0</v>
      </c>
      <c r="X40" s="30">
        <v>0</v>
      </c>
      <c r="Y40" s="30">
        <v>0</v>
      </c>
      <c r="Z40" s="30">
        <v>0</v>
      </c>
      <c r="AA40" s="30">
        <v>75006.618261222713</v>
      </c>
      <c r="AB40" s="30">
        <v>0</v>
      </c>
      <c r="AC40" s="30">
        <v>271603.49554712296</v>
      </c>
      <c r="AD40" s="30">
        <v>0</v>
      </c>
      <c r="AE40" s="30">
        <v>0</v>
      </c>
      <c r="AF40" s="30">
        <v>145041.22630741764</v>
      </c>
      <c r="AG40" s="30">
        <v>0</v>
      </c>
      <c r="AH40" s="30">
        <v>0</v>
      </c>
      <c r="AI40" s="30">
        <v>0</v>
      </c>
      <c r="AJ40" s="30">
        <v>32487</v>
      </c>
      <c r="AK40" s="30">
        <v>0</v>
      </c>
      <c r="AL40" s="30">
        <v>0</v>
      </c>
      <c r="AM40" s="30">
        <v>0</v>
      </c>
      <c r="AN40" s="30">
        <v>0</v>
      </c>
      <c r="AO40" s="30">
        <v>0</v>
      </c>
      <c r="AP40" s="30">
        <v>0</v>
      </c>
      <c r="AQ40" s="30">
        <v>0</v>
      </c>
      <c r="AR40" s="30">
        <v>0</v>
      </c>
      <c r="AS40" s="30">
        <v>5921651.4346484886</v>
      </c>
      <c r="AT40" s="30">
        <v>845258.05139246187</v>
      </c>
      <c r="AU40" s="30">
        <v>177528.22630741764</v>
      </c>
      <c r="AV40" s="30">
        <v>642013.93799737352</v>
      </c>
      <c r="AW40" s="38">
        <v>6944437.712348368</v>
      </c>
      <c r="AX40" s="30">
        <v>6911950.712348368</v>
      </c>
      <c r="AY40" s="30">
        <v>6465</v>
      </c>
      <c r="AZ40" s="30">
        <v>6736530</v>
      </c>
      <c r="BA40" s="30">
        <v>0</v>
      </c>
      <c r="BB40" s="30">
        <v>0</v>
      </c>
      <c r="BC40" s="30">
        <v>6944437.712348368</v>
      </c>
      <c r="BD40" s="30">
        <v>0</v>
      </c>
      <c r="BE40" s="30">
        <v>6944437.712348369</v>
      </c>
      <c r="BF40" s="30">
        <v>6769017</v>
      </c>
      <c r="BG40" s="30">
        <v>6591488.7736925827</v>
      </c>
      <c r="BH40" s="30">
        <v>6766909.4860409508</v>
      </c>
      <c r="BI40" s="30">
        <v>6494.1549770066704</v>
      </c>
      <c r="BJ40" s="30">
        <v>6461.6028367393137</v>
      </c>
      <c r="BK40" s="196">
        <v>5.0377810413032575E-3</v>
      </c>
      <c r="BL40" s="30">
        <v>0</v>
      </c>
      <c r="BM40" s="30">
        <v>0</v>
      </c>
      <c r="BN40" s="38">
        <v>6944437.712348368</v>
      </c>
      <c r="BO40" s="30">
        <v>6633.3500118506408</v>
      </c>
      <c r="BP40" s="30" t="s">
        <v>412</v>
      </c>
      <c r="BQ40" s="30">
        <v>6664.5275550368215</v>
      </c>
      <c r="BR40" s="196">
        <v>5.2759434787201798E-3</v>
      </c>
      <c r="BS40" s="30">
        <v>0</v>
      </c>
      <c r="BT40" s="30">
        <v>6944437.712348368</v>
      </c>
      <c r="BU40" s="30">
        <v>0</v>
      </c>
      <c r="BV40" s="38">
        <v>6944437.712348368</v>
      </c>
      <c r="BW40" s="211">
        <v>32487</v>
      </c>
      <c r="BX40" s="212">
        <v>6911950.712348368</v>
      </c>
      <c r="BZ40" s="23">
        <v>8734029</v>
      </c>
      <c r="CB40" s="320"/>
    </row>
    <row r="41" spans="1:80" x14ac:dyDescent="0.25">
      <c r="A41" s="23">
        <v>139556</v>
      </c>
      <c r="B41" s="23">
        <v>8732013</v>
      </c>
      <c r="C41" s="23" t="s">
        <v>125</v>
      </c>
      <c r="D41" s="223">
        <v>173</v>
      </c>
      <c r="E41" s="223">
        <v>173</v>
      </c>
      <c r="F41" s="223">
        <v>0</v>
      </c>
      <c r="G41" s="30">
        <v>665261.42919390253</v>
      </c>
      <c r="H41" s="30">
        <v>0</v>
      </c>
      <c r="I41" s="30">
        <v>0</v>
      </c>
      <c r="J41" s="30">
        <v>26719.172840780622</v>
      </c>
      <c r="K41" s="30">
        <v>0</v>
      </c>
      <c r="L41" s="30">
        <v>57216.81456813628</v>
      </c>
      <c r="M41" s="30">
        <v>0</v>
      </c>
      <c r="N41" s="30">
        <v>11745.240586575843</v>
      </c>
      <c r="O41" s="30">
        <v>21081.457359224227</v>
      </c>
      <c r="P41" s="30">
        <v>889.63949974915045</v>
      </c>
      <c r="Q41" s="30">
        <v>0</v>
      </c>
      <c r="R41" s="30">
        <v>0</v>
      </c>
      <c r="S41" s="30">
        <v>0</v>
      </c>
      <c r="T41" s="30">
        <v>0</v>
      </c>
      <c r="U41" s="30">
        <v>0</v>
      </c>
      <c r="V41" s="30">
        <v>0</v>
      </c>
      <c r="W41" s="30">
        <v>0</v>
      </c>
      <c r="X41" s="30">
        <v>0</v>
      </c>
      <c r="Y41" s="30">
        <v>0</v>
      </c>
      <c r="Z41" s="30">
        <v>32492.622793617593</v>
      </c>
      <c r="AA41" s="30">
        <v>0</v>
      </c>
      <c r="AB41" s="30">
        <v>70604.318968515465</v>
      </c>
      <c r="AC41" s="30">
        <v>0</v>
      </c>
      <c r="AD41" s="30">
        <v>7350.3214983206262</v>
      </c>
      <c r="AE41" s="30">
        <v>0</v>
      </c>
      <c r="AF41" s="30">
        <v>145041.22630741764</v>
      </c>
      <c r="AG41" s="30">
        <v>0</v>
      </c>
      <c r="AH41" s="30">
        <v>0</v>
      </c>
      <c r="AI41" s="30">
        <v>0</v>
      </c>
      <c r="AJ41" s="30">
        <v>1613.95</v>
      </c>
      <c r="AK41" s="30">
        <v>0</v>
      </c>
      <c r="AL41" s="30">
        <v>0</v>
      </c>
      <c r="AM41" s="30">
        <v>0</v>
      </c>
      <c r="AN41" s="30">
        <v>0</v>
      </c>
      <c r="AO41" s="30">
        <v>0</v>
      </c>
      <c r="AP41" s="30">
        <v>0</v>
      </c>
      <c r="AQ41" s="30">
        <v>0</v>
      </c>
      <c r="AR41" s="30">
        <v>0</v>
      </c>
      <c r="AS41" s="30">
        <v>665261.42919390253</v>
      </c>
      <c r="AT41" s="30">
        <v>228099.58811491978</v>
      </c>
      <c r="AU41" s="30">
        <v>146655.17630741766</v>
      </c>
      <c r="AV41" s="30">
        <v>130895.62796132518</v>
      </c>
      <c r="AW41" s="38">
        <v>1040016.1936162401</v>
      </c>
      <c r="AX41" s="30">
        <v>1038402.2436162401</v>
      </c>
      <c r="AY41" s="30">
        <v>4955</v>
      </c>
      <c r="AZ41" s="30">
        <v>857215</v>
      </c>
      <c r="BA41" s="30">
        <v>0</v>
      </c>
      <c r="BB41" s="30">
        <v>0</v>
      </c>
      <c r="BC41" s="30">
        <v>1040016.1936162401</v>
      </c>
      <c r="BD41" s="30">
        <v>1040016.1936162399</v>
      </c>
      <c r="BE41" s="30">
        <v>0</v>
      </c>
      <c r="BF41" s="30">
        <v>858828.95</v>
      </c>
      <c r="BG41" s="30">
        <v>712173.77369258238</v>
      </c>
      <c r="BH41" s="30">
        <v>893361.01730882248</v>
      </c>
      <c r="BI41" s="30">
        <v>5163.9365162359682</v>
      </c>
      <c r="BJ41" s="30">
        <v>5131.9414738476798</v>
      </c>
      <c r="BK41" s="196">
        <v>6.234490894203434E-3</v>
      </c>
      <c r="BL41" s="30">
        <v>0</v>
      </c>
      <c r="BM41" s="30">
        <v>0</v>
      </c>
      <c r="BN41" s="38">
        <v>1040016.1936162401</v>
      </c>
      <c r="BO41" s="30">
        <v>6002.3251076083243</v>
      </c>
      <c r="BP41" s="30" t="s">
        <v>412</v>
      </c>
      <c r="BQ41" s="30">
        <v>6011.6542983597692</v>
      </c>
      <c r="BR41" s="196">
        <v>8.2485186040410774E-3</v>
      </c>
      <c r="BS41" s="30">
        <v>0</v>
      </c>
      <c r="BT41" s="30">
        <v>1040016.1936162401</v>
      </c>
      <c r="BU41" s="30">
        <v>0</v>
      </c>
      <c r="BV41" s="38">
        <v>1040016.1936162401</v>
      </c>
      <c r="BW41" s="211">
        <v>1613.95</v>
      </c>
      <c r="BX41" s="212">
        <v>1038402.2436162401</v>
      </c>
      <c r="BZ41" s="23">
        <v>8732013</v>
      </c>
      <c r="CB41" s="320"/>
    </row>
    <row r="42" spans="1:80" x14ac:dyDescent="0.25">
      <c r="A42" s="23">
        <v>110785</v>
      </c>
      <c r="B42" s="23">
        <v>8733009</v>
      </c>
      <c r="C42" s="23" t="s">
        <v>126</v>
      </c>
      <c r="D42" s="223">
        <v>147</v>
      </c>
      <c r="E42" s="223">
        <v>147</v>
      </c>
      <c r="F42" s="223">
        <v>0</v>
      </c>
      <c r="G42" s="30">
        <v>565279.94272545481</v>
      </c>
      <c r="H42" s="30">
        <v>0</v>
      </c>
      <c r="I42" s="30">
        <v>0</v>
      </c>
      <c r="J42" s="30">
        <v>13854.385917441788</v>
      </c>
      <c r="K42" s="30">
        <v>0</v>
      </c>
      <c r="L42" s="30">
        <v>29667.97792421878</v>
      </c>
      <c r="M42" s="30">
        <v>0</v>
      </c>
      <c r="N42" s="30">
        <v>469.80962346303272</v>
      </c>
      <c r="O42" s="30">
        <v>0</v>
      </c>
      <c r="P42" s="30">
        <v>0</v>
      </c>
      <c r="Q42" s="30">
        <v>0</v>
      </c>
      <c r="R42" s="30">
        <v>0</v>
      </c>
      <c r="S42" s="30">
        <v>0</v>
      </c>
      <c r="T42" s="30">
        <v>0</v>
      </c>
      <c r="U42" s="30">
        <v>0</v>
      </c>
      <c r="V42" s="30">
        <v>0</v>
      </c>
      <c r="W42" s="30">
        <v>0</v>
      </c>
      <c r="X42" s="30">
        <v>0</v>
      </c>
      <c r="Y42" s="30">
        <v>0</v>
      </c>
      <c r="Z42" s="30">
        <v>5230.8290782571376</v>
      </c>
      <c r="AA42" s="30">
        <v>0</v>
      </c>
      <c r="AB42" s="30">
        <v>44560.429328653998</v>
      </c>
      <c r="AC42" s="30">
        <v>0</v>
      </c>
      <c r="AD42" s="30">
        <v>0</v>
      </c>
      <c r="AE42" s="30">
        <v>0</v>
      </c>
      <c r="AF42" s="30">
        <v>145041.22630741764</v>
      </c>
      <c r="AG42" s="30">
        <v>2144.9252246393398</v>
      </c>
      <c r="AH42" s="30">
        <v>0</v>
      </c>
      <c r="AI42" s="30">
        <v>0</v>
      </c>
      <c r="AJ42" s="30">
        <v>16591.75</v>
      </c>
      <c r="AK42" s="30">
        <v>0</v>
      </c>
      <c r="AL42" s="30">
        <v>0</v>
      </c>
      <c r="AM42" s="30">
        <v>0</v>
      </c>
      <c r="AN42" s="30">
        <v>0</v>
      </c>
      <c r="AO42" s="30">
        <v>0</v>
      </c>
      <c r="AP42" s="30">
        <v>0</v>
      </c>
      <c r="AQ42" s="30">
        <v>0</v>
      </c>
      <c r="AR42" s="30">
        <v>0</v>
      </c>
      <c r="AS42" s="30">
        <v>565279.94272545481</v>
      </c>
      <c r="AT42" s="30">
        <v>93783.431872034736</v>
      </c>
      <c r="AU42" s="30">
        <v>163777.90153205697</v>
      </c>
      <c r="AV42" s="30">
        <v>71876.220639435516</v>
      </c>
      <c r="AW42" s="38">
        <v>822841.27612954658</v>
      </c>
      <c r="AX42" s="30">
        <v>806249.52612954658</v>
      </c>
      <c r="AY42" s="30">
        <v>4955</v>
      </c>
      <c r="AZ42" s="30">
        <v>728385</v>
      </c>
      <c r="BA42" s="30">
        <v>0</v>
      </c>
      <c r="BB42" s="30">
        <v>0</v>
      </c>
      <c r="BC42" s="30">
        <v>822841.27612954658</v>
      </c>
      <c r="BD42" s="30">
        <v>822841.27612954646</v>
      </c>
      <c r="BE42" s="30">
        <v>0</v>
      </c>
      <c r="BF42" s="30">
        <v>744976.75</v>
      </c>
      <c r="BG42" s="30">
        <v>581198.84846794303</v>
      </c>
      <c r="BH42" s="30">
        <v>659063.3745974896</v>
      </c>
      <c r="BI42" s="30">
        <v>4483.4243169897254</v>
      </c>
      <c r="BJ42" s="30">
        <v>4412.2207644077753</v>
      </c>
      <c r="BK42" s="196">
        <v>1.6137803701104549E-2</v>
      </c>
      <c r="BL42" s="30">
        <v>0</v>
      </c>
      <c r="BM42" s="30">
        <v>0</v>
      </c>
      <c r="BN42" s="38">
        <v>822841.27612954658</v>
      </c>
      <c r="BO42" s="30">
        <v>5484.6906539424936</v>
      </c>
      <c r="BP42" s="30" t="s">
        <v>412</v>
      </c>
      <c r="BQ42" s="30">
        <v>5597.5597015615413</v>
      </c>
      <c r="BR42" s="196">
        <v>1.048693840276882E-2</v>
      </c>
      <c r="BS42" s="30">
        <v>-1350.2999999999997</v>
      </c>
      <c r="BT42" s="30">
        <v>821490.97612954653</v>
      </c>
      <c r="BU42" s="30">
        <v>-1470</v>
      </c>
      <c r="BV42" s="38">
        <v>820020.97612954653</v>
      </c>
      <c r="BW42" s="211">
        <v>16591.75</v>
      </c>
      <c r="BX42" s="212">
        <v>803429.22612954653</v>
      </c>
      <c r="BZ42" s="23">
        <v>8733009</v>
      </c>
      <c r="CB42" s="320"/>
    </row>
    <row r="43" spans="1:80" x14ac:dyDescent="0.25">
      <c r="A43" s="23">
        <v>110649</v>
      </c>
      <c r="B43" s="23">
        <v>8732091</v>
      </c>
      <c r="C43" s="23" t="s">
        <v>127</v>
      </c>
      <c r="D43" s="223">
        <v>167</v>
      </c>
      <c r="E43" s="223">
        <v>167</v>
      </c>
      <c r="F43" s="223">
        <v>0</v>
      </c>
      <c r="G43" s="30">
        <v>642188.77847041457</v>
      </c>
      <c r="H43" s="30">
        <v>0</v>
      </c>
      <c r="I43" s="30">
        <v>0</v>
      </c>
      <c r="J43" s="30">
        <v>22760.776864368694</v>
      </c>
      <c r="K43" s="30">
        <v>0</v>
      </c>
      <c r="L43" s="30">
        <v>48740.249446930946</v>
      </c>
      <c r="M43" s="30">
        <v>0</v>
      </c>
      <c r="N43" s="30">
        <v>16208.432009474693</v>
      </c>
      <c r="O43" s="30">
        <v>13959.343386513372</v>
      </c>
      <c r="P43" s="30">
        <v>2224.0987493728726</v>
      </c>
      <c r="Q43" s="30">
        <v>1959.2060893352048</v>
      </c>
      <c r="R43" s="30">
        <v>19751.996084318238</v>
      </c>
      <c r="S43" s="30">
        <v>0</v>
      </c>
      <c r="T43" s="30">
        <v>0</v>
      </c>
      <c r="U43" s="30">
        <v>0</v>
      </c>
      <c r="V43" s="30">
        <v>0</v>
      </c>
      <c r="W43" s="30">
        <v>0</v>
      </c>
      <c r="X43" s="30">
        <v>0</v>
      </c>
      <c r="Y43" s="30">
        <v>0</v>
      </c>
      <c r="Z43" s="30">
        <v>34027.924147162441</v>
      </c>
      <c r="AA43" s="30">
        <v>0</v>
      </c>
      <c r="AB43" s="30">
        <v>82381.117474243045</v>
      </c>
      <c r="AC43" s="30">
        <v>0</v>
      </c>
      <c r="AD43" s="30">
        <v>0</v>
      </c>
      <c r="AE43" s="30">
        <v>0</v>
      </c>
      <c r="AF43" s="30">
        <v>145041.22630741764</v>
      </c>
      <c r="AG43" s="30">
        <v>0</v>
      </c>
      <c r="AH43" s="30">
        <v>0</v>
      </c>
      <c r="AI43" s="30">
        <v>0</v>
      </c>
      <c r="AJ43" s="30">
        <v>24611.179</v>
      </c>
      <c r="AK43" s="30">
        <v>0</v>
      </c>
      <c r="AL43" s="30">
        <v>0</v>
      </c>
      <c r="AM43" s="30">
        <v>0</v>
      </c>
      <c r="AN43" s="30">
        <v>0</v>
      </c>
      <c r="AO43" s="30">
        <v>0</v>
      </c>
      <c r="AP43" s="30">
        <v>0</v>
      </c>
      <c r="AQ43" s="30">
        <v>0</v>
      </c>
      <c r="AR43" s="30">
        <v>0</v>
      </c>
      <c r="AS43" s="30">
        <v>642188.77847041457</v>
      </c>
      <c r="AT43" s="30">
        <v>242013.14425171952</v>
      </c>
      <c r="AU43" s="30">
        <v>169652.40530741765</v>
      </c>
      <c r="AV43" s="30">
        <v>155796.0784834504</v>
      </c>
      <c r="AW43" s="38">
        <v>1053854.3280295518</v>
      </c>
      <c r="AX43" s="30">
        <v>1029243.1490295518</v>
      </c>
      <c r="AY43" s="30">
        <v>4955</v>
      </c>
      <c r="AZ43" s="30">
        <v>827485</v>
      </c>
      <c r="BA43" s="30">
        <v>0</v>
      </c>
      <c r="BB43" s="30">
        <v>0</v>
      </c>
      <c r="BC43" s="30">
        <v>1053854.3280295518</v>
      </c>
      <c r="BD43" s="30">
        <v>1053854.328029552</v>
      </c>
      <c r="BE43" s="30">
        <v>0</v>
      </c>
      <c r="BF43" s="30">
        <v>852096.179</v>
      </c>
      <c r="BG43" s="30">
        <v>682443.77369258238</v>
      </c>
      <c r="BH43" s="30">
        <v>884201.92272213416</v>
      </c>
      <c r="BI43" s="30">
        <v>5294.622291749306</v>
      </c>
      <c r="BJ43" s="30">
        <v>5296.0714334973572</v>
      </c>
      <c r="BK43" s="196">
        <v>-2.7362579342973359E-4</v>
      </c>
      <c r="BL43" s="30">
        <v>2.7362579342973359E-4</v>
      </c>
      <c r="BM43" s="30">
        <v>242.00667192456058</v>
      </c>
      <c r="BN43" s="38">
        <v>1054096.3347014764</v>
      </c>
      <c r="BO43" s="30">
        <v>6164.5817706675234</v>
      </c>
      <c r="BP43" s="30" t="s">
        <v>412</v>
      </c>
      <c r="BQ43" s="30">
        <v>6311.9541000088402</v>
      </c>
      <c r="BR43" s="196">
        <v>-1.0117142757364639E-2</v>
      </c>
      <c r="BS43" s="30">
        <v>-1600</v>
      </c>
      <c r="BT43" s="30">
        <v>1052496.3347014764</v>
      </c>
      <c r="BU43" s="30">
        <v>-1670</v>
      </c>
      <c r="BV43" s="38">
        <v>1050826.3347014764</v>
      </c>
      <c r="BW43" s="211">
        <v>24611.179</v>
      </c>
      <c r="BX43" s="212">
        <v>1026215.1557014764</v>
      </c>
      <c r="BZ43" s="23">
        <v>8732091</v>
      </c>
      <c r="CB43" s="320"/>
    </row>
    <row r="44" spans="1:80" x14ac:dyDescent="0.25">
      <c r="A44" s="23">
        <v>110631</v>
      </c>
      <c r="B44" s="23">
        <v>8732065</v>
      </c>
      <c r="C44" s="23" t="s">
        <v>128</v>
      </c>
      <c r="D44" s="223">
        <v>192</v>
      </c>
      <c r="E44" s="223">
        <v>192</v>
      </c>
      <c r="F44" s="223">
        <v>0</v>
      </c>
      <c r="G44" s="30">
        <v>738324.8231516144</v>
      </c>
      <c r="H44" s="30">
        <v>0</v>
      </c>
      <c r="I44" s="30">
        <v>0</v>
      </c>
      <c r="J44" s="30">
        <v>16823.182899750755</v>
      </c>
      <c r="K44" s="30">
        <v>0</v>
      </c>
      <c r="L44" s="30">
        <v>38144.543045424245</v>
      </c>
      <c r="M44" s="30">
        <v>0</v>
      </c>
      <c r="N44" s="30">
        <v>1174.5240586575874</v>
      </c>
      <c r="O44" s="30">
        <v>13674.458827604918</v>
      </c>
      <c r="P44" s="30">
        <v>0</v>
      </c>
      <c r="Q44" s="30">
        <v>0</v>
      </c>
      <c r="R44" s="30">
        <v>0</v>
      </c>
      <c r="S44" s="30">
        <v>0</v>
      </c>
      <c r="T44" s="30">
        <v>0</v>
      </c>
      <c r="U44" s="30">
        <v>0</v>
      </c>
      <c r="V44" s="30">
        <v>0</v>
      </c>
      <c r="W44" s="30">
        <v>0</v>
      </c>
      <c r="X44" s="30">
        <v>0</v>
      </c>
      <c r="Y44" s="30">
        <v>0</v>
      </c>
      <c r="Z44" s="30">
        <v>2768.3327599957165</v>
      </c>
      <c r="AA44" s="30">
        <v>0</v>
      </c>
      <c r="AB44" s="30">
        <v>45547.599652326557</v>
      </c>
      <c r="AC44" s="30">
        <v>0</v>
      </c>
      <c r="AD44" s="30">
        <v>0</v>
      </c>
      <c r="AE44" s="30">
        <v>0</v>
      </c>
      <c r="AF44" s="30">
        <v>145041.22630741764</v>
      </c>
      <c r="AG44" s="30">
        <v>0</v>
      </c>
      <c r="AH44" s="30">
        <v>0</v>
      </c>
      <c r="AI44" s="30">
        <v>0</v>
      </c>
      <c r="AJ44" s="30">
        <v>23413.878400000001</v>
      </c>
      <c r="AK44" s="30">
        <v>0</v>
      </c>
      <c r="AL44" s="30">
        <v>0</v>
      </c>
      <c r="AM44" s="30">
        <v>0</v>
      </c>
      <c r="AN44" s="30">
        <v>0</v>
      </c>
      <c r="AO44" s="30">
        <v>0</v>
      </c>
      <c r="AP44" s="30">
        <v>0</v>
      </c>
      <c r="AQ44" s="30">
        <v>0</v>
      </c>
      <c r="AR44" s="30">
        <v>0</v>
      </c>
      <c r="AS44" s="30">
        <v>738324.8231516144</v>
      </c>
      <c r="AT44" s="30">
        <v>118132.64124375978</v>
      </c>
      <c r="AU44" s="30">
        <v>168455.10470741766</v>
      </c>
      <c r="AV44" s="30">
        <v>91714.102337605524</v>
      </c>
      <c r="AW44" s="38">
        <v>1024912.5691027918</v>
      </c>
      <c r="AX44" s="30">
        <v>1001498.6907027918</v>
      </c>
      <c r="AY44" s="30">
        <v>4955</v>
      </c>
      <c r="AZ44" s="30">
        <v>951360</v>
      </c>
      <c r="BA44" s="30">
        <v>0</v>
      </c>
      <c r="BB44" s="30">
        <v>0</v>
      </c>
      <c r="BC44" s="30">
        <v>1024912.5691027918</v>
      </c>
      <c r="BD44" s="30">
        <v>1024912.5691027918</v>
      </c>
      <c r="BE44" s="30">
        <v>0</v>
      </c>
      <c r="BF44" s="30">
        <v>974773.87840000005</v>
      </c>
      <c r="BG44" s="30">
        <v>806318.77369258238</v>
      </c>
      <c r="BH44" s="30">
        <v>856457.46439537418</v>
      </c>
      <c r="BI44" s="30">
        <v>4460.7159603925738</v>
      </c>
      <c r="BJ44" s="30">
        <v>4518.1175083820126</v>
      </c>
      <c r="BK44" s="196">
        <v>-1.2704748799239374E-2</v>
      </c>
      <c r="BL44" s="30">
        <v>1.2704748799239374E-2</v>
      </c>
      <c r="BM44" s="30">
        <v>11021.097213972243</v>
      </c>
      <c r="BN44" s="38">
        <v>1035933.6663167641</v>
      </c>
      <c r="BO44" s="30">
        <v>5273.5405620664797</v>
      </c>
      <c r="BP44" s="30" t="s">
        <v>412</v>
      </c>
      <c r="BQ44" s="30">
        <v>5395.4878453998126</v>
      </c>
      <c r="BR44" s="196">
        <v>-2.7159922449919716E-3</v>
      </c>
      <c r="BS44" s="30">
        <v>-1751.6999999999998</v>
      </c>
      <c r="BT44" s="30">
        <v>1034181.9663167641</v>
      </c>
      <c r="BU44" s="30">
        <v>-1920</v>
      </c>
      <c r="BV44" s="38">
        <v>1032261.9663167641</v>
      </c>
      <c r="BW44" s="211">
        <v>23413.878400000001</v>
      </c>
      <c r="BX44" s="212">
        <v>1008848.0879167641</v>
      </c>
      <c r="BZ44" s="23">
        <v>8732065</v>
      </c>
      <c r="CB44" s="320"/>
    </row>
    <row r="45" spans="1:80" x14ac:dyDescent="0.25">
      <c r="A45" s="23">
        <v>136650</v>
      </c>
      <c r="B45" s="23">
        <v>8734031</v>
      </c>
      <c r="C45" s="23" t="s">
        <v>129</v>
      </c>
      <c r="D45" s="223">
        <v>572</v>
      </c>
      <c r="E45" s="223">
        <v>0</v>
      </c>
      <c r="F45" s="223">
        <v>572</v>
      </c>
      <c r="G45" s="30">
        <v>0</v>
      </c>
      <c r="H45" s="30">
        <v>1837313.4961057941</v>
      </c>
      <c r="I45" s="30">
        <v>1423752.0571418451</v>
      </c>
      <c r="J45" s="30">
        <v>0</v>
      </c>
      <c r="K45" s="30">
        <v>102423.49588965921</v>
      </c>
      <c r="L45" s="30">
        <v>0</v>
      </c>
      <c r="M45" s="30">
        <v>343515.80032167863</v>
      </c>
      <c r="N45" s="30">
        <v>0</v>
      </c>
      <c r="O45" s="30">
        <v>0</v>
      </c>
      <c r="P45" s="30">
        <v>0</v>
      </c>
      <c r="Q45" s="30">
        <v>0</v>
      </c>
      <c r="R45" s="30">
        <v>0</v>
      </c>
      <c r="S45" s="30">
        <v>0</v>
      </c>
      <c r="T45" s="30">
        <v>56417.138613305622</v>
      </c>
      <c r="U45" s="30">
        <v>26989.063475536048</v>
      </c>
      <c r="V45" s="30">
        <v>19677.026463552837</v>
      </c>
      <c r="W45" s="30">
        <v>0</v>
      </c>
      <c r="X45" s="30">
        <v>0</v>
      </c>
      <c r="Y45" s="30">
        <v>0</v>
      </c>
      <c r="Z45" s="30">
        <v>0</v>
      </c>
      <c r="AA45" s="30">
        <v>123629.79702581043</v>
      </c>
      <c r="AB45" s="30">
        <v>0</v>
      </c>
      <c r="AC45" s="30">
        <v>290312.79746750381</v>
      </c>
      <c r="AD45" s="30">
        <v>0</v>
      </c>
      <c r="AE45" s="30">
        <v>10939.063224070178</v>
      </c>
      <c r="AF45" s="30">
        <v>145041.22630741764</v>
      </c>
      <c r="AG45" s="30">
        <v>0</v>
      </c>
      <c r="AH45" s="30">
        <v>0</v>
      </c>
      <c r="AI45" s="30">
        <v>0</v>
      </c>
      <c r="AJ45" s="30">
        <v>22932</v>
      </c>
      <c r="AK45" s="30">
        <v>0</v>
      </c>
      <c r="AL45" s="30">
        <v>0</v>
      </c>
      <c r="AM45" s="30">
        <v>0</v>
      </c>
      <c r="AN45" s="30">
        <v>0</v>
      </c>
      <c r="AO45" s="30">
        <v>0</v>
      </c>
      <c r="AP45" s="30">
        <v>0</v>
      </c>
      <c r="AQ45" s="30">
        <v>0</v>
      </c>
      <c r="AR45" s="30">
        <v>0</v>
      </c>
      <c r="AS45" s="30">
        <v>3261065.553247639</v>
      </c>
      <c r="AT45" s="30">
        <v>973904.18248111673</v>
      </c>
      <c r="AU45" s="30">
        <v>167973.22630741764</v>
      </c>
      <c r="AV45" s="30">
        <v>542661.77063283906</v>
      </c>
      <c r="AW45" s="38">
        <v>4402942.9620361729</v>
      </c>
      <c r="AX45" s="30">
        <v>4380010.9620361729</v>
      </c>
      <c r="AY45" s="30">
        <v>6465</v>
      </c>
      <c r="AZ45" s="30">
        <v>3697980</v>
      </c>
      <c r="BA45" s="30">
        <v>0</v>
      </c>
      <c r="BB45" s="30">
        <v>0</v>
      </c>
      <c r="BC45" s="30">
        <v>4402942.9620361729</v>
      </c>
      <c r="BD45" s="30">
        <v>0</v>
      </c>
      <c r="BE45" s="30">
        <v>4402942.9620361729</v>
      </c>
      <c r="BF45" s="30">
        <v>3720912</v>
      </c>
      <c r="BG45" s="30">
        <v>3552938.7736925823</v>
      </c>
      <c r="BH45" s="30">
        <v>4234969.7357287556</v>
      </c>
      <c r="BI45" s="30">
        <v>7403.7932442810416</v>
      </c>
      <c r="BJ45" s="30">
        <v>7351.6105348003248</v>
      </c>
      <c r="BK45" s="196">
        <v>7.0981330191118575E-3</v>
      </c>
      <c r="BL45" s="30">
        <v>0</v>
      </c>
      <c r="BM45" s="30">
        <v>0</v>
      </c>
      <c r="BN45" s="38">
        <v>4402942.9620361729</v>
      </c>
      <c r="BO45" s="30">
        <v>7657.3618217415606</v>
      </c>
      <c r="BP45" s="30" t="s">
        <v>412</v>
      </c>
      <c r="BQ45" s="30">
        <v>7697.4527308324705</v>
      </c>
      <c r="BR45" s="196">
        <v>6.5413813156613987E-3</v>
      </c>
      <c r="BS45" s="30">
        <v>0</v>
      </c>
      <c r="BT45" s="30">
        <v>4402942.9620361729</v>
      </c>
      <c r="BU45" s="30">
        <v>0</v>
      </c>
      <c r="BV45" s="38">
        <v>4402942.9620361729</v>
      </c>
      <c r="BW45" s="211">
        <v>22932</v>
      </c>
      <c r="BX45" s="212">
        <v>4380010.9620361729</v>
      </c>
      <c r="BZ45" s="23">
        <v>8734031</v>
      </c>
      <c r="CB45" s="320"/>
    </row>
    <row r="46" spans="1:80" x14ac:dyDescent="0.25">
      <c r="A46" s="23">
        <v>110665</v>
      </c>
      <c r="B46" s="23">
        <v>8732119</v>
      </c>
      <c r="C46" s="23" t="s">
        <v>130</v>
      </c>
      <c r="D46" s="223">
        <v>208</v>
      </c>
      <c r="E46" s="223">
        <v>208</v>
      </c>
      <c r="F46" s="223">
        <v>0</v>
      </c>
      <c r="G46" s="30">
        <v>799851.89174758224</v>
      </c>
      <c r="H46" s="30">
        <v>0</v>
      </c>
      <c r="I46" s="30">
        <v>0</v>
      </c>
      <c r="J46" s="30">
        <v>24739.974852574647</v>
      </c>
      <c r="K46" s="30">
        <v>0</v>
      </c>
      <c r="L46" s="30">
        <v>52978.532007533584</v>
      </c>
      <c r="M46" s="30">
        <v>0</v>
      </c>
      <c r="N46" s="30">
        <v>16208.432009474676</v>
      </c>
      <c r="O46" s="30">
        <v>284.88455890843591</v>
      </c>
      <c r="P46" s="30">
        <v>889.63949974915056</v>
      </c>
      <c r="Q46" s="30">
        <v>0</v>
      </c>
      <c r="R46" s="30">
        <v>0</v>
      </c>
      <c r="S46" s="30">
        <v>0</v>
      </c>
      <c r="T46" s="30">
        <v>0</v>
      </c>
      <c r="U46" s="30">
        <v>0</v>
      </c>
      <c r="V46" s="30">
        <v>0</v>
      </c>
      <c r="W46" s="30">
        <v>0</v>
      </c>
      <c r="X46" s="30">
        <v>0</v>
      </c>
      <c r="Y46" s="30">
        <v>0</v>
      </c>
      <c r="Z46" s="30">
        <v>33800.510986969624</v>
      </c>
      <c r="AA46" s="30">
        <v>0</v>
      </c>
      <c r="AB46" s="30">
        <v>113848.64530023889</v>
      </c>
      <c r="AC46" s="30">
        <v>0</v>
      </c>
      <c r="AD46" s="30">
        <v>8218.4697067836878</v>
      </c>
      <c r="AE46" s="30">
        <v>0</v>
      </c>
      <c r="AF46" s="30">
        <v>145041.22630741764</v>
      </c>
      <c r="AG46" s="30">
        <v>0</v>
      </c>
      <c r="AH46" s="30">
        <v>0</v>
      </c>
      <c r="AI46" s="30">
        <v>0</v>
      </c>
      <c r="AJ46" s="30">
        <v>36309</v>
      </c>
      <c r="AK46" s="30">
        <v>0</v>
      </c>
      <c r="AL46" s="30">
        <v>0</v>
      </c>
      <c r="AM46" s="30">
        <v>0</v>
      </c>
      <c r="AN46" s="30">
        <v>0</v>
      </c>
      <c r="AO46" s="30">
        <v>0</v>
      </c>
      <c r="AP46" s="30">
        <v>0</v>
      </c>
      <c r="AQ46" s="30">
        <v>0</v>
      </c>
      <c r="AR46" s="30">
        <v>0</v>
      </c>
      <c r="AS46" s="30">
        <v>799851.89174758224</v>
      </c>
      <c r="AT46" s="30">
        <v>250969.08892223268</v>
      </c>
      <c r="AU46" s="30">
        <v>181350.22630741764</v>
      </c>
      <c r="AV46" s="30">
        <v>166651.78870725218</v>
      </c>
      <c r="AW46" s="38">
        <v>1232171.2069772326</v>
      </c>
      <c r="AX46" s="30">
        <v>1195862.2069772326</v>
      </c>
      <c r="AY46" s="30">
        <v>4955</v>
      </c>
      <c r="AZ46" s="30">
        <v>1030640</v>
      </c>
      <c r="BA46" s="30">
        <v>0</v>
      </c>
      <c r="BB46" s="30">
        <v>0</v>
      </c>
      <c r="BC46" s="30">
        <v>1232171.2069772326</v>
      </c>
      <c r="BD46" s="30">
        <v>1232171.2069772326</v>
      </c>
      <c r="BE46" s="30">
        <v>0</v>
      </c>
      <c r="BF46" s="30">
        <v>1066949</v>
      </c>
      <c r="BG46" s="30">
        <v>885598.77369258238</v>
      </c>
      <c r="BH46" s="30">
        <v>1050820.9806698149</v>
      </c>
      <c r="BI46" s="30">
        <v>5052.0239455279561</v>
      </c>
      <c r="BJ46" s="30">
        <v>4914.9846843540608</v>
      </c>
      <c r="BK46" s="196">
        <v>2.7881930458529051E-2</v>
      </c>
      <c r="BL46" s="30">
        <v>0</v>
      </c>
      <c r="BM46" s="30">
        <v>0</v>
      </c>
      <c r="BN46" s="38">
        <v>1232171.2069772326</v>
      </c>
      <c r="BO46" s="30">
        <v>5749.337533544387</v>
      </c>
      <c r="BP46" s="30" t="s">
        <v>412</v>
      </c>
      <c r="BQ46" s="30">
        <v>5923.900033544387</v>
      </c>
      <c r="BR46" s="196">
        <v>2.1172194607299355E-2</v>
      </c>
      <c r="BS46" s="30">
        <v>-1958.8999999999996</v>
      </c>
      <c r="BT46" s="30">
        <v>1230212.3069772327</v>
      </c>
      <c r="BU46" s="30">
        <v>-2080</v>
      </c>
      <c r="BV46" s="38">
        <v>1228132.3069772327</v>
      </c>
      <c r="BW46" s="211">
        <v>36309</v>
      </c>
      <c r="BX46" s="212">
        <v>1191823.3069772327</v>
      </c>
      <c r="BZ46" s="23">
        <v>8732119</v>
      </c>
      <c r="CB46" s="320"/>
    </row>
    <row r="47" spans="1:80" x14ac:dyDescent="0.25">
      <c r="A47" s="23">
        <v>136463</v>
      </c>
      <c r="B47" s="23">
        <v>8735406</v>
      </c>
      <c r="C47" s="23" t="s">
        <v>131</v>
      </c>
      <c r="D47" s="223">
        <v>1471</v>
      </c>
      <c r="E47" s="223">
        <v>0</v>
      </c>
      <c r="F47" s="223">
        <v>1471</v>
      </c>
      <c r="G47" s="30">
        <v>0</v>
      </c>
      <c r="H47" s="30">
        <v>4742328.3454058105</v>
      </c>
      <c r="I47" s="30">
        <v>3641872.2148349341</v>
      </c>
      <c r="J47" s="30">
        <v>0</v>
      </c>
      <c r="K47" s="30">
        <v>86095.112486959639</v>
      </c>
      <c r="L47" s="30">
        <v>0</v>
      </c>
      <c r="M47" s="30">
        <v>281340.9948335925</v>
      </c>
      <c r="N47" s="30">
        <v>0</v>
      </c>
      <c r="O47" s="30">
        <v>0</v>
      </c>
      <c r="P47" s="30">
        <v>0</v>
      </c>
      <c r="Q47" s="30">
        <v>0</v>
      </c>
      <c r="R47" s="30">
        <v>0</v>
      </c>
      <c r="S47" s="30">
        <v>0</v>
      </c>
      <c r="T47" s="30">
        <v>1019.5868424091383</v>
      </c>
      <c r="U47" s="30">
        <v>2698.9063475536013</v>
      </c>
      <c r="V47" s="30">
        <v>634.74278914686579</v>
      </c>
      <c r="W47" s="30">
        <v>0</v>
      </c>
      <c r="X47" s="30">
        <v>0</v>
      </c>
      <c r="Y47" s="30">
        <v>0</v>
      </c>
      <c r="Z47" s="30">
        <v>0</v>
      </c>
      <c r="AA47" s="30">
        <v>84558.242061235287</v>
      </c>
      <c r="AB47" s="30">
        <v>0</v>
      </c>
      <c r="AC47" s="30">
        <v>512154.75451283401</v>
      </c>
      <c r="AD47" s="30">
        <v>0</v>
      </c>
      <c r="AE47" s="30">
        <v>0</v>
      </c>
      <c r="AF47" s="30">
        <v>145041.22630741764</v>
      </c>
      <c r="AG47" s="30">
        <v>0</v>
      </c>
      <c r="AH47" s="30">
        <v>0</v>
      </c>
      <c r="AI47" s="30">
        <v>0</v>
      </c>
      <c r="AJ47" s="30">
        <v>78857.59</v>
      </c>
      <c r="AK47" s="30">
        <v>0</v>
      </c>
      <c r="AL47" s="30">
        <v>0</v>
      </c>
      <c r="AM47" s="30">
        <v>0</v>
      </c>
      <c r="AN47" s="30">
        <v>0</v>
      </c>
      <c r="AO47" s="30">
        <v>0</v>
      </c>
      <c r="AP47" s="30">
        <v>0</v>
      </c>
      <c r="AQ47" s="30">
        <v>0</v>
      </c>
      <c r="AR47" s="30">
        <v>0</v>
      </c>
      <c r="AS47" s="30">
        <v>8384200.5602407446</v>
      </c>
      <c r="AT47" s="30">
        <v>968502.33987373102</v>
      </c>
      <c r="AU47" s="30">
        <v>223898.81630741764</v>
      </c>
      <c r="AV47" s="30">
        <v>887531.31463885121</v>
      </c>
      <c r="AW47" s="38">
        <v>9576601.7164218929</v>
      </c>
      <c r="AX47" s="30">
        <v>9497744.126421893</v>
      </c>
      <c r="AY47" s="30">
        <v>6465</v>
      </c>
      <c r="AZ47" s="30">
        <v>9510015</v>
      </c>
      <c r="BA47" s="30">
        <v>0</v>
      </c>
      <c r="BB47" s="30">
        <v>12270.873578106984</v>
      </c>
      <c r="BC47" s="30">
        <v>9588872.5899999999</v>
      </c>
      <c r="BD47" s="30">
        <v>0</v>
      </c>
      <c r="BE47" s="30">
        <v>9588872.5899999999</v>
      </c>
      <c r="BF47" s="30">
        <v>9588872.5899999999</v>
      </c>
      <c r="BG47" s="30">
        <v>9364973.7736925818</v>
      </c>
      <c r="BH47" s="30">
        <v>9364973.7736925818</v>
      </c>
      <c r="BI47" s="30">
        <v>6366.3995742301713</v>
      </c>
      <c r="BJ47" s="30">
        <v>6338.7930286242954</v>
      </c>
      <c r="BK47" s="196">
        <v>4.3551738448017038E-3</v>
      </c>
      <c r="BL47" s="30">
        <v>0</v>
      </c>
      <c r="BM47" s="30">
        <v>0</v>
      </c>
      <c r="BN47" s="38">
        <v>9588872.5899999999</v>
      </c>
      <c r="BO47" s="30">
        <v>6465</v>
      </c>
      <c r="BP47" s="30" t="s">
        <v>412</v>
      </c>
      <c r="BQ47" s="30">
        <v>6518.6081509177429</v>
      </c>
      <c r="BR47" s="196">
        <v>5.0555391628048785E-3</v>
      </c>
      <c r="BS47" s="30">
        <v>0</v>
      </c>
      <c r="BT47" s="30">
        <v>9588872.5899999999</v>
      </c>
      <c r="BU47" s="30">
        <v>0</v>
      </c>
      <c r="BV47" s="38">
        <v>9588872.5899999999</v>
      </c>
      <c r="BW47" s="211">
        <v>78857.59</v>
      </c>
      <c r="BX47" s="212">
        <v>9510015</v>
      </c>
      <c r="BZ47" s="23">
        <v>8735406</v>
      </c>
      <c r="CB47" s="320"/>
    </row>
    <row r="48" spans="1:80" x14ac:dyDescent="0.25">
      <c r="A48" s="23">
        <v>110786</v>
      </c>
      <c r="B48" s="23">
        <v>8733011</v>
      </c>
      <c r="C48" s="23" t="s">
        <v>132</v>
      </c>
      <c r="D48" s="223">
        <v>107</v>
      </c>
      <c r="E48" s="223">
        <v>107</v>
      </c>
      <c r="F48" s="223">
        <v>0</v>
      </c>
      <c r="G48" s="30">
        <v>411462.2712355351</v>
      </c>
      <c r="H48" s="30">
        <v>0</v>
      </c>
      <c r="I48" s="30">
        <v>0</v>
      </c>
      <c r="J48" s="30">
        <v>7916.7919528239081</v>
      </c>
      <c r="K48" s="30">
        <v>0</v>
      </c>
      <c r="L48" s="30">
        <v>16953.130242410793</v>
      </c>
      <c r="M48" s="30">
        <v>0</v>
      </c>
      <c r="N48" s="30">
        <v>0</v>
      </c>
      <c r="O48" s="30">
        <v>0</v>
      </c>
      <c r="P48" s="30">
        <v>0</v>
      </c>
      <c r="Q48" s="30">
        <v>0</v>
      </c>
      <c r="R48" s="30">
        <v>0</v>
      </c>
      <c r="S48" s="30">
        <v>684.72253632378386</v>
      </c>
      <c r="T48" s="30">
        <v>0</v>
      </c>
      <c r="U48" s="30">
        <v>0</v>
      </c>
      <c r="V48" s="30">
        <v>0</v>
      </c>
      <c r="W48" s="30">
        <v>0</v>
      </c>
      <c r="X48" s="30">
        <v>0</v>
      </c>
      <c r="Y48" s="30">
        <v>0</v>
      </c>
      <c r="Z48" s="30">
        <v>6093.1160502482271</v>
      </c>
      <c r="AA48" s="30">
        <v>0</v>
      </c>
      <c r="AB48" s="30">
        <v>39432.148811409032</v>
      </c>
      <c r="AC48" s="30">
        <v>0</v>
      </c>
      <c r="AD48" s="30">
        <v>0</v>
      </c>
      <c r="AE48" s="30">
        <v>0</v>
      </c>
      <c r="AF48" s="30">
        <v>145041.22630741764</v>
      </c>
      <c r="AG48" s="30">
        <v>32704.747362688428</v>
      </c>
      <c r="AH48" s="30">
        <v>0</v>
      </c>
      <c r="AI48" s="30">
        <v>0</v>
      </c>
      <c r="AJ48" s="30">
        <v>20209.5</v>
      </c>
      <c r="AK48" s="30">
        <v>0</v>
      </c>
      <c r="AL48" s="30">
        <v>0</v>
      </c>
      <c r="AM48" s="30">
        <v>0</v>
      </c>
      <c r="AN48" s="30">
        <v>0</v>
      </c>
      <c r="AO48" s="30">
        <v>0</v>
      </c>
      <c r="AP48" s="30">
        <v>0</v>
      </c>
      <c r="AQ48" s="30">
        <v>0</v>
      </c>
      <c r="AR48" s="30">
        <v>0</v>
      </c>
      <c r="AS48" s="30">
        <v>411462.2712355351</v>
      </c>
      <c r="AT48" s="30">
        <v>71079.909593215736</v>
      </c>
      <c r="AU48" s="30">
        <v>197955.47367010606</v>
      </c>
      <c r="AV48" s="30">
        <v>58891.173782596743</v>
      </c>
      <c r="AW48" s="38">
        <v>680497.65449885686</v>
      </c>
      <c r="AX48" s="30">
        <v>660288.15449885686</v>
      </c>
      <c r="AY48" s="30">
        <v>4955</v>
      </c>
      <c r="AZ48" s="30">
        <v>530185</v>
      </c>
      <c r="BA48" s="30">
        <v>0</v>
      </c>
      <c r="BB48" s="30">
        <v>0</v>
      </c>
      <c r="BC48" s="30">
        <v>680497.65449885686</v>
      </c>
      <c r="BD48" s="30">
        <v>680497.65449885686</v>
      </c>
      <c r="BE48" s="30">
        <v>0</v>
      </c>
      <c r="BF48" s="30">
        <v>550394.5</v>
      </c>
      <c r="BG48" s="30">
        <v>352439.02632989397</v>
      </c>
      <c r="BH48" s="30">
        <v>482542.18082875083</v>
      </c>
      <c r="BI48" s="30">
        <v>4509.7400077453349</v>
      </c>
      <c r="BJ48" s="30">
        <v>4470.5990164751811</v>
      </c>
      <c r="BK48" s="196">
        <v>8.7552006176152847E-3</v>
      </c>
      <c r="BL48" s="30">
        <v>0</v>
      </c>
      <c r="BM48" s="30">
        <v>0</v>
      </c>
      <c r="BN48" s="38">
        <v>680497.65449885686</v>
      </c>
      <c r="BO48" s="30">
        <v>6170.9173317650175</v>
      </c>
      <c r="BP48" s="30" t="s">
        <v>412</v>
      </c>
      <c r="BQ48" s="30">
        <v>6359.7911635407181</v>
      </c>
      <c r="BR48" s="196">
        <v>-2.9273333932179346E-3</v>
      </c>
      <c r="BS48" s="30">
        <v>-962.50000000000011</v>
      </c>
      <c r="BT48" s="30">
        <v>679535.15449885686</v>
      </c>
      <c r="BU48" s="30">
        <v>-1070</v>
      </c>
      <c r="BV48" s="38">
        <v>678465.15449885686</v>
      </c>
      <c r="BW48" s="211">
        <v>20209.5</v>
      </c>
      <c r="BX48" s="212">
        <v>658255.65449885686</v>
      </c>
      <c r="BZ48" s="23">
        <v>8733011</v>
      </c>
      <c r="CB48" s="320"/>
    </row>
    <row r="49" spans="1:80" x14ac:dyDescent="0.25">
      <c r="A49" s="23">
        <v>110604</v>
      </c>
      <c r="B49" s="23">
        <v>8732006</v>
      </c>
      <c r="C49" s="23" t="s">
        <v>133</v>
      </c>
      <c r="D49" s="223">
        <v>479</v>
      </c>
      <c r="E49" s="223">
        <v>479</v>
      </c>
      <c r="F49" s="223">
        <v>0</v>
      </c>
      <c r="G49" s="30">
        <v>1841966.616091788</v>
      </c>
      <c r="H49" s="30">
        <v>0</v>
      </c>
      <c r="I49" s="30">
        <v>0</v>
      </c>
      <c r="J49" s="30">
        <v>44037.155237582941</v>
      </c>
      <c r="K49" s="30">
        <v>0</v>
      </c>
      <c r="L49" s="30">
        <v>96420.928253711449</v>
      </c>
      <c r="M49" s="30">
        <v>0</v>
      </c>
      <c r="N49" s="30">
        <v>0</v>
      </c>
      <c r="O49" s="30">
        <v>2279.0764712674913</v>
      </c>
      <c r="P49" s="30">
        <v>0</v>
      </c>
      <c r="Q49" s="30">
        <v>0</v>
      </c>
      <c r="R49" s="30">
        <v>0</v>
      </c>
      <c r="S49" s="30">
        <v>58886.138123845587</v>
      </c>
      <c r="T49" s="30">
        <v>0</v>
      </c>
      <c r="U49" s="30">
        <v>0</v>
      </c>
      <c r="V49" s="30">
        <v>0</v>
      </c>
      <c r="W49" s="30">
        <v>0</v>
      </c>
      <c r="X49" s="30">
        <v>0</v>
      </c>
      <c r="Y49" s="30">
        <v>0</v>
      </c>
      <c r="Z49" s="30">
        <v>25053.101735955704</v>
      </c>
      <c r="AA49" s="30">
        <v>0</v>
      </c>
      <c r="AB49" s="30">
        <v>164311.57776719847</v>
      </c>
      <c r="AC49" s="30">
        <v>0</v>
      </c>
      <c r="AD49" s="30">
        <v>0</v>
      </c>
      <c r="AE49" s="30">
        <v>0</v>
      </c>
      <c r="AF49" s="30">
        <v>145041.22630741764</v>
      </c>
      <c r="AG49" s="30">
        <v>0</v>
      </c>
      <c r="AH49" s="30">
        <v>0</v>
      </c>
      <c r="AI49" s="30">
        <v>0</v>
      </c>
      <c r="AJ49" s="30">
        <v>76440</v>
      </c>
      <c r="AK49" s="30">
        <v>0</v>
      </c>
      <c r="AL49" s="30">
        <v>0</v>
      </c>
      <c r="AM49" s="30">
        <v>0</v>
      </c>
      <c r="AN49" s="30">
        <v>0</v>
      </c>
      <c r="AO49" s="30">
        <v>0</v>
      </c>
      <c r="AP49" s="30">
        <v>0</v>
      </c>
      <c r="AQ49" s="30">
        <v>0</v>
      </c>
      <c r="AR49" s="30">
        <v>0</v>
      </c>
      <c r="AS49" s="30">
        <v>1841966.616091788</v>
      </c>
      <c r="AT49" s="30">
        <v>390987.97758956166</v>
      </c>
      <c r="AU49" s="30">
        <v>221481.22630741764</v>
      </c>
      <c r="AV49" s="30">
        <v>297909.96170633426</v>
      </c>
      <c r="AW49" s="38">
        <v>2454435.8199887676</v>
      </c>
      <c r="AX49" s="30">
        <v>2377995.8199887676</v>
      </c>
      <c r="AY49" s="30">
        <v>4955</v>
      </c>
      <c r="AZ49" s="30">
        <v>2373445</v>
      </c>
      <c r="BA49" s="30">
        <v>0</v>
      </c>
      <c r="BB49" s="30">
        <v>0</v>
      </c>
      <c r="BC49" s="30">
        <v>2454435.8199887676</v>
      </c>
      <c r="BD49" s="30">
        <v>2454435.8199887676</v>
      </c>
      <c r="BE49" s="30">
        <v>0</v>
      </c>
      <c r="BF49" s="30">
        <v>2449885</v>
      </c>
      <c r="BG49" s="30">
        <v>2228403.7736925823</v>
      </c>
      <c r="BH49" s="30">
        <v>2232954.5936813499</v>
      </c>
      <c r="BI49" s="30">
        <v>4661.7006131134649</v>
      </c>
      <c r="BJ49" s="30">
        <v>4644.4537034755276</v>
      </c>
      <c r="BK49" s="196">
        <v>3.7134420405635885E-3</v>
      </c>
      <c r="BL49" s="30">
        <v>0</v>
      </c>
      <c r="BM49" s="30">
        <v>0</v>
      </c>
      <c r="BN49" s="38">
        <v>2454435.8199887676</v>
      </c>
      <c r="BO49" s="30">
        <v>4964.5006680350052</v>
      </c>
      <c r="BP49" s="30" t="s">
        <v>412</v>
      </c>
      <c r="BQ49" s="30">
        <v>5124.0831315005589</v>
      </c>
      <c r="BR49" s="196">
        <v>4.3120875742752585E-3</v>
      </c>
      <c r="BS49" s="30">
        <v>-4389.55</v>
      </c>
      <c r="BT49" s="30">
        <v>2450046.2699887678</v>
      </c>
      <c r="BU49" s="30">
        <v>-4790</v>
      </c>
      <c r="BV49" s="38">
        <v>2445256.2699887678</v>
      </c>
      <c r="BW49" s="211">
        <v>76440</v>
      </c>
      <c r="BX49" s="212">
        <v>2368816.2699887678</v>
      </c>
      <c r="BZ49" s="23">
        <v>8732006</v>
      </c>
      <c r="CB49" s="320"/>
    </row>
    <row r="50" spans="1:80" x14ac:dyDescent="0.25">
      <c r="A50" s="23">
        <v>137434</v>
      </c>
      <c r="B50" s="23">
        <v>8734038</v>
      </c>
      <c r="C50" s="23" t="s">
        <v>134</v>
      </c>
      <c r="D50" s="223">
        <v>880</v>
      </c>
      <c r="E50" s="223">
        <v>0</v>
      </c>
      <c r="F50" s="223">
        <v>880</v>
      </c>
      <c r="G50" s="30">
        <v>0</v>
      </c>
      <c r="H50" s="30">
        <v>2894175.2416533749</v>
      </c>
      <c r="I50" s="30">
        <v>2114241.2522363877</v>
      </c>
      <c r="J50" s="30">
        <v>0</v>
      </c>
      <c r="K50" s="30">
        <v>72240.726569518127</v>
      </c>
      <c r="L50" s="30">
        <v>0</v>
      </c>
      <c r="M50" s="30">
        <v>231601.15044312316</v>
      </c>
      <c r="N50" s="30">
        <v>0</v>
      </c>
      <c r="O50" s="30">
        <v>0</v>
      </c>
      <c r="P50" s="30">
        <v>0</v>
      </c>
      <c r="Q50" s="30">
        <v>0</v>
      </c>
      <c r="R50" s="30">
        <v>0</v>
      </c>
      <c r="S50" s="30">
        <v>0</v>
      </c>
      <c r="T50" s="30">
        <v>1701.244636556771</v>
      </c>
      <c r="U50" s="30">
        <v>30622.403458021887</v>
      </c>
      <c r="V50" s="30">
        <v>0</v>
      </c>
      <c r="W50" s="30">
        <v>0</v>
      </c>
      <c r="X50" s="30">
        <v>745.54544366752896</v>
      </c>
      <c r="Y50" s="30">
        <v>56091.036399415949</v>
      </c>
      <c r="Z50" s="30">
        <v>0</v>
      </c>
      <c r="AA50" s="30">
        <v>74183.272743127643</v>
      </c>
      <c r="AB50" s="30">
        <v>0</v>
      </c>
      <c r="AC50" s="30">
        <v>309911.51673195144</v>
      </c>
      <c r="AD50" s="30">
        <v>0</v>
      </c>
      <c r="AE50" s="30">
        <v>0</v>
      </c>
      <c r="AF50" s="30">
        <v>145041.22630741764</v>
      </c>
      <c r="AG50" s="30">
        <v>0</v>
      </c>
      <c r="AH50" s="30">
        <v>0</v>
      </c>
      <c r="AI50" s="30">
        <v>0</v>
      </c>
      <c r="AJ50" s="30">
        <v>36309</v>
      </c>
      <c r="AK50" s="30">
        <v>0</v>
      </c>
      <c r="AL50" s="30">
        <v>0</v>
      </c>
      <c r="AM50" s="30">
        <v>0</v>
      </c>
      <c r="AN50" s="30">
        <v>0</v>
      </c>
      <c r="AO50" s="30">
        <v>0</v>
      </c>
      <c r="AP50" s="30">
        <v>0</v>
      </c>
      <c r="AQ50" s="30">
        <v>0</v>
      </c>
      <c r="AR50" s="30">
        <v>0</v>
      </c>
      <c r="AS50" s="30">
        <v>5008416.4938897621</v>
      </c>
      <c r="AT50" s="30">
        <v>777096.89642538247</v>
      </c>
      <c r="AU50" s="30">
        <v>181350.22630741764</v>
      </c>
      <c r="AV50" s="30">
        <v>607502.5366420527</v>
      </c>
      <c r="AW50" s="38">
        <v>5966863.6166225616</v>
      </c>
      <c r="AX50" s="30">
        <v>5930554.6166225616</v>
      </c>
      <c r="AY50" s="30">
        <v>6465</v>
      </c>
      <c r="AZ50" s="30">
        <v>5689200</v>
      </c>
      <c r="BA50" s="30">
        <v>0</v>
      </c>
      <c r="BB50" s="30">
        <v>0</v>
      </c>
      <c r="BC50" s="30">
        <v>5966863.6166225616</v>
      </c>
      <c r="BD50" s="30">
        <v>0</v>
      </c>
      <c r="BE50" s="30">
        <v>5966863.6166225607</v>
      </c>
      <c r="BF50" s="30">
        <v>5725509</v>
      </c>
      <c r="BG50" s="30">
        <v>5544158.7736925827</v>
      </c>
      <c r="BH50" s="30">
        <v>5785513.3903151443</v>
      </c>
      <c r="BI50" s="30">
        <v>6574.4470344490273</v>
      </c>
      <c r="BJ50" s="30">
        <v>6420.5660884222025</v>
      </c>
      <c r="BK50" s="196">
        <v>2.3966881410084472E-2</v>
      </c>
      <c r="BL50" s="30">
        <v>0</v>
      </c>
      <c r="BM50" s="30">
        <v>0</v>
      </c>
      <c r="BN50" s="38">
        <v>5966863.6166225616</v>
      </c>
      <c r="BO50" s="30">
        <v>6739.2666097983656</v>
      </c>
      <c r="BP50" s="30" t="s">
        <v>412</v>
      </c>
      <c r="BQ50" s="30">
        <v>6780.5268370710928</v>
      </c>
      <c r="BR50" s="196">
        <v>2.3366324238825786E-2</v>
      </c>
      <c r="BS50" s="30">
        <v>0</v>
      </c>
      <c r="BT50" s="30">
        <v>5966863.6166225616</v>
      </c>
      <c r="BU50" s="30">
        <v>0</v>
      </c>
      <c r="BV50" s="38">
        <v>5966863.6166225616</v>
      </c>
      <c r="BW50" s="211">
        <v>36309</v>
      </c>
      <c r="BX50" s="212">
        <v>5930554.6166225616</v>
      </c>
      <c r="BZ50" s="23">
        <v>8734038</v>
      </c>
      <c r="CB50" s="320"/>
    </row>
    <row r="51" spans="1:80" x14ac:dyDescent="0.25">
      <c r="A51" s="23">
        <v>141297</v>
      </c>
      <c r="B51" s="23">
        <v>8732451</v>
      </c>
      <c r="C51" s="23" t="s">
        <v>135</v>
      </c>
      <c r="D51" s="223">
        <v>200</v>
      </c>
      <c r="E51" s="223">
        <v>200</v>
      </c>
      <c r="F51" s="223">
        <v>0</v>
      </c>
      <c r="G51" s="30">
        <v>769088.35744959838</v>
      </c>
      <c r="H51" s="30">
        <v>0</v>
      </c>
      <c r="I51" s="30">
        <v>0</v>
      </c>
      <c r="J51" s="30">
        <v>22265.977367317217</v>
      </c>
      <c r="K51" s="30">
        <v>0</v>
      </c>
      <c r="L51" s="30">
        <v>47680.678806780306</v>
      </c>
      <c r="M51" s="30">
        <v>0</v>
      </c>
      <c r="N51" s="30">
        <v>944.34095168449051</v>
      </c>
      <c r="O51" s="30">
        <v>1145.2645584258717</v>
      </c>
      <c r="P51" s="30">
        <v>0</v>
      </c>
      <c r="Q51" s="30">
        <v>0</v>
      </c>
      <c r="R51" s="30">
        <v>522.40137752759051</v>
      </c>
      <c r="S51" s="30">
        <v>0</v>
      </c>
      <c r="T51" s="30">
        <v>0</v>
      </c>
      <c r="U51" s="30">
        <v>0</v>
      </c>
      <c r="V51" s="30">
        <v>0</v>
      </c>
      <c r="W51" s="30">
        <v>0</v>
      </c>
      <c r="X51" s="30">
        <v>0</v>
      </c>
      <c r="Y51" s="30">
        <v>0</v>
      </c>
      <c r="Z51" s="30">
        <v>19939.896821681588</v>
      </c>
      <c r="AA51" s="30">
        <v>0</v>
      </c>
      <c r="AB51" s="30">
        <v>92570.469714758845</v>
      </c>
      <c r="AC51" s="30">
        <v>0</v>
      </c>
      <c r="AD51" s="30">
        <v>3858.4364820581131</v>
      </c>
      <c r="AE51" s="30">
        <v>0</v>
      </c>
      <c r="AF51" s="30">
        <v>145041.22630741764</v>
      </c>
      <c r="AG51" s="30">
        <v>0</v>
      </c>
      <c r="AH51" s="30">
        <v>0</v>
      </c>
      <c r="AI51" s="30">
        <v>0</v>
      </c>
      <c r="AJ51" s="30">
        <v>8026.2</v>
      </c>
      <c r="AK51" s="30">
        <v>0</v>
      </c>
      <c r="AL51" s="30">
        <v>0</v>
      </c>
      <c r="AM51" s="30">
        <v>0</v>
      </c>
      <c r="AN51" s="30">
        <v>0</v>
      </c>
      <c r="AO51" s="30">
        <v>0</v>
      </c>
      <c r="AP51" s="30">
        <v>0</v>
      </c>
      <c r="AQ51" s="30">
        <v>0</v>
      </c>
      <c r="AR51" s="30">
        <v>0</v>
      </c>
      <c r="AS51" s="30">
        <v>769088.35744959838</v>
      </c>
      <c r="AT51" s="30">
        <v>188927.46608023401</v>
      </c>
      <c r="AU51" s="30">
        <v>153067.42630741766</v>
      </c>
      <c r="AV51" s="30">
        <v>132287.674795881</v>
      </c>
      <c r="AW51" s="38">
        <v>1111083.24983725</v>
      </c>
      <c r="AX51" s="30">
        <v>1103057.04983725</v>
      </c>
      <c r="AY51" s="30">
        <v>4955</v>
      </c>
      <c r="AZ51" s="30">
        <v>991000</v>
      </c>
      <c r="BA51" s="30">
        <v>0</v>
      </c>
      <c r="BB51" s="30">
        <v>0</v>
      </c>
      <c r="BC51" s="30">
        <v>1111083.24983725</v>
      </c>
      <c r="BD51" s="30">
        <v>1111083.24983725</v>
      </c>
      <c r="BE51" s="30">
        <v>0</v>
      </c>
      <c r="BF51" s="30">
        <v>999026.2</v>
      </c>
      <c r="BG51" s="30">
        <v>845958.77369258238</v>
      </c>
      <c r="BH51" s="30">
        <v>958015.82352983241</v>
      </c>
      <c r="BI51" s="30">
        <v>4790.0791176491621</v>
      </c>
      <c r="BJ51" s="30">
        <v>4837.0839806253889</v>
      </c>
      <c r="BK51" s="196">
        <v>-9.7176032428838571E-3</v>
      </c>
      <c r="BL51" s="30">
        <v>9.7176032428838571E-3</v>
      </c>
      <c r="BM51" s="30">
        <v>9400.9725952453682</v>
      </c>
      <c r="BN51" s="38">
        <v>1120484.2224324953</v>
      </c>
      <c r="BO51" s="30">
        <v>5562.2901121624773</v>
      </c>
      <c r="BP51" s="30" t="s">
        <v>412</v>
      </c>
      <c r="BQ51" s="30">
        <v>5602.4211121624767</v>
      </c>
      <c r="BR51" s="196">
        <v>8.2203766138515544E-3</v>
      </c>
      <c r="BS51" s="30">
        <v>0</v>
      </c>
      <c r="BT51" s="30">
        <v>1120484.2224324953</v>
      </c>
      <c r="BU51" s="30">
        <v>0</v>
      </c>
      <c r="BV51" s="38">
        <v>1120484.2224324953</v>
      </c>
      <c r="BW51" s="211">
        <v>8026.2</v>
      </c>
      <c r="BX51" s="212">
        <v>1112458.0224324954</v>
      </c>
      <c r="BZ51" s="23">
        <v>8732451</v>
      </c>
      <c r="CB51" s="320"/>
    </row>
    <row r="52" spans="1:80" x14ac:dyDescent="0.25">
      <c r="A52" s="23">
        <v>138177</v>
      </c>
      <c r="B52" s="23">
        <v>8734045</v>
      </c>
      <c r="C52" s="23" t="s">
        <v>136</v>
      </c>
      <c r="D52" s="223">
        <v>1399.5</v>
      </c>
      <c r="E52" s="223">
        <v>162.5</v>
      </c>
      <c r="F52" s="223">
        <v>1237</v>
      </c>
      <c r="G52" s="30">
        <v>624884.29042779864</v>
      </c>
      <c r="H52" s="30">
        <v>4189508.3554270761</v>
      </c>
      <c r="I52" s="30">
        <v>2835283.0665829019</v>
      </c>
      <c r="J52" s="30">
        <v>12753.88358779278</v>
      </c>
      <c r="K52" s="30">
        <v>169221.42799161092</v>
      </c>
      <c r="L52" s="30">
        <v>27311.346672849184</v>
      </c>
      <c r="M52" s="30">
        <v>550247.02856956725</v>
      </c>
      <c r="N52" s="30">
        <v>5001.8524566969727</v>
      </c>
      <c r="O52" s="30">
        <v>10216.549698785293</v>
      </c>
      <c r="P52" s="30">
        <v>0</v>
      </c>
      <c r="Q52" s="30">
        <v>0</v>
      </c>
      <c r="R52" s="30">
        <v>0</v>
      </c>
      <c r="S52" s="30">
        <v>0</v>
      </c>
      <c r="T52" s="30">
        <v>73070.390372654889</v>
      </c>
      <c r="U52" s="30">
        <v>109305.7070759209</v>
      </c>
      <c r="V52" s="30">
        <v>10155.884626349869</v>
      </c>
      <c r="W52" s="30">
        <v>2084.155457277503</v>
      </c>
      <c r="X52" s="30">
        <v>0</v>
      </c>
      <c r="Y52" s="30">
        <v>0</v>
      </c>
      <c r="Z52" s="30">
        <v>3332.7012449436684</v>
      </c>
      <c r="AA52" s="30">
        <v>14349.185414493311</v>
      </c>
      <c r="AB52" s="30">
        <v>69705.44956815675</v>
      </c>
      <c r="AC52" s="30">
        <v>520278.41605402983</v>
      </c>
      <c r="AD52" s="30">
        <v>1405.3357014392673</v>
      </c>
      <c r="AE52" s="30">
        <v>0</v>
      </c>
      <c r="AF52" s="30">
        <v>145041.22630741764</v>
      </c>
      <c r="AG52" s="30">
        <v>0</v>
      </c>
      <c r="AH52" s="30">
        <v>0</v>
      </c>
      <c r="AI52" s="30">
        <v>0</v>
      </c>
      <c r="AJ52" s="30">
        <v>61151.641600000003</v>
      </c>
      <c r="AK52" s="30">
        <v>0</v>
      </c>
      <c r="AL52" s="30">
        <v>0</v>
      </c>
      <c r="AM52" s="30">
        <v>0</v>
      </c>
      <c r="AN52" s="30">
        <v>0</v>
      </c>
      <c r="AO52" s="30">
        <v>0</v>
      </c>
      <c r="AP52" s="30">
        <v>0</v>
      </c>
      <c r="AQ52" s="30">
        <v>0</v>
      </c>
      <c r="AR52" s="30">
        <v>0</v>
      </c>
      <c r="AS52" s="30">
        <v>7649675.7124377768</v>
      </c>
      <c r="AT52" s="30">
        <v>1578439.3144925686</v>
      </c>
      <c r="AU52" s="30">
        <v>206192.86790741765</v>
      </c>
      <c r="AV52" s="30">
        <v>1129300.1675676438</v>
      </c>
      <c r="AW52" s="38">
        <v>9434307.8948377632</v>
      </c>
      <c r="AX52" s="30">
        <v>9373156.2532377634</v>
      </c>
      <c r="AY52" s="30">
        <v>5710</v>
      </c>
      <c r="AZ52" s="30">
        <v>7991145</v>
      </c>
      <c r="BA52" s="30">
        <v>0</v>
      </c>
      <c r="BB52" s="30">
        <v>0</v>
      </c>
      <c r="BC52" s="30">
        <v>9434307.8948377632</v>
      </c>
      <c r="BD52" s="30">
        <v>778553.06068747677</v>
      </c>
      <c r="BE52" s="30">
        <v>8655754.8341502845</v>
      </c>
      <c r="BF52" s="30">
        <v>8052296.6415999997</v>
      </c>
      <c r="BG52" s="30">
        <v>7846103.7736925827</v>
      </c>
      <c r="BH52" s="30">
        <v>9228115.0269303452</v>
      </c>
      <c r="BI52" s="30">
        <v>6593.8656855522295</v>
      </c>
      <c r="BJ52" s="30">
        <v>6557.6175878755648</v>
      </c>
      <c r="BK52" s="196">
        <v>5.5276321302547551E-3</v>
      </c>
      <c r="BL52" s="30">
        <v>0</v>
      </c>
      <c r="BM52" s="30">
        <v>0</v>
      </c>
      <c r="BN52" s="38">
        <v>9434307.8948377632</v>
      </c>
      <c r="BO52" s="30">
        <v>6697.5035750180514</v>
      </c>
      <c r="BP52" s="30" t="s">
        <v>412</v>
      </c>
      <c r="BQ52" s="30">
        <v>6741.1989245000095</v>
      </c>
      <c r="BR52" s="196">
        <v>5.2089522590292869E-3</v>
      </c>
      <c r="BS52" s="30">
        <v>0</v>
      </c>
      <c r="BT52" s="30">
        <v>9434307.8948377632</v>
      </c>
      <c r="BU52" s="30">
        <v>0</v>
      </c>
      <c r="BV52" s="38">
        <v>9434307.8948377632</v>
      </c>
      <c r="BW52" s="211">
        <v>61151.641600000003</v>
      </c>
      <c r="BX52" s="212">
        <v>9373156.2532377634</v>
      </c>
      <c r="BZ52" s="23">
        <v>8734045</v>
      </c>
      <c r="CB52" s="320"/>
    </row>
    <row r="53" spans="1:80" x14ac:dyDescent="0.25">
      <c r="A53" s="23">
        <v>136332</v>
      </c>
      <c r="B53" s="23">
        <v>8735203</v>
      </c>
      <c r="C53" s="23" t="s">
        <v>137</v>
      </c>
      <c r="D53" s="223">
        <v>250</v>
      </c>
      <c r="E53" s="223">
        <v>250</v>
      </c>
      <c r="F53" s="223">
        <v>0</v>
      </c>
      <c r="G53" s="30">
        <v>961360.44681199791</v>
      </c>
      <c r="H53" s="30">
        <v>0</v>
      </c>
      <c r="I53" s="30">
        <v>0</v>
      </c>
      <c r="J53" s="30">
        <v>10390.789438081367</v>
      </c>
      <c r="K53" s="30">
        <v>0</v>
      </c>
      <c r="L53" s="30">
        <v>22250.983443164143</v>
      </c>
      <c r="M53" s="30">
        <v>0</v>
      </c>
      <c r="N53" s="30">
        <v>1174.524058657586</v>
      </c>
      <c r="O53" s="30">
        <v>4558.1529425349727</v>
      </c>
      <c r="P53" s="30">
        <v>0</v>
      </c>
      <c r="Q53" s="30">
        <v>0</v>
      </c>
      <c r="R53" s="30">
        <v>0</v>
      </c>
      <c r="S53" s="30">
        <v>0</v>
      </c>
      <c r="T53" s="30">
        <v>0</v>
      </c>
      <c r="U53" s="30">
        <v>0</v>
      </c>
      <c r="V53" s="30">
        <v>0</v>
      </c>
      <c r="W53" s="30">
        <v>0</v>
      </c>
      <c r="X53" s="30">
        <v>0</v>
      </c>
      <c r="Y53" s="30">
        <v>0</v>
      </c>
      <c r="Z53" s="30">
        <v>35860.468599439017</v>
      </c>
      <c r="AA53" s="30">
        <v>0</v>
      </c>
      <c r="AB53" s="30">
        <v>83136.492103774915</v>
      </c>
      <c r="AC53" s="30">
        <v>0</v>
      </c>
      <c r="AD53" s="30">
        <v>0</v>
      </c>
      <c r="AE53" s="30">
        <v>0</v>
      </c>
      <c r="AF53" s="30">
        <v>145041.22630741764</v>
      </c>
      <c r="AG53" s="30">
        <v>0</v>
      </c>
      <c r="AH53" s="30">
        <v>0</v>
      </c>
      <c r="AI53" s="30">
        <v>0</v>
      </c>
      <c r="AJ53" s="30">
        <v>6006</v>
      </c>
      <c r="AK53" s="30">
        <v>0</v>
      </c>
      <c r="AL53" s="30">
        <v>0</v>
      </c>
      <c r="AM53" s="30">
        <v>0</v>
      </c>
      <c r="AN53" s="30">
        <v>0</v>
      </c>
      <c r="AO53" s="30">
        <v>0</v>
      </c>
      <c r="AP53" s="30">
        <v>0</v>
      </c>
      <c r="AQ53" s="30">
        <v>0</v>
      </c>
      <c r="AR53" s="30">
        <v>0</v>
      </c>
      <c r="AS53" s="30">
        <v>961360.44681199791</v>
      </c>
      <c r="AT53" s="30">
        <v>157371.41058565199</v>
      </c>
      <c r="AU53" s="30">
        <v>151047.22630741764</v>
      </c>
      <c r="AV53" s="30">
        <v>129154.59501527381</v>
      </c>
      <c r="AW53" s="38">
        <v>1269779.0837050676</v>
      </c>
      <c r="AX53" s="30">
        <v>1263773.0837050676</v>
      </c>
      <c r="AY53" s="30">
        <v>4955</v>
      </c>
      <c r="AZ53" s="30">
        <v>1238750</v>
      </c>
      <c r="BA53" s="30">
        <v>0</v>
      </c>
      <c r="BB53" s="30">
        <v>0</v>
      </c>
      <c r="BC53" s="30">
        <v>1269779.0837050676</v>
      </c>
      <c r="BD53" s="30">
        <v>1269779.0837050676</v>
      </c>
      <c r="BE53" s="30">
        <v>0</v>
      </c>
      <c r="BF53" s="30">
        <v>1244756</v>
      </c>
      <c r="BG53" s="30">
        <v>1093708.7736925823</v>
      </c>
      <c r="BH53" s="30">
        <v>1118731.8573976499</v>
      </c>
      <c r="BI53" s="30">
        <v>4474.9274295905998</v>
      </c>
      <c r="BJ53" s="30">
        <v>4449.3988174690921</v>
      </c>
      <c r="BK53" s="196">
        <v>5.7375418947112587E-3</v>
      </c>
      <c r="BL53" s="30">
        <v>0</v>
      </c>
      <c r="BM53" s="30">
        <v>0</v>
      </c>
      <c r="BN53" s="38">
        <v>1269779.0837050676</v>
      </c>
      <c r="BO53" s="30">
        <v>5055.0923348202705</v>
      </c>
      <c r="BP53" s="30" t="s">
        <v>412</v>
      </c>
      <c r="BQ53" s="30">
        <v>5079.1163348202708</v>
      </c>
      <c r="BR53" s="196">
        <v>3.7666553567738958E-4</v>
      </c>
      <c r="BS53" s="30">
        <v>0</v>
      </c>
      <c r="BT53" s="30">
        <v>1269779.0837050676</v>
      </c>
      <c r="BU53" s="30">
        <v>0</v>
      </c>
      <c r="BV53" s="38">
        <v>1269779.0837050676</v>
      </c>
      <c r="BW53" s="211">
        <v>6006</v>
      </c>
      <c r="BX53" s="212">
        <v>1263773.0837050676</v>
      </c>
      <c r="BZ53" s="23">
        <v>8735203</v>
      </c>
      <c r="CB53" s="320"/>
    </row>
    <row r="54" spans="1:80" x14ac:dyDescent="0.25">
      <c r="A54" s="23">
        <v>136339</v>
      </c>
      <c r="B54" s="23">
        <v>8735204</v>
      </c>
      <c r="C54" s="23" t="s">
        <v>138</v>
      </c>
      <c r="D54" s="223">
        <v>383</v>
      </c>
      <c r="E54" s="223">
        <v>383</v>
      </c>
      <c r="F54" s="223">
        <v>0</v>
      </c>
      <c r="G54" s="30">
        <v>1472804.2045159808</v>
      </c>
      <c r="H54" s="30">
        <v>0</v>
      </c>
      <c r="I54" s="30">
        <v>0</v>
      </c>
      <c r="J54" s="30">
        <v>32161.967308347004</v>
      </c>
      <c r="K54" s="30">
        <v>0</v>
      </c>
      <c r="L54" s="30">
        <v>70991.23289009514</v>
      </c>
      <c r="M54" s="30">
        <v>0</v>
      </c>
      <c r="N54" s="30">
        <v>2114.1433055836565</v>
      </c>
      <c r="O54" s="30">
        <v>10255.844120703687</v>
      </c>
      <c r="P54" s="30">
        <v>0</v>
      </c>
      <c r="Q54" s="30">
        <v>0</v>
      </c>
      <c r="R54" s="30">
        <v>0</v>
      </c>
      <c r="S54" s="30">
        <v>0</v>
      </c>
      <c r="T54" s="30">
        <v>0</v>
      </c>
      <c r="U54" s="30">
        <v>0</v>
      </c>
      <c r="V54" s="30">
        <v>0</v>
      </c>
      <c r="W54" s="30">
        <v>0</v>
      </c>
      <c r="X54" s="30">
        <v>0</v>
      </c>
      <c r="Y54" s="30">
        <v>0</v>
      </c>
      <c r="Z54" s="30">
        <v>22006.082681997243</v>
      </c>
      <c r="AA54" s="30">
        <v>0</v>
      </c>
      <c r="AB54" s="30">
        <v>122253.58550077336</v>
      </c>
      <c r="AC54" s="30">
        <v>0</v>
      </c>
      <c r="AD54" s="30">
        <v>0</v>
      </c>
      <c r="AE54" s="30">
        <v>0</v>
      </c>
      <c r="AF54" s="30">
        <v>145041.22630741764</v>
      </c>
      <c r="AG54" s="30">
        <v>0</v>
      </c>
      <c r="AH54" s="30">
        <v>0</v>
      </c>
      <c r="AI54" s="30">
        <v>0</v>
      </c>
      <c r="AJ54" s="30">
        <v>7698.6</v>
      </c>
      <c r="AK54" s="30">
        <v>0</v>
      </c>
      <c r="AL54" s="30">
        <v>0</v>
      </c>
      <c r="AM54" s="30">
        <v>0</v>
      </c>
      <c r="AN54" s="30">
        <v>0</v>
      </c>
      <c r="AO54" s="30">
        <v>0</v>
      </c>
      <c r="AP54" s="30">
        <v>0</v>
      </c>
      <c r="AQ54" s="30">
        <v>0</v>
      </c>
      <c r="AR54" s="30">
        <v>0</v>
      </c>
      <c r="AS54" s="30">
        <v>1472804.2045159808</v>
      </c>
      <c r="AT54" s="30">
        <v>259782.85580750011</v>
      </c>
      <c r="AU54" s="30">
        <v>152739.82630741765</v>
      </c>
      <c r="AV54" s="30">
        <v>200758.56427097233</v>
      </c>
      <c r="AW54" s="38">
        <v>1885326.8866308986</v>
      </c>
      <c r="AX54" s="30">
        <v>1877628.2866308985</v>
      </c>
      <c r="AY54" s="30">
        <v>4955</v>
      </c>
      <c r="AZ54" s="30">
        <v>1897765</v>
      </c>
      <c r="BA54" s="30">
        <v>20136.713369101519</v>
      </c>
      <c r="BB54" s="30">
        <v>0</v>
      </c>
      <c r="BC54" s="30">
        <v>1905463.6</v>
      </c>
      <c r="BD54" s="30">
        <v>1905463.5999999999</v>
      </c>
      <c r="BE54" s="30">
        <v>0</v>
      </c>
      <c r="BF54" s="30">
        <v>1905463.6</v>
      </c>
      <c r="BG54" s="30">
        <v>1752723.7736925823</v>
      </c>
      <c r="BH54" s="30">
        <v>1752723.7736925823</v>
      </c>
      <c r="BI54" s="30">
        <v>4576.3022811816772</v>
      </c>
      <c r="BJ54" s="30">
        <v>4583.4171066319759</v>
      </c>
      <c r="BK54" s="196">
        <v>-1.5522971801985618E-3</v>
      </c>
      <c r="BL54" s="30">
        <v>1.5522971801985618E-3</v>
      </c>
      <c r="BM54" s="30">
        <v>2724.9781474643896</v>
      </c>
      <c r="BN54" s="38">
        <v>1908188.5781474644</v>
      </c>
      <c r="BO54" s="30">
        <v>4962.1148254502987</v>
      </c>
      <c r="BP54" s="30" t="s">
        <v>412</v>
      </c>
      <c r="BQ54" s="30">
        <v>4982.2156087401163</v>
      </c>
      <c r="BR54" s="196">
        <v>4.7944127961714322E-3</v>
      </c>
      <c r="BS54" s="30">
        <v>0</v>
      </c>
      <c r="BT54" s="30">
        <v>1908188.5781474644</v>
      </c>
      <c r="BU54" s="30">
        <v>0</v>
      </c>
      <c r="BV54" s="38">
        <v>1908188.5781474644</v>
      </c>
      <c r="BW54" s="211">
        <v>7698.6</v>
      </c>
      <c r="BX54" s="212">
        <v>1900489.9781474643</v>
      </c>
      <c r="BZ54" s="23">
        <v>8735204</v>
      </c>
      <c r="CB54" s="320"/>
    </row>
    <row r="55" spans="1:80" x14ac:dyDescent="0.25">
      <c r="A55" s="23">
        <v>144054</v>
      </c>
      <c r="B55" s="23">
        <v>8732057</v>
      </c>
      <c r="C55" s="23" t="s">
        <v>139</v>
      </c>
      <c r="D55" s="223">
        <v>204</v>
      </c>
      <c r="E55" s="223">
        <v>204</v>
      </c>
      <c r="F55" s="223">
        <v>0</v>
      </c>
      <c r="G55" s="30">
        <v>784470.12459859031</v>
      </c>
      <c r="H55" s="30">
        <v>0</v>
      </c>
      <c r="I55" s="30">
        <v>0</v>
      </c>
      <c r="J55" s="30">
        <v>9895.9899410298713</v>
      </c>
      <c r="K55" s="30">
        <v>0</v>
      </c>
      <c r="L55" s="30">
        <v>21191.412803013463</v>
      </c>
      <c r="M55" s="30">
        <v>0</v>
      </c>
      <c r="N55" s="30">
        <v>1644.3336821206212</v>
      </c>
      <c r="O55" s="30">
        <v>284.88455890843602</v>
      </c>
      <c r="P55" s="30">
        <v>0</v>
      </c>
      <c r="Q55" s="30">
        <v>0</v>
      </c>
      <c r="R55" s="30">
        <v>0</v>
      </c>
      <c r="S55" s="30">
        <v>0</v>
      </c>
      <c r="T55" s="30">
        <v>0</v>
      </c>
      <c r="U55" s="30">
        <v>0</v>
      </c>
      <c r="V55" s="30">
        <v>0</v>
      </c>
      <c r="W55" s="30">
        <v>0</v>
      </c>
      <c r="X55" s="30">
        <v>0</v>
      </c>
      <c r="Y55" s="30">
        <v>0</v>
      </c>
      <c r="Z55" s="30">
        <v>12338.72890644276</v>
      </c>
      <c r="AA55" s="30">
        <v>0</v>
      </c>
      <c r="AB55" s="30">
        <v>58345.195128410487</v>
      </c>
      <c r="AC55" s="30">
        <v>0</v>
      </c>
      <c r="AD55" s="30">
        <v>0</v>
      </c>
      <c r="AE55" s="30">
        <v>0</v>
      </c>
      <c r="AF55" s="30">
        <v>145041.22630741764</v>
      </c>
      <c r="AG55" s="30">
        <v>0</v>
      </c>
      <c r="AH55" s="30">
        <v>0</v>
      </c>
      <c r="AI55" s="30">
        <v>0</v>
      </c>
      <c r="AJ55" s="30">
        <v>6825</v>
      </c>
      <c r="AK55" s="30">
        <v>0</v>
      </c>
      <c r="AL55" s="30">
        <v>0</v>
      </c>
      <c r="AM55" s="30">
        <v>0</v>
      </c>
      <c r="AN55" s="30">
        <v>0</v>
      </c>
      <c r="AO55" s="30">
        <v>0</v>
      </c>
      <c r="AP55" s="30">
        <v>0</v>
      </c>
      <c r="AQ55" s="30">
        <v>0</v>
      </c>
      <c r="AR55" s="30">
        <v>0</v>
      </c>
      <c r="AS55" s="30">
        <v>784470.12459859031</v>
      </c>
      <c r="AT55" s="30">
        <v>103700.54501992563</v>
      </c>
      <c r="AU55" s="30">
        <v>151866.22630741764</v>
      </c>
      <c r="AV55" s="30">
        <v>94279.654067530239</v>
      </c>
      <c r="AW55" s="38">
        <v>1040036.8959259336</v>
      </c>
      <c r="AX55" s="30">
        <v>1033211.8959259336</v>
      </c>
      <c r="AY55" s="30">
        <v>4955</v>
      </c>
      <c r="AZ55" s="30">
        <v>1010820</v>
      </c>
      <c r="BA55" s="30">
        <v>0</v>
      </c>
      <c r="BB55" s="30">
        <v>0</v>
      </c>
      <c r="BC55" s="30">
        <v>1040036.8959259336</v>
      </c>
      <c r="BD55" s="30">
        <v>1040036.8959259336</v>
      </c>
      <c r="BE55" s="30">
        <v>0</v>
      </c>
      <c r="BF55" s="30">
        <v>1017645</v>
      </c>
      <c r="BG55" s="30">
        <v>865778.77369258238</v>
      </c>
      <c r="BH55" s="30">
        <v>888170.669618516</v>
      </c>
      <c r="BI55" s="30">
        <v>4353.7777922476271</v>
      </c>
      <c r="BJ55" s="30">
        <v>4281.6049935910905</v>
      </c>
      <c r="BK55" s="196">
        <v>1.6856482268814664E-2</v>
      </c>
      <c r="BL55" s="30">
        <v>0</v>
      </c>
      <c r="BM55" s="30">
        <v>0</v>
      </c>
      <c r="BN55" s="38">
        <v>1040036.8959259336</v>
      </c>
      <c r="BO55" s="30">
        <v>5064.764195715361</v>
      </c>
      <c r="BP55" s="30" t="s">
        <v>412</v>
      </c>
      <c r="BQ55" s="30">
        <v>5098.2200780683024</v>
      </c>
      <c r="BR55" s="196">
        <v>1.4780387117991456E-2</v>
      </c>
      <c r="BS55" s="30">
        <v>0</v>
      </c>
      <c r="BT55" s="30">
        <v>1040036.8959259336</v>
      </c>
      <c r="BU55" s="30">
        <v>0</v>
      </c>
      <c r="BV55" s="38">
        <v>1040036.8959259336</v>
      </c>
      <c r="BW55" s="211">
        <v>6825</v>
      </c>
      <c r="BX55" s="212">
        <v>1033211.8959259336</v>
      </c>
      <c r="BZ55" s="23">
        <v>8732057</v>
      </c>
      <c r="CB55" s="320"/>
    </row>
    <row r="56" spans="1:80" x14ac:dyDescent="0.25">
      <c r="A56" s="23">
        <v>144947</v>
      </c>
      <c r="B56" s="23">
        <v>8732052</v>
      </c>
      <c r="C56" s="23" t="s">
        <v>140</v>
      </c>
      <c r="D56" s="223">
        <v>150</v>
      </c>
      <c r="E56" s="223">
        <v>150</v>
      </c>
      <c r="F56" s="223">
        <v>0</v>
      </c>
      <c r="G56" s="30">
        <v>576816.26808719872</v>
      </c>
      <c r="H56" s="30">
        <v>0</v>
      </c>
      <c r="I56" s="30">
        <v>0</v>
      </c>
      <c r="J56" s="30">
        <v>8906.3909469268856</v>
      </c>
      <c r="K56" s="30">
        <v>0</v>
      </c>
      <c r="L56" s="30">
        <v>21191.412803013416</v>
      </c>
      <c r="M56" s="30">
        <v>0</v>
      </c>
      <c r="N56" s="30">
        <v>945.92541636852502</v>
      </c>
      <c r="O56" s="30">
        <v>0</v>
      </c>
      <c r="P56" s="30">
        <v>0</v>
      </c>
      <c r="Q56" s="30">
        <v>0</v>
      </c>
      <c r="R56" s="30">
        <v>0</v>
      </c>
      <c r="S56" s="30">
        <v>0</v>
      </c>
      <c r="T56" s="30">
        <v>0</v>
      </c>
      <c r="U56" s="30">
        <v>0</v>
      </c>
      <c r="V56" s="30">
        <v>0</v>
      </c>
      <c r="W56" s="30">
        <v>0</v>
      </c>
      <c r="X56" s="30">
        <v>0</v>
      </c>
      <c r="Y56" s="30">
        <v>0</v>
      </c>
      <c r="Z56" s="30">
        <v>2604.7839039649516</v>
      </c>
      <c r="AA56" s="30">
        <v>0</v>
      </c>
      <c r="AB56" s="30">
        <v>57202.744221400877</v>
      </c>
      <c r="AC56" s="30">
        <v>0</v>
      </c>
      <c r="AD56" s="30">
        <v>1929.2182410290525</v>
      </c>
      <c r="AE56" s="30">
        <v>0</v>
      </c>
      <c r="AF56" s="30">
        <v>145041.22630741764</v>
      </c>
      <c r="AG56" s="30">
        <v>0</v>
      </c>
      <c r="AH56" s="30">
        <v>0</v>
      </c>
      <c r="AI56" s="30">
        <v>0</v>
      </c>
      <c r="AJ56" s="30">
        <v>7152.6</v>
      </c>
      <c r="AK56" s="30">
        <v>0</v>
      </c>
      <c r="AL56" s="30">
        <v>0</v>
      </c>
      <c r="AM56" s="30">
        <v>0</v>
      </c>
      <c r="AN56" s="30">
        <v>0</v>
      </c>
      <c r="AO56" s="30">
        <v>0</v>
      </c>
      <c r="AP56" s="30">
        <v>0</v>
      </c>
      <c r="AQ56" s="30">
        <v>0</v>
      </c>
      <c r="AR56" s="30">
        <v>0</v>
      </c>
      <c r="AS56" s="30">
        <v>576816.26808719872</v>
      </c>
      <c r="AT56" s="30">
        <v>92780.475532703713</v>
      </c>
      <c r="AU56" s="30">
        <v>152193.82630741765</v>
      </c>
      <c r="AV56" s="30">
        <v>83994.619382159246</v>
      </c>
      <c r="AW56" s="38">
        <v>821790.56992732012</v>
      </c>
      <c r="AX56" s="30">
        <v>814637.96992732014</v>
      </c>
      <c r="AY56" s="30">
        <v>4955</v>
      </c>
      <c r="AZ56" s="30">
        <v>743250</v>
      </c>
      <c r="BA56" s="30">
        <v>0</v>
      </c>
      <c r="BB56" s="30">
        <v>0</v>
      </c>
      <c r="BC56" s="30">
        <v>821790.56992732012</v>
      </c>
      <c r="BD56" s="30">
        <v>821790.56992732012</v>
      </c>
      <c r="BE56" s="30">
        <v>0</v>
      </c>
      <c r="BF56" s="30">
        <v>750402.6</v>
      </c>
      <c r="BG56" s="30">
        <v>598208.77369258238</v>
      </c>
      <c r="BH56" s="30">
        <v>669596.74361990253</v>
      </c>
      <c r="BI56" s="30">
        <v>4463.9782907993504</v>
      </c>
      <c r="BJ56" s="30">
        <v>4421.041779095598</v>
      </c>
      <c r="BK56" s="196">
        <v>9.7118538681929736E-3</v>
      </c>
      <c r="BL56" s="30">
        <v>0</v>
      </c>
      <c r="BM56" s="30">
        <v>0</v>
      </c>
      <c r="BN56" s="38">
        <v>821790.56992732012</v>
      </c>
      <c r="BO56" s="30">
        <v>5430.9197995154673</v>
      </c>
      <c r="BP56" s="30" t="s">
        <v>412</v>
      </c>
      <c r="BQ56" s="30">
        <v>5478.6037995154675</v>
      </c>
      <c r="BR56" s="196">
        <v>2.3652794352752915E-2</v>
      </c>
      <c r="BS56" s="30">
        <v>0</v>
      </c>
      <c r="BT56" s="30">
        <v>821790.56992732012</v>
      </c>
      <c r="BU56" s="30">
        <v>0</v>
      </c>
      <c r="BV56" s="38">
        <v>821790.56992732012</v>
      </c>
      <c r="BW56" s="211">
        <v>7152.6</v>
      </c>
      <c r="BX56" s="212">
        <v>814637.96992732014</v>
      </c>
      <c r="BZ56" s="23">
        <v>8732052</v>
      </c>
      <c r="CB56" s="320"/>
    </row>
    <row r="57" spans="1:80" x14ac:dyDescent="0.25">
      <c r="A57" s="23">
        <v>110787</v>
      </c>
      <c r="B57" s="23">
        <v>8733012</v>
      </c>
      <c r="C57" s="23" t="s">
        <v>141</v>
      </c>
      <c r="D57" s="223">
        <v>65</v>
      </c>
      <c r="E57" s="223">
        <v>65</v>
      </c>
      <c r="F57" s="223">
        <v>0</v>
      </c>
      <c r="G57" s="30">
        <v>249953.71617111945</v>
      </c>
      <c r="H57" s="30">
        <v>0</v>
      </c>
      <c r="I57" s="30">
        <v>0</v>
      </c>
      <c r="J57" s="30">
        <v>4453.1954734634282</v>
      </c>
      <c r="K57" s="30">
        <v>0</v>
      </c>
      <c r="L57" s="30">
        <v>9536.1357613560285</v>
      </c>
      <c r="M57" s="30">
        <v>0</v>
      </c>
      <c r="N57" s="30">
        <v>0</v>
      </c>
      <c r="O57" s="30">
        <v>0</v>
      </c>
      <c r="P57" s="30">
        <v>0</v>
      </c>
      <c r="Q57" s="30">
        <v>0</v>
      </c>
      <c r="R57" s="30">
        <v>0</v>
      </c>
      <c r="S57" s="30">
        <v>0</v>
      </c>
      <c r="T57" s="30">
        <v>0</v>
      </c>
      <c r="U57" s="30">
        <v>0</v>
      </c>
      <c r="V57" s="30">
        <v>0</v>
      </c>
      <c r="W57" s="30">
        <v>0</v>
      </c>
      <c r="X57" s="30">
        <v>0</v>
      </c>
      <c r="Y57" s="30">
        <v>0</v>
      </c>
      <c r="Z57" s="30">
        <v>5332.3219919098774</v>
      </c>
      <c r="AA57" s="30">
        <v>0</v>
      </c>
      <c r="AB57" s="30">
        <v>18379.12647343814</v>
      </c>
      <c r="AC57" s="30">
        <v>0</v>
      </c>
      <c r="AD57" s="30">
        <v>0</v>
      </c>
      <c r="AE57" s="30">
        <v>0</v>
      </c>
      <c r="AF57" s="30">
        <v>145041.22630741764</v>
      </c>
      <c r="AG57" s="30">
        <v>57376.749759102502</v>
      </c>
      <c r="AH57" s="30">
        <v>0</v>
      </c>
      <c r="AI57" s="30">
        <v>0</v>
      </c>
      <c r="AJ57" s="30">
        <v>11227.5</v>
      </c>
      <c r="AK57" s="30">
        <v>0</v>
      </c>
      <c r="AL57" s="30">
        <v>0</v>
      </c>
      <c r="AM57" s="30">
        <v>0</v>
      </c>
      <c r="AN57" s="30">
        <v>0</v>
      </c>
      <c r="AO57" s="30">
        <v>0</v>
      </c>
      <c r="AP57" s="30">
        <v>0</v>
      </c>
      <c r="AQ57" s="30">
        <v>0</v>
      </c>
      <c r="AR57" s="30">
        <v>0</v>
      </c>
      <c r="AS57" s="30">
        <v>249953.71617111945</v>
      </c>
      <c r="AT57" s="30">
        <v>37700.779700167477</v>
      </c>
      <c r="AU57" s="30">
        <v>213645.47606652015</v>
      </c>
      <c r="AV57" s="30">
        <v>29776.208243764864</v>
      </c>
      <c r="AW57" s="38">
        <v>501299.9719378071</v>
      </c>
      <c r="AX57" s="30">
        <v>490072.4719378071</v>
      </c>
      <c r="AY57" s="30">
        <v>4955</v>
      </c>
      <c r="AZ57" s="30">
        <v>322075</v>
      </c>
      <c r="BA57" s="30">
        <v>0</v>
      </c>
      <c r="BB57" s="30">
        <v>0</v>
      </c>
      <c r="BC57" s="30">
        <v>501299.9719378071</v>
      </c>
      <c r="BD57" s="30">
        <v>501299.9719378071</v>
      </c>
      <c r="BE57" s="30">
        <v>0</v>
      </c>
      <c r="BF57" s="30">
        <v>333302.5</v>
      </c>
      <c r="BG57" s="30">
        <v>119657.02393347985</v>
      </c>
      <c r="BH57" s="30">
        <v>287654.49587128696</v>
      </c>
      <c r="BI57" s="30">
        <v>4425.4537826351843</v>
      </c>
      <c r="BJ57" s="30">
        <v>4654.5132845431854</v>
      </c>
      <c r="BK57" s="196">
        <v>-4.9212342495329658E-2</v>
      </c>
      <c r="BL57" s="30">
        <v>4.9212342495329658E-2</v>
      </c>
      <c r="BM57" s="30">
        <v>14888.867624020068</v>
      </c>
      <c r="BN57" s="38">
        <v>516188.83956182719</v>
      </c>
      <c r="BO57" s="30">
        <v>7768.6359932588803</v>
      </c>
      <c r="BP57" s="30" t="s">
        <v>412</v>
      </c>
      <c r="BQ57" s="30">
        <v>7941.3667624896489</v>
      </c>
      <c r="BR57" s="196">
        <v>2.1866148563582266E-2</v>
      </c>
      <c r="BS57" s="30">
        <v>-581.34999999999991</v>
      </c>
      <c r="BT57" s="30">
        <v>515607.48956182721</v>
      </c>
      <c r="BU57" s="30">
        <v>-650</v>
      </c>
      <c r="BV57" s="38">
        <v>514957.48956182721</v>
      </c>
      <c r="BW57" s="211">
        <v>11227.5</v>
      </c>
      <c r="BX57" s="212">
        <v>503729.98956182721</v>
      </c>
      <c r="BZ57" s="23">
        <v>8733012</v>
      </c>
      <c r="CB57" s="320"/>
    </row>
    <row r="58" spans="1:80" x14ac:dyDescent="0.25">
      <c r="A58" s="23">
        <v>110798</v>
      </c>
      <c r="B58" s="23">
        <v>8733041</v>
      </c>
      <c r="C58" s="23" t="s">
        <v>142</v>
      </c>
      <c r="D58" s="223">
        <v>154</v>
      </c>
      <c r="E58" s="223">
        <v>154</v>
      </c>
      <c r="F58" s="223">
        <v>0</v>
      </c>
      <c r="G58" s="30">
        <v>592198.03523619077</v>
      </c>
      <c r="H58" s="30">
        <v>0</v>
      </c>
      <c r="I58" s="30">
        <v>0</v>
      </c>
      <c r="J58" s="30">
        <v>11380.388432184329</v>
      </c>
      <c r="K58" s="30">
        <v>0</v>
      </c>
      <c r="L58" s="30">
        <v>24370.124723465433</v>
      </c>
      <c r="M58" s="30">
        <v>0</v>
      </c>
      <c r="N58" s="30">
        <v>0</v>
      </c>
      <c r="O58" s="30">
        <v>0</v>
      </c>
      <c r="P58" s="30">
        <v>0</v>
      </c>
      <c r="Q58" s="30">
        <v>0</v>
      </c>
      <c r="R58" s="30">
        <v>0</v>
      </c>
      <c r="S58" s="30">
        <v>0</v>
      </c>
      <c r="T58" s="30">
        <v>0</v>
      </c>
      <c r="U58" s="30">
        <v>0</v>
      </c>
      <c r="V58" s="30">
        <v>0</v>
      </c>
      <c r="W58" s="30">
        <v>0</v>
      </c>
      <c r="X58" s="30">
        <v>0</v>
      </c>
      <c r="Y58" s="30">
        <v>0</v>
      </c>
      <c r="Z58" s="30">
        <v>6198.0147525397606</v>
      </c>
      <c r="AA58" s="30">
        <v>0</v>
      </c>
      <c r="AB58" s="30">
        <v>70471.443519455148</v>
      </c>
      <c r="AC58" s="30">
        <v>0</v>
      </c>
      <c r="AD58" s="30">
        <v>3626.9302931346242</v>
      </c>
      <c r="AE58" s="30">
        <v>0</v>
      </c>
      <c r="AF58" s="30">
        <v>145041.22630741764</v>
      </c>
      <c r="AG58" s="30">
        <v>0</v>
      </c>
      <c r="AH58" s="30">
        <v>0</v>
      </c>
      <c r="AI58" s="30">
        <v>0</v>
      </c>
      <c r="AJ58" s="30">
        <v>20833.25</v>
      </c>
      <c r="AK58" s="30">
        <v>0</v>
      </c>
      <c r="AL58" s="30">
        <v>0</v>
      </c>
      <c r="AM58" s="30">
        <v>0</v>
      </c>
      <c r="AN58" s="30">
        <v>0</v>
      </c>
      <c r="AO58" s="30">
        <v>0</v>
      </c>
      <c r="AP58" s="30">
        <v>0</v>
      </c>
      <c r="AQ58" s="30">
        <v>0</v>
      </c>
      <c r="AR58" s="30">
        <v>0</v>
      </c>
      <c r="AS58" s="30">
        <v>592198.03523619077</v>
      </c>
      <c r="AT58" s="30">
        <v>116046.90172077929</v>
      </c>
      <c r="AU58" s="30">
        <v>165874.47630741764</v>
      </c>
      <c r="AV58" s="30">
        <v>97734.416244467749</v>
      </c>
      <c r="AW58" s="38">
        <v>874119.41326438764</v>
      </c>
      <c r="AX58" s="30">
        <v>853286.16326438764</v>
      </c>
      <c r="AY58" s="30">
        <v>4955</v>
      </c>
      <c r="AZ58" s="30">
        <v>763070</v>
      </c>
      <c r="BA58" s="30">
        <v>0</v>
      </c>
      <c r="BB58" s="30">
        <v>0</v>
      </c>
      <c r="BC58" s="30">
        <v>874119.41326438764</v>
      </c>
      <c r="BD58" s="30">
        <v>874119.41326438775</v>
      </c>
      <c r="BE58" s="30">
        <v>0</v>
      </c>
      <c r="BF58" s="30">
        <v>783903.25</v>
      </c>
      <c r="BG58" s="30">
        <v>618028.77369258238</v>
      </c>
      <c r="BH58" s="30">
        <v>708244.93695697002</v>
      </c>
      <c r="BI58" s="30">
        <v>4598.9930971231815</v>
      </c>
      <c r="BJ58" s="30">
        <v>4483.6795892415621</v>
      </c>
      <c r="BK58" s="196">
        <v>2.5718498743378164E-2</v>
      </c>
      <c r="BL58" s="30">
        <v>0</v>
      </c>
      <c r="BM58" s="30">
        <v>0</v>
      </c>
      <c r="BN58" s="38">
        <v>874119.41326438764</v>
      </c>
      <c r="BO58" s="30">
        <v>5540.8192419765428</v>
      </c>
      <c r="BP58" s="30" t="s">
        <v>412</v>
      </c>
      <c r="BQ58" s="30">
        <v>5676.1000861323873</v>
      </c>
      <c r="BR58" s="196">
        <v>5.7286489479565272E-2</v>
      </c>
      <c r="BS58" s="30">
        <v>-1385.1499999999999</v>
      </c>
      <c r="BT58" s="30">
        <v>872734.26326438761</v>
      </c>
      <c r="BU58" s="30">
        <v>-1540</v>
      </c>
      <c r="BV58" s="38">
        <v>871194.26326438761</v>
      </c>
      <c r="BW58" s="211">
        <v>20833.25</v>
      </c>
      <c r="BX58" s="212">
        <v>850361.01326438761</v>
      </c>
      <c r="BZ58" s="23">
        <v>8733041</v>
      </c>
      <c r="CB58" s="320"/>
    </row>
    <row r="59" spans="1:80" x14ac:dyDescent="0.25">
      <c r="A59" s="23">
        <v>145401</v>
      </c>
      <c r="B59" s="23">
        <v>8732061</v>
      </c>
      <c r="C59" s="23" t="s">
        <v>143</v>
      </c>
      <c r="D59" s="223">
        <v>106</v>
      </c>
      <c r="E59" s="223">
        <v>106</v>
      </c>
      <c r="F59" s="223">
        <v>0</v>
      </c>
      <c r="G59" s="30">
        <v>407616.82944828714</v>
      </c>
      <c r="H59" s="30">
        <v>0</v>
      </c>
      <c r="I59" s="30">
        <v>0</v>
      </c>
      <c r="J59" s="30">
        <v>8906.3909469268874</v>
      </c>
      <c r="K59" s="30">
        <v>0</v>
      </c>
      <c r="L59" s="30">
        <v>19072.271522712126</v>
      </c>
      <c r="M59" s="30">
        <v>0</v>
      </c>
      <c r="N59" s="30">
        <v>0</v>
      </c>
      <c r="O59" s="30">
        <v>284.88455890843568</v>
      </c>
      <c r="P59" s="30">
        <v>0</v>
      </c>
      <c r="Q59" s="30">
        <v>0</v>
      </c>
      <c r="R59" s="30">
        <v>0</v>
      </c>
      <c r="S59" s="30">
        <v>0</v>
      </c>
      <c r="T59" s="30">
        <v>0</v>
      </c>
      <c r="U59" s="30">
        <v>0</v>
      </c>
      <c r="V59" s="30">
        <v>0</v>
      </c>
      <c r="W59" s="30">
        <v>0</v>
      </c>
      <c r="X59" s="30">
        <v>0</v>
      </c>
      <c r="Y59" s="30">
        <v>0</v>
      </c>
      <c r="Z59" s="30">
        <v>2833.4585657961825</v>
      </c>
      <c r="AA59" s="30">
        <v>0</v>
      </c>
      <c r="AB59" s="30">
        <v>29856.475208947853</v>
      </c>
      <c r="AC59" s="30">
        <v>0</v>
      </c>
      <c r="AD59" s="30">
        <v>0</v>
      </c>
      <c r="AE59" s="30">
        <v>0</v>
      </c>
      <c r="AF59" s="30">
        <v>145041.22630741764</v>
      </c>
      <c r="AG59" s="30">
        <v>11575.701810544691</v>
      </c>
      <c r="AH59" s="30">
        <v>0</v>
      </c>
      <c r="AI59" s="30">
        <v>0</v>
      </c>
      <c r="AJ59" s="30">
        <v>2320.35</v>
      </c>
      <c r="AK59" s="30">
        <v>0</v>
      </c>
      <c r="AL59" s="30">
        <v>0</v>
      </c>
      <c r="AM59" s="30">
        <v>0</v>
      </c>
      <c r="AN59" s="30">
        <v>0</v>
      </c>
      <c r="AO59" s="30">
        <v>0</v>
      </c>
      <c r="AP59" s="30">
        <v>0</v>
      </c>
      <c r="AQ59" s="30">
        <v>0</v>
      </c>
      <c r="AR59" s="30">
        <v>0</v>
      </c>
      <c r="AS59" s="30">
        <v>407616.82944828714</v>
      </c>
      <c r="AT59" s="30">
        <v>60953.480803291488</v>
      </c>
      <c r="AU59" s="30">
        <v>158937.27811796233</v>
      </c>
      <c r="AV59" s="30">
        <v>49172.678053024574</v>
      </c>
      <c r="AW59" s="38">
        <v>627507.58836954099</v>
      </c>
      <c r="AX59" s="30">
        <v>625187.23836954101</v>
      </c>
      <c r="AY59" s="30">
        <v>4955</v>
      </c>
      <c r="AZ59" s="30">
        <v>525230</v>
      </c>
      <c r="BA59" s="30">
        <v>0</v>
      </c>
      <c r="BB59" s="30">
        <v>0</v>
      </c>
      <c r="BC59" s="30">
        <v>627507.58836954099</v>
      </c>
      <c r="BD59" s="30">
        <v>627507.58836954099</v>
      </c>
      <c r="BE59" s="30">
        <v>0</v>
      </c>
      <c r="BF59" s="30">
        <v>527550.35</v>
      </c>
      <c r="BG59" s="30">
        <v>368613.07188203768</v>
      </c>
      <c r="BH59" s="30">
        <v>468570.31025157869</v>
      </c>
      <c r="BI59" s="30">
        <v>4420.4746250148937</v>
      </c>
      <c r="BJ59" s="30">
        <v>4434.8411451135635</v>
      </c>
      <c r="BK59" s="196">
        <v>-3.2394666750350689E-3</v>
      </c>
      <c r="BL59" s="30">
        <v>3.2394666750350689E-3</v>
      </c>
      <c r="BM59" s="30">
        <v>1522.8511304589938</v>
      </c>
      <c r="BN59" s="38">
        <v>629030.43949999998</v>
      </c>
      <c r="BO59" s="30">
        <v>5912.35933490566</v>
      </c>
      <c r="BP59" s="30" t="s">
        <v>412</v>
      </c>
      <c r="BQ59" s="30">
        <v>5934.249429245283</v>
      </c>
      <c r="BR59" s="196">
        <v>-9.6091043454982206E-5</v>
      </c>
      <c r="BS59" s="30">
        <v>0</v>
      </c>
      <c r="BT59" s="30">
        <v>629030.43949999998</v>
      </c>
      <c r="BU59" s="30">
        <v>0</v>
      </c>
      <c r="BV59" s="38">
        <v>629030.43949999998</v>
      </c>
      <c r="BW59" s="211">
        <v>2320.35</v>
      </c>
      <c r="BX59" s="212">
        <v>626710.0895</v>
      </c>
      <c r="BZ59" s="23">
        <v>8732061</v>
      </c>
      <c r="CB59" s="320"/>
    </row>
    <row r="60" spans="1:80" x14ac:dyDescent="0.25">
      <c r="A60" s="23">
        <v>110707</v>
      </c>
      <c r="B60" s="23">
        <v>8732246</v>
      </c>
      <c r="C60" s="23" t="s">
        <v>144</v>
      </c>
      <c r="D60" s="223">
        <v>163</v>
      </c>
      <c r="E60" s="223">
        <v>163</v>
      </c>
      <c r="F60" s="223">
        <v>0</v>
      </c>
      <c r="G60" s="30">
        <v>626807.01132142264</v>
      </c>
      <c r="H60" s="30">
        <v>0</v>
      </c>
      <c r="I60" s="30">
        <v>0</v>
      </c>
      <c r="J60" s="30">
        <v>15338.784408596335</v>
      </c>
      <c r="K60" s="30">
        <v>0</v>
      </c>
      <c r="L60" s="30">
        <v>32846.689844670946</v>
      </c>
      <c r="M60" s="30">
        <v>0</v>
      </c>
      <c r="N60" s="30">
        <v>0</v>
      </c>
      <c r="O60" s="30">
        <v>284.88455890843562</v>
      </c>
      <c r="P60" s="30">
        <v>0</v>
      </c>
      <c r="Q60" s="30">
        <v>0</v>
      </c>
      <c r="R60" s="30">
        <v>0</v>
      </c>
      <c r="S60" s="30">
        <v>0</v>
      </c>
      <c r="T60" s="30">
        <v>0</v>
      </c>
      <c r="U60" s="30">
        <v>0</v>
      </c>
      <c r="V60" s="30">
        <v>0</v>
      </c>
      <c r="W60" s="30">
        <v>0</v>
      </c>
      <c r="X60" s="30">
        <v>0</v>
      </c>
      <c r="Y60" s="30">
        <v>0</v>
      </c>
      <c r="Z60" s="30">
        <v>48036.16538692599</v>
      </c>
      <c r="AA60" s="30">
        <v>0</v>
      </c>
      <c r="AB60" s="30">
        <v>58345.880856742508</v>
      </c>
      <c r="AC60" s="30">
        <v>0</v>
      </c>
      <c r="AD60" s="30">
        <v>0</v>
      </c>
      <c r="AE60" s="30">
        <v>0</v>
      </c>
      <c r="AF60" s="30">
        <v>145041.22630741764</v>
      </c>
      <c r="AG60" s="30">
        <v>0</v>
      </c>
      <c r="AH60" s="30">
        <v>0</v>
      </c>
      <c r="AI60" s="30">
        <v>0</v>
      </c>
      <c r="AJ60" s="30">
        <v>21706.5</v>
      </c>
      <c r="AK60" s="30">
        <v>0</v>
      </c>
      <c r="AL60" s="30">
        <v>0</v>
      </c>
      <c r="AM60" s="30">
        <v>0</v>
      </c>
      <c r="AN60" s="30">
        <v>0</v>
      </c>
      <c r="AO60" s="30">
        <v>0</v>
      </c>
      <c r="AP60" s="30">
        <v>0</v>
      </c>
      <c r="AQ60" s="30">
        <v>0</v>
      </c>
      <c r="AR60" s="30">
        <v>0</v>
      </c>
      <c r="AS60" s="30">
        <v>626807.01132142264</v>
      </c>
      <c r="AT60" s="30">
        <v>154852.40505584422</v>
      </c>
      <c r="AU60" s="30">
        <v>166747.72630741764</v>
      </c>
      <c r="AV60" s="30">
        <v>88450.372154107463</v>
      </c>
      <c r="AW60" s="38">
        <v>948407.14268468448</v>
      </c>
      <c r="AX60" s="30">
        <v>926700.64268468448</v>
      </c>
      <c r="AY60" s="30">
        <v>4955</v>
      </c>
      <c r="AZ60" s="30">
        <v>807665</v>
      </c>
      <c r="BA60" s="30">
        <v>0</v>
      </c>
      <c r="BB60" s="30">
        <v>0</v>
      </c>
      <c r="BC60" s="30">
        <v>948407.14268468448</v>
      </c>
      <c r="BD60" s="30">
        <v>948407.14268468448</v>
      </c>
      <c r="BE60" s="30">
        <v>0</v>
      </c>
      <c r="BF60" s="30">
        <v>829371.5</v>
      </c>
      <c r="BG60" s="30">
        <v>662623.77369258238</v>
      </c>
      <c r="BH60" s="30">
        <v>781659.41637726687</v>
      </c>
      <c r="BI60" s="30">
        <v>4795.4565421918214</v>
      </c>
      <c r="BJ60" s="30">
        <v>4735.0343304425751</v>
      </c>
      <c r="BK60" s="196">
        <v>1.276067025761116E-2</v>
      </c>
      <c r="BL60" s="30">
        <v>0</v>
      </c>
      <c r="BM60" s="30">
        <v>0</v>
      </c>
      <c r="BN60" s="38">
        <v>948407.14268468448</v>
      </c>
      <c r="BO60" s="30">
        <v>5685.2800164704568</v>
      </c>
      <c r="BP60" s="30" t="s">
        <v>412</v>
      </c>
      <c r="BQ60" s="30">
        <v>5818.4487281268985</v>
      </c>
      <c r="BR60" s="196">
        <v>1.324766671172628E-2</v>
      </c>
      <c r="BS60" s="30">
        <v>-1497.0500000000004</v>
      </c>
      <c r="BT60" s="30">
        <v>946910.09268468444</v>
      </c>
      <c r="BU60" s="30">
        <v>-1630</v>
      </c>
      <c r="BV60" s="38">
        <v>945280.09268468444</v>
      </c>
      <c r="BW60" s="211">
        <v>21706.5</v>
      </c>
      <c r="BX60" s="212">
        <v>923573.59268468444</v>
      </c>
      <c r="BZ60" s="23">
        <v>8732246</v>
      </c>
      <c r="CB60" s="320"/>
    </row>
    <row r="61" spans="1:80" x14ac:dyDescent="0.25">
      <c r="A61" s="23">
        <v>143835</v>
      </c>
      <c r="B61" s="23">
        <v>8733046</v>
      </c>
      <c r="C61" s="23" t="s">
        <v>145</v>
      </c>
      <c r="D61" s="223">
        <v>202</v>
      </c>
      <c r="E61" s="223">
        <v>202</v>
      </c>
      <c r="F61" s="223">
        <v>0</v>
      </c>
      <c r="G61" s="30">
        <v>776779.24102409428</v>
      </c>
      <c r="H61" s="30">
        <v>0</v>
      </c>
      <c r="I61" s="30">
        <v>0</v>
      </c>
      <c r="J61" s="30">
        <v>30677.568817192612</v>
      </c>
      <c r="K61" s="30">
        <v>0</v>
      </c>
      <c r="L61" s="30">
        <v>67812.520969643127</v>
      </c>
      <c r="M61" s="30">
        <v>0</v>
      </c>
      <c r="N61" s="30">
        <v>26309.338913929947</v>
      </c>
      <c r="O61" s="30">
        <v>4273.2683836265387</v>
      </c>
      <c r="P61" s="30">
        <v>24020.266493227027</v>
      </c>
      <c r="Q61" s="30">
        <v>489.80152233380176</v>
      </c>
      <c r="R61" s="30">
        <v>519.78937063995284</v>
      </c>
      <c r="S61" s="30">
        <v>0</v>
      </c>
      <c r="T61" s="30">
        <v>0</v>
      </c>
      <c r="U61" s="30">
        <v>0</v>
      </c>
      <c r="V61" s="30">
        <v>0</v>
      </c>
      <c r="W61" s="30">
        <v>0</v>
      </c>
      <c r="X61" s="30">
        <v>0</v>
      </c>
      <c r="Y61" s="30">
        <v>0</v>
      </c>
      <c r="Z61" s="30">
        <v>1465.1380032180086</v>
      </c>
      <c r="AA61" s="30">
        <v>0</v>
      </c>
      <c r="AB61" s="30">
        <v>80375.620931370431</v>
      </c>
      <c r="AC61" s="30">
        <v>0</v>
      </c>
      <c r="AD61" s="30">
        <v>848.8560260527936</v>
      </c>
      <c r="AE61" s="30">
        <v>0</v>
      </c>
      <c r="AF61" s="30">
        <v>145041.22630741764</v>
      </c>
      <c r="AG61" s="30">
        <v>0</v>
      </c>
      <c r="AH61" s="30">
        <v>0</v>
      </c>
      <c r="AI61" s="30">
        <v>0</v>
      </c>
      <c r="AJ61" s="30">
        <v>4740.4543999999996</v>
      </c>
      <c r="AK61" s="30">
        <v>0</v>
      </c>
      <c r="AL61" s="30">
        <v>0</v>
      </c>
      <c r="AM61" s="30">
        <v>0</v>
      </c>
      <c r="AN61" s="30">
        <v>0</v>
      </c>
      <c r="AO61" s="30">
        <v>0</v>
      </c>
      <c r="AP61" s="30">
        <v>0</v>
      </c>
      <c r="AQ61" s="30">
        <v>0</v>
      </c>
      <c r="AR61" s="30">
        <v>0</v>
      </c>
      <c r="AS61" s="30">
        <v>776779.24102409428</v>
      </c>
      <c r="AT61" s="30">
        <v>236792.16943123424</v>
      </c>
      <c r="AU61" s="30">
        <v>149781.68070741763</v>
      </c>
      <c r="AV61" s="30">
        <v>163005.14806383572</v>
      </c>
      <c r="AW61" s="38">
        <v>1163353.0911627461</v>
      </c>
      <c r="AX61" s="30">
        <v>1158612.6367627461</v>
      </c>
      <c r="AY61" s="30">
        <v>4955</v>
      </c>
      <c r="AZ61" s="30">
        <v>1000910</v>
      </c>
      <c r="BA61" s="30">
        <v>0</v>
      </c>
      <c r="BB61" s="30">
        <v>0</v>
      </c>
      <c r="BC61" s="30">
        <v>1163353.0911627461</v>
      </c>
      <c r="BD61" s="30">
        <v>1163353.0911627461</v>
      </c>
      <c r="BE61" s="30">
        <v>0</v>
      </c>
      <c r="BF61" s="30">
        <v>1005650.4544</v>
      </c>
      <c r="BG61" s="30">
        <v>855868.77369258238</v>
      </c>
      <c r="BH61" s="30">
        <v>1013571.4104553284</v>
      </c>
      <c r="BI61" s="30">
        <v>5017.680249778854</v>
      </c>
      <c r="BJ61" s="30">
        <v>4946.2999344300115</v>
      </c>
      <c r="BK61" s="196">
        <v>1.4431052765721136E-2</v>
      </c>
      <c r="BL61" s="30">
        <v>0</v>
      </c>
      <c r="BM61" s="30">
        <v>0</v>
      </c>
      <c r="BN61" s="38">
        <v>1163353.0911627461</v>
      </c>
      <c r="BO61" s="30">
        <v>5735.7061225878524</v>
      </c>
      <c r="BP61" s="30" t="s">
        <v>412</v>
      </c>
      <c r="BQ61" s="30">
        <v>5759.1737186274559</v>
      </c>
      <c r="BR61" s="196">
        <v>1.5012087205126257E-2</v>
      </c>
      <c r="BS61" s="30">
        <v>0</v>
      </c>
      <c r="BT61" s="30">
        <v>1163353.0911627461</v>
      </c>
      <c r="BU61" s="30">
        <v>0</v>
      </c>
      <c r="BV61" s="38">
        <v>1163353.0911627461</v>
      </c>
      <c r="BW61" s="211">
        <v>4740.4543999999996</v>
      </c>
      <c r="BX61" s="212">
        <v>1158612.6367627461</v>
      </c>
      <c r="BZ61" s="23">
        <v>8733046</v>
      </c>
      <c r="CB61" s="320"/>
    </row>
    <row r="62" spans="1:80" x14ac:dyDescent="0.25">
      <c r="A62" s="23">
        <v>142424</v>
      </c>
      <c r="B62" s="23">
        <v>8732092</v>
      </c>
      <c r="C62" s="23" t="s">
        <v>146</v>
      </c>
      <c r="D62" s="223">
        <v>204</v>
      </c>
      <c r="E62" s="223">
        <v>204</v>
      </c>
      <c r="F62" s="223">
        <v>0</v>
      </c>
      <c r="G62" s="30">
        <v>784470.12459859031</v>
      </c>
      <c r="H62" s="30">
        <v>0</v>
      </c>
      <c r="I62" s="30">
        <v>0</v>
      </c>
      <c r="J62" s="30">
        <v>32656.766805398598</v>
      </c>
      <c r="K62" s="30">
        <v>0</v>
      </c>
      <c r="L62" s="30">
        <v>72050.803530245714</v>
      </c>
      <c r="M62" s="30">
        <v>0</v>
      </c>
      <c r="N62" s="30">
        <v>7516.953975408539</v>
      </c>
      <c r="O62" s="30">
        <v>26209.379419576104</v>
      </c>
      <c r="P62" s="30">
        <v>16903.150495233891</v>
      </c>
      <c r="Q62" s="30">
        <v>3428.6106563366147</v>
      </c>
      <c r="R62" s="30">
        <v>4158.3149651196236</v>
      </c>
      <c r="S62" s="30">
        <v>0</v>
      </c>
      <c r="T62" s="30">
        <v>0</v>
      </c>
      <c r="U62" s="30">
        <v>0</v>
      </c>
      <c r="V62" s="30">
        <v>0</v>
      </c>
      <c r="W62" s="30">
        <v>0</v>
      </c>
      <c r="X62" s="30">
        <v>0</v>
      </c>
      <c r="Y62" s="30">
        <v>0</v>
      </c>
      <c r="Z62" s="30">
        <v>36957.093190082938</v>
      </c>
      <c r="AA62" s="30">
        <v>0</v>
      </c>
      <c r="AB62" s="30">
        <v>94431.734316069909</v>
      </c>
      <c r="AC62" s="30">
        <v>0</v>
      </c>
      <c r="AD62" s="30">
        <v>0</v>
      </c>
      <c r="AE62" s="30">
        <v>0</v>
      </c>
      <c r="AF62" s="30">
        <v>145041.22630741764</v>
      </c>
      <c r="AG62" s="30">
        <v>0</v>
      </c>
      <c r="AH62" s="30">
        <v>0</v>
      </c>
      <c r="AI62" s="30">
        <v>0</v>
      </c>
      <c r="AJ62" s="30">
        <v>6060.5645000000004</v>
      </c>
      <c r="AK62" s="30">
        <v>0</v>
      </c>
      <c r="AL62" s="30">
        <v>0</v>
      </c>
      <c r="AM62" s="30">
        <v>0</v>
      </c>
      <c r="AN62" s="30">
        <v>0</v>
      </c>
      <c r="AO62" s="30">
        <v>0</v>
      </c>
      <c r="AP62" s="30">
        <v>0</v>
      </c>
      <c r="AQ62" s="30">
        <v>0</v>
      </c>
      <c r="AR62" s="30">
        <v>0</v>
      </c>
      <c r="AS62" s="30">
        <v>784470.12459859031</v>
      </c>
      <c r="AT62" s="30">
        <v>294312.80735347193</v>
      </c>
      <c r="AU62" s="30">
        <v>151101.79080741765</v>
      </c>
      <c r="AV62" s="30">
        <v>179943.60346733403</v>
      </c>
      <c r="AW62" s="38">
        <v>1229884.7227594799</v>
      </c>
      <c r="AX62" s="30">
        <v>1223824.1582594798</v>
      </c>
      <c r="AY62" s="30">
        <v>4955</v>
      </c>
      <c r="AZ62" s="30">
        <v>1010820</v>
      </c>
      <c r="BA62" s="30">
        <v>0</v>
      </c>
      <c r="BB62" s="30">
        <v>0</v>
      </c>
      <c r="BC62" s="30">
        <v>1229884.7227594799</v>
      </c>
      <c r="BD62" s="30">
        <v>1229884.7227594799</v>
      </c>
      <c r="BE62" s="30">
        <v>0</v>
      </c>
      <c r="BF62" s="30">
        <v>1016880.5645</v>
      </c>
      <c r="BG62" s="30">
        <v>865778.77369258238</v>
      </c>
      <c r="BH62" s="30">
        <v>1078782.9319520621</v>
      </c>
      <c r="BI62" s="30">
        <v>5288.1516272159906</v>
      </c>
      <c r="BJ62" s="30">
        <v>5156.3812594884876</v>
      </c>
      <c r="BK62" s="196">
        <v>2.5554814723024316E-2</v>
      </c>
      <c r="BL62" s="30">
        <v>0</v>
      </c>
      <c r="BM62" s="30">
        <v>0</v>
      </c>
      <c r="BN62" s="38">
        <v>1229884.7227594799</v>
      </c>
      <c r="BO62" s="30">
        <v>5999.1380306837245</v>
      </c>
      <c r="BP62" s="30" t="s">
        <v>412</v>
      </c>
      <c r="BQ62" s="30">
        <v>6028.8466801935292</v>
      </c>
      <c r="BR62" s="196">
        <v>2.6340991721939266E-2</v>
      </c>
      <c r="BS62" s="30">
        <v>0</v>
      </c>
      <c r="BT62" s="30">
        <v>1229884.7227594799</v>
      </c>
      <c r="BU62" s="30">
        <v>0</v>
      </c>
      <c r="BV62" s="38">
        <v>1229884.7227594799</v>
      </c>
      <c r="BW62" s="211">
        <v>6060.5645000000004</v>
      </c>
      <c r="BX62" s="212">
        <v>1223824.1582594798</v>
      </c>
      <c r="BZ62" s="23">
        <v>8732092</v>
      </c>
      <c r="CB62" s="320"/>
    </row>
    <row r="63" spans="1:80" x14ac:dyDescent="0.25">
      <c r="A63" s="23">
        <v>110830</v>
      </c>
      <c r="B63" s="23">
        <v>8733308</v>
      </c>
      <c r="C63" s="23" t="s">
        <v>147</v>
      </c>
      <c r="D63" s="223">
        <v>130</v>
      </c>
      <c r="E63" s="223">
        <v>130</v>
      </c>
      <c r="F63" s="223">
        <v>0</v>
      </c>
      <c r="G63" s="30">
        <v>499907.4323422389</v>
      </c>
      <c r="H63" s="30">
        <v>0</v>
      </c>
      <c r="I63" s="30">
        <v>0</v>
      </c>
      <c r="J63" s="30">
        <v>4947.9949705149347</v>
      </c>
      <c r="K63" s="30">
        <v>0</v>
      </c>
      <c r="L63" s="30">
        <v>10595.70640150673</v>
      </c>
      <c r="M63" s="30">
        <v>0</v>
      </c>
      <c r="N63" s="30">
        <v>0</v>
      </c>
      <c r="O63" s="30">
        <v>0</v>
      </c>
      <c r="P63" s="30">
        <v>0</v>
      </c>
      <c r="Q63" s="30">
        <v>0</v>
      </c>
      <c r="R63" s="30">
        <v>0</v>
      </c>
      <c r="S63" s="30">
        <v>0</v>
      </c>
      <c r="T63" s="30">
        <v>0</v>
      </c>
      <c r="U63" s="30">
        <v>0</v>
      </c>
      <c r="V63" s="30">
        <v>0</v>
      </c>
      <c r="W63" s="30">
        <v>0</v>
      </c>
      <c r="X63" s="30">
        <v>0</v>
      </c>
      <c r="Y63" s="30">
        <v>0</v>
      </c>
      <c r="Z63" s="30">
        <v>4832.4168051683127</v>
      </c>
      <c r="AA63" s="30">
        <v>0</v>
      </c>
      <c r="AB63" s="30">
        <v>54701.354133741137</v>
      </c>
      <c r="AC63" s="30">
        <v>0</v>
      </c>
      <c r="AD63" s="30">
        <v>0</v>
      </c>
      <c r="AE63" s="30">
        <v>0</v>
      </c>
      <c r="AF63" s="30">
        <v>145041.22630741764</v>
      </c>
      <c r="AG63" s="30">
        <v>15167.685517092501</v>
      </c>
      <c r="AH63" s="30">
        <v>0</v>
      </c>
      <c r="AI63" s="30">
        <v>0</v>
      </c>
      <c r="AJ63" s="30">
        <v>3542.9</v>
      </c>
      <c r="AK63" s="30">
        <v>0</v>
      </c>
      <c r="AL63" s="30">
        <v>0</v>
      </c>
      <c r="AM63" s="30">
        <v>0</v>
      </c>
      <c r="AN63" s="30">
        <v>0</v>
      </c>
      <c r="AO63" s="30">
        <v>0</v>
      </c>
      <c r="AP63" s="30">
        <v>0</v>
      </c>
      <c r="AQ63" s="30">
        <v>0</v>
      </c>
      <c r="AR63" s="30">
        <v>0</v>
      </c>
      <c r="AS63" s="30">
        <v>499907.4323422389</v>
      </c>
      <c r="AT63" s="30">
        <v>75077.472310931116</v>
      </c>
      <c r="AU63" s="30">
        <v>163751.81182451014</v>
      </c>
      <c r="AV63" s="30">
        <v>76252.021564632858</v>
      </c>
      <c r="AW63" s="38">
        <v>738736.71647768014</v>
      </c>
      <c r="AX63" s="30">
        <v>735193.81647768011</v>
      </c>
      <c r="AY63" s="30">
        <v>4955</v>
      </c>
      <c r="AZ63" s="30">
        <v>644150</v>
      </c>
      <c r="BA63" s="30">
        <v>0</v>
      </c>
      <c r="BB63" s="30">
        <v>0</v>
      </c>
      <c r="BC63" s="30">
        <v>738736.71647768014</v>
      </c>
      <c r="BD63" s="30">
        <v>738736.71647768014</v>
      </c>
      <c r="BE63" s="30">
        <v>0</v>
      </c>
      <c r="BF63" s="30">
        <v>647692.9</v>
      </c>
      <c r="BG63" s="30">
        <v>483941.08817548986</v>
      </c>
      <c r="BH63" s="30">
        <v>574984.90465317003</v>
      </c>
      <c r="BI63" s="30">
        <v>4422.9608050243851</v>
      </c>
      <c r="BJ63" s="30">
        <v>4459.1143594797559</v>
      </c>
      <c r="BK63" s="196">
        <v>-8.1077881257992281E-3</v>
      </c>
      <c r="BL63" s="30">
        <v>8.1077881257992281E-3</v>
      </c>
      <c r="BM63" s="30">
        <v>4699.9620791982034</v>
      </c>
      <c r="BN63" s="38">
        <v>743436.67855687835</v>
      </c>
      <c r="BO63" s="30">
        <v>5691.4906042836792</v>
      </c>
      <c r="BP63" s="30" t="s">
        <v>412</v>
      </c>
      <c r="BQ63" s="30">
        <v>5718.7436812067563</v>
      </c>
      <c r="BR63" s="196">
        <v>-1.1303596942127681E-2</v>
      </c>
      <c r="BS63" s="30">
        <v>-1125.5</v>
      </c>
      <c r="BT63" s="30">
        <v>742311.17855687835</v>
      </c>
      <c r="BU63" s="30">
        <v>-1300</v>
      </c>
      <c r="BV63" s="38">
        <v>741011.17855687835</v>
      </c>
      <c r="BW63" s="211">
        <v>3542.9</v>
      </c>
      <c r="BX63" s="212">
        <v>737468.27855687833</v>
      </c>
      <c r="BZ63" s="23">
        <v>8733308</v>
      </c>
      <c r="CB63" s="320"/>
    </row>
    <row r="64" spans="1:80" x14ac:dyDescent="0.25">
      <c r="A64" s="23">
        <v>143404</v>
      </c>
      <c r="B64" s="23">
        <v>8734012</v>
      </c>
      <c r="C64" s="23" t="s">
        <v>148</v>
      </c>
      <c r="D64" s="223">
        <v>1402</v>
      </c>
      <c r="E64" s="223">
        <v>0</v>
      </c>
      <c r="F64" s="223">
        <v>1402</v>
      </c>
      <c r="G64" s="30">
        <v>0</v>
      </c>
      <c r="H64" s="30">
        <v>4514696.5848263316</v>
      </c>
      <c r="I64" s="30">
        <v>3476888.070874291</v>
      </c>
      <c r="J64" s="30">
        <v>0</v>
      </c>
      <c r="K64" s="30">
        <v>105887.09236901969</v>
      </c>
      <c r="L64" s="30">
        <v>0</v>
      </c>
      <c r="M64" s="30">
        <v>345070.17045888078</v>
      </c>
      <c r="N64" s="30">
        <v>0</v>
      </c>
      <c r="O64" s="30">
        <v>0</v>
      </c>
      <c r="P64" s="30">
        <v>0</v>
      </c>
      <c r="Q64" s="30">
        <v>0</v>
      </c>
      <c r="R64" s="30">
        <v>0</v>
      </c>
      <c r="S64" s="30">
        <v>0</v>
      </c>
      <c r="T64" s="30">
        <v>30609.437966972397</v>
      </c>
      <c r="U64" s="30">
        <v>36011.103490555797</v>
      </c>
      <c r="V64" s="30">
        <v>0</v>
      </c>
      <c r="W64" s="30">
        <v>0</v>
      </c>
      <c r="X64" s="30">
        <v>0</v>
      </c>
      <c r="Y64" s="30">
        <v>0</v>
      </c>
      <c r="Z64" s="30">
        <v>0</v>
      </c>
      <c r="AA64" s="30">
        <v>19883.921869157031</v>
      </c>
      <c r="AB64" s="30">
        <v>0</v>
      </c>
      <c r="AC64" s="30">
        <v>504876.28487494972</v>
      </c>
      <c r="AD64" s="30">
        <v>0</v>
      </c>
      <c r="AE64" s="30">
        <v>0</v>
      </c>
      <c r="AF64" s="30">
        <v>145041.22630741764</v>
      </c>
      <c r="AG64" s="30">
        <v>0</v>
      </c>
      <c r="AH64" s="30">
        <v>0</v>
      </c>
      <c r="AI64" s="30">
        <v>0</v>
      </c>
      <c r="AJ64" s="30">
        <v>46137</v>
      </c>
      <c r="AK64" s="30">
        <v>0</v>
      </c>
      <c r="AL64" s="30">
        <v>0</v>
      </c>
      <c r="AM64" s="30">
        <v>0</v>
      </c>
      <c r="AN64" s="30">
        <v>0</v>
      </c>
      <c r="AO64" s="30">
        <v>0</v>
      </c>
      <c r="AP64" s="30">
        <v>0</v>
      </c>
      <c r="AQ64" s="30">
        <v>0</v>
      </c>
      <c r="AR64" s="30">
        <v>0</v>
      </c>
      <c r="AS64" s="30">
        <v>7991584.6557006221</v>
      </c>
      <c r="AT64" s="30">
        <v>1042338.0110295354</v>
      </c>
      <c r="AU64" s="30">
        <v>191178.22630741764</v>
      </c>
      <c r="AV64" s="30">
        <v>919600.80347891082</v>
      </c>
      <c r="AW64" s="38">
        <v>9225100.8930375762</v>
      </c>
      <c r="AX64" s="30">
        <v>9178963.8930375762</v>
      </c>
      <c r="AY64" s="30">
        <v>6465</v>
      </c>
      <c r="AZ64" s="30">
        <v>9063930</v>
      </c>
      <c r="BA64" s="30">
        <v>0</v>
      </c>
      <c r="BB64" s="30">
        <v>0</v>
      </c>
      <c r="BC64" s="30">
        <v>9225100.8930375762</v>
      </c>
      <c r="BD64" s="30">
        <v>0</v>
      </c>
      <c r="BE64" s="30">
        <v>9225100.8930375762</v>
      </c>
      <c r="BF64" s="30">
        <v>9110067</v>
      </c>
      <c r="BG64" s="30">
        <v>8918888.7736925818</v>
      </c>
      <c r="BH64" s="30">
        <v>9033922.666730158</v>
      </c>
      <c r="BI64" s="30">
        <v>6443.5967665692997</v>
      </c>
      <c r="BJ64" s="30">
        <v>6365.0636270082559</v>
      </c>
      <c r="BK64" s="196">
        <v>1.2338154677325096E-2</v>
      </c>
      <c r="BL64" s="30">
        <v>0</v>
      </c>
      <c r="BM64" s="30">
        <v>0</v>
      </c>
      <c r="BN64" s="38">
        <v>9225100.8930375762</v>
      </c>
      <c r="BO64" s="30">
        <v>6547.0498523805818</v>
      </c>
      <c r="BP64" s="30" t="s">
        <v>412</v>
      </c>
      <c r="BQ64" s="30">
        <v>6579.9578409683136</v>
      </c>
      <c r="BR64" s="196">
        <v>1.2413388855754048E-2</v>
      </c>
      <c r="BS64" s="30">
        <v>0</v>
      </c>
      <c r="BT64" s="30">
        <v>9225100.8930375762</v>
      </c>
      <c r="BU64" s="30">
        <v>0</v>
      </c>
      <c r="BV64" s="38">
        <v>9225100.8930375762</v>
      </c>
      <c r="BW64" s="211">
        <v>46137</v>
      </c>
      <c r="BX64" s="212">
        <v>9178963.8930375762</v>
      </c>
      <c r="BZ64" s="23">
        <v>8734012</v>
      </c>
      <c r="CB64" s="320"/>
    </row>
    <row r="65" spans="1:80" x14ac:dyDescent="0.25">
      <c r="A65" s="23">
        <v>110773</v>
      </c>
      <c r="B65" s="23">
        <v>8732444</v>
      </c>
      <c r="C65" s="23" t="s">
        <v>149</v>
      </c>
      <c r="D65" s="223">
        <v>366</v>
      </c>
      <c r="E65" s="223">
        <v>366</v>
      </c>
      <c r="F65" s="223">
        <v>0</v>
      </c>
      <c r="G65" s="30">
        <v>1407431.6941327651</v>
      </c>
      <c r="H65" s="30">
        <v>0</v>
      </c>
      <c r="I65" s="30">
        <v>0</v>
      </c>
      <c r="J65" s="30">
        <v>19297.180385008192</v>
      </c>
      <c r="K65" s="30">
        <v>0</v>
      </c>
      <c r="L65" s="30">
        <v>42382.825606027021</v>
      </c>
      <c r="M65" s="30">
        <v>0</v>
      </c>
      <c r="N65" s="30">
        <v>12215.050210038857</v>
      </c>
      <c r="O65" s="30">
        <v>854.65367672530738</v>
      </c>
      <c r="P65" s="30">
        <v>0</v>
      </c>
      <c r="Q65" s="30">
        <v>0</v>
      </c>
      <c r="R65" s="30">
        <v>0</v>
      </c>
      <c r="S65" s="30">
        <v>0</v>
      </c>
      <c r="T65" s="30">
        <v>0</v>
      </c>
      <c r="U65" s="30">
        <v>0</v>
      </c>
      <c r="V65" s="30">
        <v>0</v>
      </c>
      <c r="W65" s="30">
        <v>0</v>
      </c>
      <c r="X65" s="30">
        <v>0</v>
      </c>
      <c r="Y65" s="30">
        <v>0</v>
      </c>
      <c r="Z65" s="30">
        <v>25609.622453452976</v>
      </c>
      <c r="AA65" s="30">
        <v>0</v>
      </c>
      <c r="AB65" s="30">
        <v>152570.26004298418</v>
      </c>
      <c r="AC65" s="30">
        <v>0</v>
      </c>
      <c r="AD65" s="30">
        <v>2932.4117263641829</v>
      </c>
      <c r="AE65" s="30">
        <v>0</v>
      </c>
      <c r="AF65" s="30">
        <v>145041.22630741764</v>
      </c>
      <c r="AG65" s="30">
        <v>0</v>
      </c>
      <c r="AH65" s="30">
        <v>0</v>
      </c>
      <c r="AI65" s="30">
        <v>0</v>
      </c>
      <c r="AJ65" s="30">
        <v>61152</v>
      </c>
      <c r="AK65" s="30">
        <v>0</v>
      </c>
      <c r="AL65" s="30">
        <v>0</v>
      </c>
      <c r="AM65" s="30">
        <v>0</v>
      </c>
      <c r="AN65" s="30">
        <v>0</v>
      </c>
      <c r="AO65" s="30">
        <v>0</v>
      </c>
      <c r="AP65" s="30">
        <v>0</v>
      </c>
      <c r="AQ65" s="30">
        <v>0</v>
      </c>
      <c r="AR65" s="30">
        <v>0</v>
      </c>
      <c r="AS65" s="30">
        <v>1407431.6941327651</v>
      </c>
      <c r="AT65" s="30">
        <v>255862.00410060075</v>
      </c>
      <c r="AU65" s="30">
        <v>206193.22630741764</v>
      </c>
      <c r="AV65" s="30">
        <v>224837.80632247141</v>
      </c>
      <c r="AW65" s="38">
        <v>1869486.9245407835</v>
      </c>
      <c r="AX65" s="30">
        <v>1808334.9245407835</v>
      </c>
      <c r="AY65" s="30">
        <v>4955</v>
      </c>
      <c r="AZ65" s="30">
        <v>1813530</v>
      </c>
      <c r="BA65" s="30">
        <v>5195.0754592164885</v>
      </c>
      <c r="BB65" s="30">
        <v>0</v>
      </c>
      <c r="BC65" s="30">
        <v>1874682</v>
      </c>
      <c r="BD65" s="30">
        <v>1874682</v>
      </c>
      <c r="BE65" s="30">
        <v>0</v>
      </c>
      <c r="BF65" s="30">
        <v>1874682</v>
      </c>
      <c r="BG65" s="30">
        <v>1668488.7736925823</v>
      </c>
      <c r="BH65" s="30">
        <v>1668488.7736925823</v>
      </c>
      <c r="BI65" s="30">
        <v>4558.71249642782</v>
      </c>
      <c r="BJ65" s="30">
        <v>4532.863701887145</v>
      </c>
      <c r="BK65" s="196">
        <v>5.702530726858948E-3</v>
      </c>
      <c r="BL65" s="30">
        <v>0</v>
      </c>
      <c r="BM65" s="30">
        <v>0</v>
      </c>
      <c r="BN65" s="38">
        <v>1874682</v>
      </c>
      <c r="BO65" s="30">
        <v>4955</v>
      </c>
      <c r="BP65" s="30" t="s">
        <v>412</v>
      </c>
      <c r="BQ65" s="30">
        <v>5122.0819672131147</v>
      </c>
      <c r="BR65" s="196">
        <v>2.8862002737046755E-3</v>
      </c>
      <c r="BS65" s="30">
        <v>-3219.1499999999996</v>
      </c>
      <c r="BT65" s="30">
        <v>1871462.85</v>
      </c>
      <c r="BU65" s="30">
        <v>-3660</v>
      </c>
      <c r="BV65" s="38">
        <v>1867802.85</v>
      </c>
      <c r="BW65" s="211">
        <v>61152</v>
      </c>
      <c r="BX65" s="212">
        <v>1806650.85</v>
      </c>
      <c r="BZ65" s="23">
        <v>8732444</v>
      </c>
      <c r="CB65" s="320"/>
    </row>
    <row r="66" spans="1:80" x14ac:dyDescent="0.25">
      <c r="A66" s="23">
        <v>141707</v>
      </c>
      <c r="B66" s="23">
        <v>8733362</v>
      </c>
      <c r="C66" s="23" t="s">
        <v>150</v>
      </c>
      <c r="D66" s="223">
        <v>237</v>
      </c>
      <c r="E66" s="223">
        <v>237</v>
      </c>
      <c r="F66" s="223">
        <v>0</v>
      </c>
      <c r="G66" s="30">
        <v>911369.70357777399</v>
      </c>
      <c r="H66" s="30">
        <v>0</v>
      </c>
      <c r="I66" s="30">
        <v>0</v>
      </c>
      <c r="J66" s="30">
        <v>39583.959764119521</v>
      </c>
      <c r="K66" s="30">
        <v>0</v>
      </c>
      <c r="L66" s="30">
        <v>85825.2218522045</v>
      </c>
      <c r="M66" s="30">
        <v>0</v>
      </c>
      <c r="N66" s="30">
        <v>1174.5240586575853</v>
      </c>
      <c r="O66" s="30">
        <v>14813.997063238665</v>
      </c>
      <c r="P66" s="30">
        <v>0</v>
      </c>
      <c r="Q66" s="30">
        <v>0</v>
      </c>
      <c r="R66" s="30">
        <v>0</v>
      </c>
      <c r="S66" s="30">
        <v>0</v>
      </c>
      <c r="T66" s="30">
        <v>0</v>
      </c>
      <c r="U66" s="30">
        <v>0</v>
      </c>
      <c r="V66" s="30">
        <v>0</v>
      </c>
      <c r="W66" s="30">
        <v>0</v>
      </c>
      <c r="X66" s="30">
        <v>0</v>
      </c>
      <c r="Y66" s="30">
        <v>0</v>
      </c>
      <c r="Z66" s="30">
        <v>13252.450346954676</v>
      </c>
      <c r="AA66" s="30">
        <v>0</v>
      </c>
      <c r="AB66" s="30">
        <v>99510.248931693815</v>
      </c>
      <c r="AC66" s="30">
        <v>0</v>
      </c>
      <c r="AD66" s="30">
        <v>1717.0042345158497</v>
      </c>
      <c r="AE66" s="30">
        <v>0</v>
      </c>
      <c r="AF66" s="30">
        <v>145041.22630741764</v>
      </c>
      <c r="AG66" s="30">
        <v>0</v>
      </c>
      <c r="AH66" s="30">
        <v>0</v>
      </c>
      <c r="AI66" s="30">
        <v>0</v>
      </c>
      <c r="AJ66" s="30">
        <v>6770.4</v>
      </c>
      <c r="AK66" s="30">
        <v>0</v>
      </c>
      <c r="AL66" s="30">
        <v>0</v>
      </c>
      <c r="AM66" s="30">
        <v>0</v>
      </c>
      <c r="AN66" s="30">
        <v>0</v>
      </c>
      <c r="AO66" s="30">
        <v>0</v>
      </c>
      <c r="AP66" s="30">
        <v>0</v>
      </c>
      <c r="AQ66" s="30">
        <v>0</v>
      </c>
      <c r="AR66" s="30">
        <v>0</v>
      </c>
      <c r="AS66" s="30">
        <v>911369.70357777399</v>
      </c>
      <c r="AT66" s="30">
        <v>255877.40625138464</v>
      </c>
      <c r="AU66" s="30">
        <v>151811.62630741764</v>
      </c>
      <c r="AV66" s="30">
        <v>160497.34607785934</v>
      </c>
      <c r="AW66" s="38">
        <v>1319058.7361365762</v>
      </c>
      <c r="AX66" s="30">
        <v>1312288.3361365763</v>
      </c>
      <c r="AY66" s="30">
        <v>4955</v>
      </c>
      <c r="AZ66" s="30">
        <v>1174335</v>
      </c>
      <c r="BA66" s="30">
        <v>0</v>
      </c>
      <c r="BB66" s="30">
        <v>0</v>
      </c>
      <c r="BC66" s="30">
        <v>1319058.7361365762</v>
      </c>
      <c r="BD66" s="30">
        <v>1319058.7361365762</v>
      </c>
      <c r="BE66" s="30">
        <v>0</v>
      </c>
      <c r="BF66" s="30">
        <v>1181105.3999999999</v>
      </c>
      <c r="BG66" s="30">
        <v>1029293.7736925823</v>
      </c>
      <c r="BH66" s="30">
        <v>1167247.1098291585</v>
      </c>
      <c r="BI66" s="30">
        <v>4925.0932904183901</v>
      </c>
      <c r="BJ66" s="30">
        <v>4741.6374995542828</v>
      </c>
      <c r="BK66" s="196">
        <v>3.8690387209345339E-2</v>
      </c>
      <c r="BL66" s="30">
        <v>0</v>
      </c>
      <c r="BM66" s="30">
        <v>0</v>
      </c>
      <c r="BN66" s="38">
        <v>1319058.7361365762</v>
      </c>
      <c r="BO66" s="30">
        <v>5537.0815870741617</v>
      </c>
      <c r="BP66" s="30" t="s">
        <v>412</v>
      </c>
      <c r="BQ66" s="30">
        <v>5565.6486756817558</v>
      </c>
      <c r="BR66" s="196">
        <v>3.6469954142102745E-2</v>
      </c>
      <c r="BS66" s="30">
        <v>0</v>
      </c>
      <c r="BT66" s="30">
        <v>1319058.7361365762</v>
      </c>
      <c r="BU66" s="30">
        <v>0</v>
      </c>
      <c r="BV66" s="38">
        <v>1319058.7361365762</v>
      </c>
      <c r="BW66" s="211">
        <v>6770.4</v>
      </c>
      <c r="BX66" s="212">
        <v>1312288.3361365763</v>
      </c>
      <c r="BZ66" s="23">
        <v>8733362</v>
      </c>
      <c r="CB66" s="320"/>
    </row>
    <row r="67" spans="1:80" x14ac:dyDescent="0.25">
      <c r="A67" s="23">
        <v>141949</v>
      </c>
      <c r="B67" s="23">
        <v>8732037</v>
      </c>
      <c r="C67" s="23" t="s">
        <v>151</v>
      </c>
      <c r="D67" s="223">
        <v>330.5</v>
      </c>
      <c r="E67" s="223">
        <v>330.5</v>
      </c>
      <c r="F67" s="223">
        <v>0</v>
      </c>
      <c r="G67" s="30">
        <v>1270918.5106854613</v>
      </c>
      <c r="H67" s="30">
        <v>0</v>
      </c>
      <c r="I67" s="30">
        <v>0</v>
      </c>
      <c r="J67" s="30">
        <v>15151.456164504923</v>
      </c>
      <c r="K67" s="30">
        <v>0</v>
      </c>
      <c r="L67" s="30">
        <v>35801.977924068895</v>
      </c>
      <c r="M67" s="30">
        <v>0</v>
      </c>
      <c r="N67" s="30">
        <v>496.07693467901908</v>
      </c>
      <c r="O67" s="30">
        <v>902.43782797991685</v>
      </c>
      <c r="P67" s="30">
        <v>469.68986368545427</v>
      </c>
      <c r="Q67" s="30">
        <v>0</v>
      </c>
      <c r="R67" s="30">
        <v>0</v>
      </c>
      <c r="S67" s="30">
        <v>0</v>
      </c>
      <c r="T67" s="30">
        <v>0</v>
      </c>
      <c r="U67" s="30">
        <v>0</v>
      </c>
      <c r="V67" s="30">
        <v>0</v>
      </c>
      <c r="W67" s="30">
        <v>0</v>
      </c>
      <c r="X67" s="30">
        <v>0</v>
      </c>
      <c r="Y67" s="30">
        <v>0</v>
      </c>
      <c r="Z67" s="30">
        <v>18156.869370151093</v>
      </c>
      <c r="AA67" s="30">
        <v>0</v>
      </c>
      <c r="AB67" s="30">
        <v>128142.29702558678</v>
      </c>
      <c r="AC67" s="30">
        <v>0</v>
      </c>
      <c r="AD67" s="30">
        <v>10409.488410393376</v>
      </c>
      <c r="AE67" s="30">
        <v>0</v>
      </c>
      <c r="AF67" s="30">
        <v>145041.22630741764</v>
      </c>
      <c r="AG67" s="30">
        <v>0</v>
      </c>
      <c r="AH67" s="30">
        <v>0</v>
      </c>
      <c r="AI67" s="30">
        <v>0</v>
      </c>
      <c r="AJ67" s="30">
        <v>7417.08</v>
      </c>
      <c r="AK67" s="30">
        <v>0</v>
      </c>
      <c r="AL67" s="30">
        <v>0</v>
      </c>
      <c r="AM67" s="30">
        <v>0</v>
      </c>
      <c r="AN67" s="30">
        <v>0</v>
      </c>
      <c r="AO67" s="30">
        <v>0</v>
      </c>
      <c r="AP67" s="30">
        <v>0</v>
      </c>
      <c r="AQ67" s="30">
        <v>0</v>
      </c>
      <c r="AR67" s="30">
        <v>0</v>
      </c>
      <c r="AS67" s="30">
        <v>1270918.5106854613</v>
      </c>
      <c r="AT67" s="30">
        <v>209530.29352104946</v>
      </c>
      <c r="AU67" s="30">
        <v>152458.30630741763</v>
      </c>
      <c r="AV67" s="30">
        <v>185475.5343316209</v>
      </c>
      <c r="AW67" s="38">
        <v>1632907.1105139283</v>
      </c>
      <c r="AX67" s="30">
        <v>1625490.0305139283</v>
      </c>
      <c r="AY67" s="30">
        <v>4955</v>
      </c>
      <c r="AZ67" s="30">
        <v>1637627.5</v>
      </c>
      <c r="BA67" s="30">
        <v>12137.469486071728</v>
      </c>
      <c r="BB67" s="30">
        <v>0</v>
      </c>
      <c r="BC67" s="30">
        <v>1645044.58</v>
      </c>
      <c r="BD67" s="30">
        <v>1645044.58</v>
      </c>
      <c r="BE67" s="30">
        <v>0</v>
      </c>
      <c r="BF67" s="30">
        <v>1645044.58</v>
      </c>
      <c r="BG67" s="30">
        <v>1492586.2736925823</v>
      </c>
      <c r="BH67" s="30">
        <v>1492586.2736925823</v>
      </c>
      <c r="BI67" s="30">
        <v>4516.1460626099315</v>
      </c>
      <c r="BJ67" s="30">
        <v>4461.8200470728461</v>
      </c>
      <c r="BK67" s="196">
        <v>1.2175752263412252E-2</v>
      </c>
      <c r="BL67" s="30">
        <v>0</v>
      </c>
      <c r="BM67" s="30">
        <v>0</v>
      </c>
      <c r="BN67" s="38">
        <v>1645044.58</v>
      </c>
      <c r="BO67" s="30">
        <v>4955</v>
      </c>
      <c r="BP67" s="30" t="s">
        <v>412</v>
      </c>
      <c r="BQ67" s="30">
        <v>4977.4419969742812</v>
      </c>
      <c r="BR67" s="196">
        <v>3.8336631105420071E-3</v>
      </c>
      <c r="BS67" s="30">
        <v>0</v>
      </c>
      <c r="BT67" s="30">
        <v>1645044.58</v>
      </c>
      <c r="BU67" s="30">
        <v>0</v>
      </c>
      <c r="BV67" s="38">
        <v>1645044.58</v>
      </c>
      <c r="BW67" s="211">
        <v>7417.08</v>
      </c>
      <c r="BX67" s="212">
        <v>1637627.5</v>
      </c>
      <c r="BZ67" s="23">
        <v>8732037</v>
      </c>
      <c r="CB67" s="320"/>
    </row>
    <row r="68" spans="1:80" x14ac:dyDescent="0.25">
      <c r="A68" s="23">
        <v>146369</v>
      </c>
      <c r="B68" s="23">
        <v>8734014</v>
      </c>
      <c r="C68" s="23" t="s">
        <v>152</v>
      </c>
      <c r="D68" s="223">
        <v>750</v>
      </c>
      <c r="E68" s="223">
        <v>0</v>
      </c>
      <c r="F68" s="223">
        <v>750</v>
      </c>
      <c r="G68" s="30">
        <v>0</v>
      </c>
      <c r="H68" s="30">
        <v>2579826.6199007607</v>
      </c>
      <c r="I68" s="30">
        <v>1674283.5350080065</v>
      </c>
      <c r="J68" s="30">
        <v>0</v>
      </c>
      <c r="K68" s="30">
        <v>116277.8818071009</v>
      </c>
      <c r="L68" s="30">
        <v>0</v>
      </c>
      <c r="M68" s="30">
        <v>380820.68361453136</v>
      </c>
      <c r="N68" s="30">
        <v>0</v>
      </c>
      <c r="O68" s="30">
        <v>0</v>
      </c>
      <c r="P68" s="30">
        <v>0</v>
      </c>
      <c r="Q68" s="30">
        <v>0</v>
      </c>
      <c r="R68" s="30">
        <v>0</v>
      </c>
      <c r="S68" s="30">
        <v>0</v>
      </c>
      <c r="T68" s="30">
        <v>16313.389478546214</v>
      </c>
      <c r="U68" s="30">
        <v>80067.55497742341</v>
      </c>
      <c r="V68" s="30">
        <v>0</v>
      </c>
      <c r="W68" s="30">
        <v>0</v>
      </c>
      <c r="X68" s="30">
        <v>0</v>
      </c>
      <c r="Y68" s="30">
        <v>0</v>
      </c>
      <c r="Z68" s="30">
        <v>0</v>
      </c>
      <c r="AA68" s="30">
        <v>19549.298929827466</v>
      </c>
      <c r="AB68" s="30">
        <v>0</v>
      </c>
      <c r="AC68" s="30">
        <v>343242.56530771073</v>
      </c>
      <c r="AD68" s="30">
        <v>0</v>
      </c>
      <c r="AE68" s="30">
        <v>0</v>
      </c>
      <c r="AF68" s="30">
        <v>145041.22630741764</v>
      </c>
      <c r="AG68" s="30">
        <v>0</v>
      </c>
      <c r="AH68" s="30">
        <v>0</v>
      </c>
      <c r="AI68" s="30">
        <v>0</v>
      </c>
      <c r="AJ68" s="30">
        <v>16380</v>
      </c>
      <c r="AK68" s="30">
        <v>0</v>
      </c>
      <c r="AL68" s="30">
        <v>0</v>
      </c>
      <c r="AM68" s="30">
        <v>0</v>
      </c>
      <c r="AN68" s="30">
        <v>0</v>
      </c>
      <c r="AO68" s="30">
        <v>0</v>
      </c>
      <c r="AP68" s="30">
        <v>0</v>
      </c>
      <c r="AQ68" s="30">
        <v>0</v>
      </c>
      <c r="AR68" s="30">
        <v>0</v>
      </c>
      <c r="AS68" s="30">
        <v>4254110.154908767</v>
      </c>
      <c r="AT68" s="30">
        <v>956271.37411514018</v>
      </c>
      <c r="AU68" s="30">
        <v>161421.22630741764</v>
      </c>
      <c r="AV68" s="30">
        <v>635402.53638820187</v>
      </c>
      <c r="AW68" s="38">
        <v>5371802.7553313244</v>
      </c>
      <c r="AX68" s="30">
        <v>5355422.7553313244</v>
      </c>
      <c r="AY68" s="30">
        <v>6465</v>
      </c>
      <c r="AZ68" s="30">
        <v>4848750</v>
      </c>
      <c r="BA68" s="30">
        <v>0</v>
      </c>
      <c r="BB68" s="30">
        <v>0</v>
      </c>
      <c r="BC68" s="30">
        <v>5371802.7553313244</v>
      </c>
      <c r="BD68" s="30">
        <v>0</v>
      </c>
      <c r="BE68" s="30">
        <v>5371802.7553313244</v>
      </c>
      <c r="BF68" s="30">
        <v>4865130</v>
      </c>
      <c r="BG68" s="30">
        <v>4703708.7736925827</v>
      </c>
      <c r="BH68" s="30">
        <v>5210381.5290239071</v>
      </c>
      <c r="BI68" s="30">
        <v>6947.1753720318766</v>
      </c>
      <c r="BJ68" s="30">
        <v>6919.2911559792492</v>
      </c>
      <c r="BK68" s="196">
        <v>4.0299237919091558E-3</v>
      </c>
      <c r="BL68" s="30">
        <v>0</v>
      </c>
      <c r="BM68" s="30">
        <v>0</v>
      </c>
      <c r="BN68" s="38">
        <v>5371802.7553313244</v>
      </c>
      <c r="BO68" s="30">
        <v>7140.5636737750992</v>
      </c>
      <c r="BP68" s="30" t="s">
        <v>412</v>
      </c>
      <c r="BQ68" s="30">
        <v>7162.4036737750994</v>
      </c>
      <c r="BR68" s="196">
        <v>3.8162075197278877E-3</v>
      </c>
      <c r="BS68" s="30">
        <v>0</v>
      </c>
      <c r="BT68" s="30">
        <v>5371802.7553313244</v>
      </c>
      <c r="BU68" s="30">
        <v>0</v>
      </c>
      <c r="BV68" s="38">
        <v>5371802.7553313244</v>
      </c>
      <c r="BW68" s="211">
        <v>16380</v>
      </c>
      <c r="BX68" s="212">
        <v>5355422.7553313244</v>
      </c>
      <c r="BZ68" s="23">
        <v>8734014</v>
      </c>
      <c r="CB68" s="320"/>
    </row>
    <row r="69" spans="1:80" x14ac:dyDescent="0.25">
      <c r="A69" s="23">
        <v>110820</v>
      </c>
      <c r="B69" s="23">
        <v>8733074</v>
      </c>
      <c r="C69" s="23" t="s">
        <v>153</v>
      </c>
      <c r="D69" s="223">
        <v>198</v>
      </c>
      <c r="E69" s="223">
        <v>198</v>
      </c>
      <c r="F69" s="223">
        <v>0</v>
      </c>
      <c r="G69" s="30">
        <v>761397.47387510235</v>
      </c>
      <c r="H69" s="30">
        <v>0</v>
      </c>
      <c r="I69" s="30">
        <v>0</v>
      </c>
      <c r="J69" s="30">
        <v>18802.380887956766</v>
      </c>
      <c r="K69" s="30">
        <v>0</v>
      </c>
      <c r="L69" s="30">
        <v>41323.254965876273</v>
      </c>
      <c r="M69" s="30">
        <v>0</v>
      </c>
      <c r="N69" s="30">
        <v>2349.0481173151716</v>
      </c>
      <c r="O69" s="30">
        <v>3703.499265809668</v>
      </c>
      <c r="P69" s="30">
        <v>0</v>
      </c>
      <c r="Q69" s="30">
        <v>0</v>
      </c>
      <c r="R69" s="30">
        <v>0</v>
      </c>
      <c r="S69" s="30">
        <v>0</v>
      </c>
      <c r="T69" s="30">
        <v>0</v>
      </c>
      <c r="U69" s="30">
        <v>0</v>
      </c>
      <c r="V69" s="30">
        <v>0</v>
      </c>
      <c r="W69" s="30">
        <v>0</v>
      </c>
      <c r="X69" s="30">
        <v>0</v>
      </c>
      <c r="Y69" s="30">
        <v>0</v>
      </c>
      <c r="Z69" s="30">
        <v>12468.947325697585</v>
      </c>
      <c r="AA69" s="30">
        <v>0</v>
      </c>
      <c r="AB69" s="30">
        <v>44150.058204923596</v>
      </c>
      <c r="AC69" s="30">
        <v>0</v>
      </c>
      <c r="AD69" s="30">
        <v>0</v>
      </c>
      <c r="AE69" s="30">
        <v>0</v>
      </c>
      <c r="AF69" s="30">
        <v>145041.22630741764</v>
      </c>
      <c r="AG69" s="30">
        <v>0</v>
      </c>
      <c r="AH69" s="30">
        <v>0</v>
      </c>
      <c r="AI69" s="30">
        <v>0</v>
      </c>
      <c r="AJ69" s="30">
        <v>22455</v>
      </c>
      <c r="AK69" s="30">
        <v>0</v>
      </c>
      <c r="AL69" s="30">
        <v>0</v>
      </c>
      <c r="AM69" s="30">
        <v>0</v>
      </c>
      <c r="AN69" s="30">
        <v>0</v>
      </c>
      <c r="AO69" s="30">
        <v>0</v>
      </c>
      <c r="AP69" s="30">
        <v>0</v>
      </c>
      <c r="AQ69" s="30">
        <v>0</v>
      </c>
      <c r="AR69" s="30">
        <v>0</v>
      </c>
      <c r="AS69" s="30">
        <v>761397.47387510235</v>
      </c>
      <c r="AT69" s="30">
        <v>122797.18876757906</v>
      </c>
      <c r="AU69" s="30">
        <v>167496.22630741764</v>
      </c>
      <c r="AV69" s="30">
        <v>85157.931282654623</v>
      </c>
      <c r="AW69" s="38">
        <v>1051690.888950099</v>
      </c>
      <c r="AX69" s="30">
        <v>1029235.888950099</v>
      </c>
      <c r="AY69" s="30">
        <v>4955</v>
      </c>
      <c r="AZ69" s="30">
        <v>981090</v>
      </c>
      <c r="BA69" s="30">
        <v>0</v>
      </c>
      <c r="BB69" s="30">
        <v>0</v>
      </c>
      <c r="BC69" s="30">
        <v>1051690.888950099</v>
      </c>
      <c r="BD69" s="30">
        <v>1051690.8889500992</v>
      </c>
      <c r="BE69" s="30">
        <v>0</v>
      </c>
      <c r="BF69" s="30">
        <v>1003545</v>
      </c>
      <c r="BG69" s="30">
        <v>836048.77369258238</v>
      </c>
      <c r="BH69" s="30">
        <v>884194.66264268139</v>
      </c>
      <c r="BI69" s="30">
        <v>4465.629609306472</v>
      </c>
      <c r="BJ69" s="30">
        <v>4474.5925909174994</v>
      </c>
      <c r="BK69" s="196">
        <v>-2.0030832816422934E-3</v>
      </c>
      <c r="BL69" s="30">
        <v>2.0030832816422934E-3</v>
      </c>
      <c r="BM69" s="30">
        <v>1774.6703589834087</v>
      </c>
      <c r="BN69" s="38">
        <v>1053465.5593090823</v>
      </c>
      <c r="BO69" s="30">
        <v>5207.1240369145571</v>
      </c>
      <c r="BP69" s="30" t="s">
        <v>412</v>
      </c>
      <c r="BQ69" s="30">
        <v>5320.5331278236481</v>
      </c>
      <c r="BR69" s="196">
        <v>-1.7899377158828722E-3</v>
      </c>
      <c r="BS69" s="30">
        <v>-1820.1000000000001</v>
      </c>
      <c r="BT69" s="30">
        <v>1051645.4593090822</v>
      </c>
      <c r="BU69" s="30">
        <v>-1980</v>
      </c>
      <c r="BV69" s="38">
        <v>1049665.4593090822</v>
      </c>
      <c r="BW69" s="211">
        <v>22455</v>
      </c>
      <c r="BX69" s="212">
        <v>1027210.4593090822</v>
      </c>
      <c r="BZ69" s="23">
        <v>8733074</v>
      </c>
      <c r="CB69" s="320"/>
    </row>
    <row r="70" spans="1:80" x14ac:dyDescent="0.25">
      <c r="A70" s="23">
        <v>145302</v>
      </c>
      <c r="B70" s="23">
        <v>8732055</v>
      </c>
      <c r="C70" s="23" t="s">
        <v>154</v>
      </c>
      <c r="D70" s="223">
        <v>85</v>
      </c>
      <c r="E70" s="223">
        <v>85</v>
      </c>
      <c r="F70" s="223">
        <v>0</v>
      </c>
      <c r="G70" s="30">
        <v>326862.5519160793</v>
      </c>
      <c r="H70" s="30">
        <v>0</v>
      </c>
      <c r="I70" s="30">
        <v>0</v>
      </c>
      <c r="J70" s="30">
        <v>14349.185414493306</v>
      </c>
      <c r="K70" s="30">
        <v>0</v>
      </c>
      <c r="L70" s="30">
        <v>30727.548564369506</v>
      </c>
      <c r="M70" s="30">
        <v>0</v>
      </c>
      <c r="N70" s="30">
        <v>704.71443519455113</v>
      </c>
      <c r="O70" s="30">
        <v>17947.727211231446</v>
      </c>
      <c r="P70" s="30">
        <v>0</v>
      </c>
      <c r="Q70" s="30">
        <v>0</v>
      </c>
      <c r="R70" s="30">
        <v>0</v>
      </c>
      <c r="S70" s="30">
        <v>0</v>
      </c>
      <c r="T70" s="30">
        <v>0</v>
      </c>
      <c r="U70" s="30">
        <v>0</v>
      </c>
      <c r="V70" s="30">
        <v>0</v>
      </c>
      <c r="W70" s="30">
        <v>0</v>
      </c>
      <c r="X70" s="30">
        <v>0</v>
      </c>
      <c r="Y70" s="30">
        <v>0</v>
      </c>
      <c r="Z70" s="30">
        <v>4595.8649335866467</v>
      </c>
      <c r="AA70" s="30">
        <v>0</v>
      </c>
      <c r="AB70" s="30">
        <v>26082.89914045898</v>
      </c>
      <c r="AC70" s="30">
        <v>0</v>
      </c>
      <c r="AD70" s="30">
        <v>0</v>
      </c>
      <c r="AE70" s="30">
        <v>0</v>
      </c>
      <c r="AF70" s="30">
        <v>145041.22630741764</v>
      </c>
      <c r="AG70" s="30">
        <v>0</v>
      </c>
      <c r="AH70" s="30">
        <v>0</v>
      </c>
      <c r="AI70" s="30">
        <v>0</v>
      </c>
      <c r="AJ70" s="30">
        <v>2744.5</v>
      </c>
      <c r="AK70" s="30">
        <v>0</v>
      </c>
      <c r="AL70" s="30">
        <v>0</v>
      </c>
      <c r="AM70" s="30">
        <v>0</v>
      </c>
      <c r="AN70" s="30">
        <v>0</v>
      </c>
      <c r="AO70" s="30">
        <v>0</v>
      </c>
      <c r="AP70" s="30">
        <v>0</v>
      </c>
      <c r="AQ70" s="30">
        <v>0</v>
      </c>
      <c r="AR70" s="30">
        <v>0</v>
      </c>
      <c r="AS70" s="30">
        <v>326862.5519160793</v>
      </c>
      <c r="AT70" s="30">
        <v>94407.939699334442</v>
      </c>
      <c r="AU70" s="30">
        <v>147785.72630741764</v>
      </c>
      <c r="AV70" s="30">
        <v>57654.405849807925</v>
      </c>
      <c r="AW70" s="38">
        <v>569056.21792283142</v>
      </c>
      <c r="AX70" s="30">
        <v>566311.71792283142</v>
      </c>
      <c r="AY70" s="30">
        <v>4955</v>
      </c>
      <c r="AZ70" s="30">
        <v>421175</v>
      </c>
      <c r="BA70" s="30">
        <v>0</v>
      </c>
      <c r="BB70" s="30">
        <v>0</v>
      </c>
      <c r="BC70" s="30">
        <v>569056.21792283142</v>
      </c>
      <c r="BD70" s="30">
        <v>569056.2179228313</v>
      </c>
      <c r="BE70" s="30">
        <v>0</v>
      </c>
      <c r="BF70" s="30">
        <v>423919.5</v>
      </c>
      <c r="BG70" s="30">
        <v>276133.77369258238</v>
      </c>
      <c r="BH70" s="30">
        <v>421270.4916154138</v>
      </c>
      <c r="BI70" s="30">
        <v>4956.123430769574</v>
      </c>
      <c r="BJ70" s="30">
        <v>4986.7933566594456</v>
      </c>
      <c r="BK70" s="196">
        <v>-6.150229956674357E-3</v>
      </c>
      <c r="BL70" s="30">
        <v>6.150229956674357E-3</v>
      </c>
      <c r="BM70" s="30">
        <v>2606.9437006390854</v>
      </c>
      <c r="BN70" s="38">
        <v>571663.16162347049</v>
      </c>
      <c r="BO70" s="30">
        <v>6693.1607249820054</v>
      </c>
      <c r="BP70" s="30" t="s">
        <v>412</v>
      </c>
      <c r="BQ70" s="30">
        <v>6725.4489602761232</v>
      </c>
      <c r="BR70" s="196">
        <v>4.945800582655413E-2</v>
      </c>
      <c r="BS70" s="30">
        <v>0</v>
      </c>
      <c r="BT70" s="30">
        <v>571663.16162347049</v>
      </c>
      <c r="BU70" s="30">
        <v>0</v>
      </c>
      <c r="BV70" s="38">
        <v>571663.16162347049</v>
      </c>
      <c r="BW70" s="211">
        <v>2744.5</v>
      </c>
      <c r="BX70" s="212">
        <v>568918.66162347049</v>
      </c>
      <c r="BZ70" s="23">
        <v>8732055</v>
      </c>
      <c r="CB70" s="320"/>
    </row>
    <row r="71" spans="1:80" x14ac:dyDescent="0.25">
      <c r="A71" s="23">
        <v>110766</v>
      </c>
      <c r="B71" s="23">
        <v>8732336</v>
      </c>
      <c r="C71" s="23" t="s">
        <v>155</v>
      </c>
      <c r="D71" s="223">
        <v>366</v>
      </c>
      <c r="E71" s="223">
        <v>366</v>
      </c>
      <c r="F71" s="223">
        <v>0</v>
      </c>
      <c r="G71" s="30">
        <v>1407431.6941327651</v>
      </c>
      <c r="H71" s="30">
        <v>0</v>
      </c>
      <c r="I71" s="30">
        <v>0</v>
      </c>
      <c r="J71" s="30">
        <v>50469.548699252373</v>
      </c>
      <c r="K71" s="30">
        <v>0</v>
      </c>
      <c r="L71" s="30">
        <v>112314.48785597146</v>
      </c>
      <c r="M71" s="30">
        <v>0</v>
      </c>
      <c r="N71" s="30">
        <v>0</v>
      </c>
      <c r="O71" s="30">
        <v>285.66506454928077</v>
      </c>
      <c r="P71" s="30">
        <v>0</v>
      </c>
      <c r="Q71" s="30">
        <v>0</v>
      </c>
      <c r="R71" s="30">
        <v>0</v>
      </c>
      <c r="S71" s="30">
        <v>0</v>
      </c>
      <c r="T71" s="30">
        <v>0</v>
      </c>
      <c r="U71" s="30">
        <v>0</v>
      </c>
      <c r="V71" s="30">
        <v>0</v>
      </c>
      <c r="W71" s="30">
        <v>0</v>
      </c>
      <c r="X71" s="30">
        <v>0</v>
      </c>
      <c r="Y71" s="30">
        <v>0</v>
      </c>
      <c r="Z71" s="30">
        <v>55262.869504819842</v>
      </c>
      <c r="AA71" s="30">
        <v>0</v>
      </c>
      <c r="AB71" s="30">
        <v>170385.63774276091</v>
      </c>
      <c r="AC71" s="30">
        <v>0</v>
      </c>
      <c r="AD71" s="30">
        <v>10649.284690480386</v>
      </c>
      <c r="AE71" s="30">
        <v>0</v>
      </c>
      <c r="AF71" s="30">
        <v>145041.22630741764</v>
      </c>
      <c r="AG71" s="30">
        <v>0</v>
      </c>
      <c r="AH71" s="30">
        <v>0</v>
      </c>
      <c r="AI71" s="30">
        <v>0</v>
      </c>
      <c r="AJ71" s="30">
        <v>12994.8</v>
      </c>
      <c r="AK71" s="30">
        <v>0</v>
      </c>
      <c r="AL71" s="30">
        <v>0</v>
      </c>
      <c r="AM71" s="30">
        <v>0</v>
      </c>
      <c r="AN71" s="30">
        <v>0</v>
      </c>
      <c r="AO71" s="30">
        <v>0</v>
      </c>
      <c r="AP71" s="30">
        <v>0</v>
      </c>
      <c r="AQ71" s="30">
        <v>0</v>
      </c>
      <c r="AR71" s="30">
        <v>0</v>
      </c>
      <c r="AS71" s="30">
        <v>1407431.6941327651</v>
      </c>
      <c r="AT71" s="30">
        <v>399367.49355783424</v>
      </c>
      <c r="AU71" s="30">
        <v>158036.02630741763</v>
      </c>
      <c r="AV71" s="30">
        <v>243175.55796200584</v>
      </c>
      <c r="AW71" s="38">
        <v>1964835.2139980169</v>
      </c>
      <c r="AX71" s="30">
        <v>1951840.4139980169</v>
      </c>
      <c r="AY71" s="30">
        <v>4955</v>
      </c>
      <c r="AZ71" s="30">
        <v>1813530</v>
      </c>
      <c r="BA71" s="30">
        <v>0</v>
      </c>
      <c r="BB71" s="30">
        <v>0</v>
      </c>
      <c r="BC71" s="30">
        <v>1964835.2139980169</v>
      </c>
      <c r="BD71" s="30">
        <v>1964835.2139980169</v>
      </c>
      <c r="BE71" s="30">
        <v>0</v>
      </c>
      <c r="BF71" s="30">
        <v>1826524.8</v>
      </c>
      <c r="BG71" s="30">
        <v>1668488.7736925823</v>
      </c>
      <c r="BH71" s="30">
        <v>1806799.1876905991</v>
      </c>
      <c r="BI71" s="30">
        <v>4936.6098024333305</v>
      </c>
      <c r="BJ71" s="30">
        <v>4866.3553936813187</v>
      </c>
      <c r="BK71" s="196">
        <v>1.4436760792940264E-2</v>
      </c>
      <c r="BL71" s="30">
        <v>0</v>
      </c>
      <c r="BM71" s="30">
        <v>0</v>
      </c>
      <c r="BN71" s="38">
        <v>1964835.2139980169</v>
      </c>
      <c r="BO71" s="30">
        <v>5332.8973060055105</v>
      </c>
      <c r="BP71" s="30" t="s">
        <v>412</v>
      </c>
      <c r="BQ71" s="30">
        <v>5368.4022240382974</v>
      </c>
      <c r="BR71" s="196">
        <v>1.6568489725523827E-2</v>
      </c>
      <c r="BS71" s="30">
        <v>-3512.1000000000004</v>
      </c>
      <c r="BT71" s="30">
        <v>1961323.1139980168</v>
      </c>
      <c r="BU71" s="30">
        <v>-3660</v>
      </c>
      <c r="BV71" s="38">
        <v>1957663.1139980168</v>
      </c>
      <c r="BW71" s="211">
        <v>12994.8</v>
      </c>
      <c r="BX71" s="212">
        <v>1944668.3139980168</v>
      </c>
      <c r="BZ71" s="23">
        <v>8732336</v>
      </c>
      <c r="CB71" s="320"/>
    </row>
    <row r="72" spans="1:80" x14ac:dyDescent="0.25">
      <c r="A72" s="23">
        <v>145423</v>
      </c>
      <c r="B72" s="23">
        <v>8732009</v>
      </c>
      <c r="C72" s="23" t="s">
        <v>156</v>
      </c>
      <c r="D72" s="223">
        <v>140</v>
      </c>
      <c r="E72" s="223">
        <v>140</v>
      </c>
      <c r="F72" s="223">
        <v>0</v>
      </c>
      <c r="G72" s="30">
        <v>538361.85021471884</v>
      </c>
      <c r="H72" s="30">
        <v>0</v>
      </c>
      <c r="I72" s="30">
        <v>0</v>
      </c>
      <c r="J72" s="30">
        <v>21276.378373214218</v>
      </c>
      <c r="K72" s="30">
        <v>0</v>
      </c>
      <c r="L72" s="30">
        <v>45561.537526478933</v>
      </c>
      <c r="M72" s="30">
        <v>0</v>
      </c>
      <c r="N72" s="30">
        <v>3758.4769877042659</v>
      </c>
      <c r="O72" s="30">
        <v>4558.1529425349618</v>
      </c>
      <c r="P72" s="30">
        <v>24909.905992976208</v>
      </c>
      <c r="Q72" s="30">
        <v>0</v>
      </c>
      <c r="R72" s="30">
        <v>0</v>
      </c>
      <c r="S72" s="30">
        <v>0</v>
      </c>
      <c r="T72" s="30">
        <v>0</v>
      </c>
      <c r="U72" s="30">
        <v>0</v>
      </c>
      <c r="V72" s="30">
        <v>0</v>
      </c>
      <c r="W72" s="30">
        <v>0</v>
      </c>
      <c r="X72" s="30">
        <v>0</v>
      </c>
      <c r="Y72" s="30">
        <v>0</v>
      </c>
      <c r="Z72" s="30">
        <v>8257.8107897599675</v>
      </c>
      <c r="AA72" s="30">
        <v>0</v>
      </c>
      <c r="AB72" s="30">
        <v>68695.097215865608</v>
      </c>
      <c r="AC72" s="30">
        <v>0</v>
      </c>
      <c r="AD72" s="30">
        <v>0</v>
      </c>
      <c r="AE72" s="30">
        <v>0</v>
      </c>
      <c r="AF72" s="30">
        <v>145041.22630741764</v>
      </c>
      <c r="AG72" s="30">
        <v>0</v>
      </c>
      <c r="AH72" s="30">
        <v>0</v>
      </c>
      <c r="AI72" s="30">
        <v>0</v>
      </c>
      <c r="AJ72" s="30">
        <v>3068.85</v>
      </c>
      <c r="AK72" s="30">
        <v>0</v>
      </c>
      <c r="AL72" s="30">
        <v>0</v>
      </c>
      <c r="AM72" s="30">
        <v>0</v>
      </c>
      <c r="AN72" s="30">
        <v>0</v>
      </c>
      <c r="AO72" s="30">
        <v>0</v>
      </c>
      <c r="AP72" s="30">
        <v>0</v>
      </c>
      <c r="AQ72" s="30">
        <v>0</v>
      </c>
      <c r="AR72" s="30">
        <v>0</v>
      </c>
      <c r="AS72" s="30">
        <v>538361.85021471884</v>
      </c>
      <c r="AT72" s="30">
        <v>177017.35982853419</v>
      </c>
      <c r="AU72" s="30">
        <v>148110.07630741765</v>
      </c>
      <c r="AV72" s="30">
        <v>121833.26475683524</v>
      </c>
      <c r="AW72" s="38">
        <v>863489.28635067074</v>
      </c>
      <c r="AX72" s="30">
        <v>860420.43635067076</v>
      </c>
      <c r="AY72" s="30">
        <v>4955</v>
      </c>
      <c r="AZ72" s="30">
        <v>693700</v>
      </c>
      <c r="BA72" s="30">
        <v>0</v>
      </c>
      <c r="BB72" s="30">
        <v>0</v>
      </c>
      <c r="BC72" s="30">
        <v>863489.28635067074</v>
      </c>
      <c r="BD72" s="30">
        <v>863489.28635067074</v>
      </c>
      <c r="BE72" s="30">
        <v>0</v>
      </c>
      <c r="BF72" s="30">
        <v>696768.85</v>
      </c>
      <c r="BG72" s="30">
        <v>548658.77369258238</v>
      </c>
      <c r="BH72" s="30">
        <v>715379.21004325314</v>
      </c>
      <c r="BI72" s="30">
        <v>5109.8515003089515</v>
      </c>
      <c r="BJ72" s="30">
        <v>4872.4679876204264</v>
      </c>
      <c r="BK72" s="196">
        <v>4.8719358093608826E-2</v>
      </c>
      <c r="BL72" s="30">
        <v>0</v>
      </c>
      <c r="BM72" s="30">
        <v>0</v>
      </c>
      <c r="BN72" s="38">
        <v>863489.28635067074</v>
      </c>
      <c r="BO72" s="30">
        <v>6145.8602596476485</v>
      </c>
      <c r="BP72" s="30" t="s">
        <v>412</v>
      </c>
      <c r="BQ72" s="30">
        <v>6167.7806167905055</v>
      </c>
      <c r="BR72" s="196">
        <v>4.7611713726962046E-2</v>
      </c>
      <c r="BS72" s="30">
        <v>0</v>
      </c>
      <c r="BT72" s="30">
        <v>863489.28635067074</v>
      </c>
      <c r="BU72" s="30">
        <v>0</v>
      </c>
      <c r="BV72" s="38">
        <v>863489.28635067074</v>
      </c>
      <c r="BW72" s="211">
        <v>3068.85</v>
      </c>
      <c r="BX72" s="212">
        <v>860420.43635067076</v>
      </c>
      <c r="BZ72" s="23">
        <v>8732009</v>
      </c>
      <c r="CB72" s="320"/>
    </row>
    <row r="73" spans="1:80" x14ac:dyDescent="0.25">
      <c r="A73" s="23">
        <v>110606</v>
      </c>
      <c r="B73" s="23">
        <v>8732010</v>
      </c>
      <c r="C73" s="23" t="s">
        <v>157</v>
      </c>
      <c r="D73" s="223">
        <v>107</v>
      </c>
      <c r="E73" s="223">
        <v>107</v>
      </c>
      <c r="F73" s="223">
        <v>0</v>
      </c>
      <c r="G73" s="30">
        <v>411462.2712355351</v>
      </c>
      <c r="H73" s="30">
        <v>0</v>
      </c>
      <c r="I73" s="30">
        <v>0</v>
      </c>
      <c r="J73" s="30">
        <v>6927.1929587209061</v>
      </c>
      <c r="K73" s="30">
        <v>0</v>
      </c>
      <c r="L73" s="30">
        <v>14833.988962109417</v>
      </c>
      <c r="M73" s="30">
        <v>0</v>
      </c>
      <c r="N73" s="30">
        <v>0</v>
      </c>
      <c r="O73" s="30">
        <v>284.88455890843568</v>
      </c>
      <c r="P73" s="30">
        <v>0</v>
      </c>
      <c r="Q73" s="30">
        <v>0</v>
      </c>
      <c r="R73" s="30">
        <v>0</v>
      </c>
      <c r="S73" s="30">
        <v>0</v>
      </c>
      <c r="T73" s="30">
        <v>0</v>
      </c>
      <c r="U73" s="30">
        <v>0</v>
      </c>
      <c r="V73" s="30">
        <v>0</v>
      </c>
      <c r="W73" s="30">
        <v>0</v>
      </c>
      <c r="X73" s="30">
        <v>0</v>
      </c>
      <c r="Y73" s="30">
        <v>0</v>
      </c>
      <c r="Z73" s="30">
        <v>1398.6640017663838</v>
      </c>
      <c r="AA73" s="30">
        <v>0</v>
      </c>
      <c r="AB73" s="30">
        <v>36332.107854190253</v>
      </c>
      <c r="AC73" s="30">
        <v>0</v>
      </c>
      <c r="AD73" s="30">
        <v>5382.5188924710283</v>
      </c>
      <c r="AE73" s="30">
        <v>0</v>
      </c>
      <c r="AF73" s="30">
        <v>145041.22630741764</v>
      </c>
      <c r="AG73" s="30">
        <v>22212.998835309678</v>
      </c>
      <c r="AH73" s="30">
        <v>0</v>
      </c>
      <c r="AI73" s="30">
        <v>0</v>
      </c>
      <c r="AJ73" s="30">
        <v>14845.25</v>
      </c>
      <c r="AK73" s="30">
        <v>0</v>
      </c>
      <c r="AL73" s="30">
        <v>0</v>
      </c>
      <c r="AM73" s="30">
        <v>0</v>
      </c>
      <c r="AN73" s="30">
        <v>0</v>
      </c>
      <c r="AO73" s="30">
        <v>0</v>
      </c>
      <c r="AP73" s="30">
        <v>0</v>
      </c>
      <c r="AQ73" s="30">
        <v>0</v>
      </c>
      <c r="AR73" s="30">
        <v>0</v>
      </c>
      <c r="AS73" s="30">
        <v>411462.2712355351</v>
      </c>
      <c r="AT73" s="30">
        <v>65159.357228166431</v>
      </c>
      <c r="AU73" s="30">
        <v>182099.47514272731</v>
      </c>
      <c r="AV73" s="30">
        <v>55180.38031487602</v>
      </c>
      <c r="AW73" s="38">
        <v>658721.10360642883</v>
      </c>
      <c r="AX73" s="30">
        <v>643875.85360642883</v>
      </c>
      <c r="AY73" s="30">
        <v>4955</v>
      </c>
      <c r="AZ73" s="30">
        <v>530185</v>
      </c>
      <c r="BA73" s="30">
        <v>0</v>
      </c>
      <c r="BB73" s="30">
        <v>0</v>
      </c>
      <c r="BC73" s="30">
        <v>658721.10360642883</v>
      </c>
      <c r="BD73" s="30">
        <v>658721.10360642883</v>
      </c>
      <c r="BE73" s="30">
        <v>0</v>
      </c>
      <c r="BF73" s="30">
        <v>545030.25</v>
      </c>
      <c r="BG73" s="30">
        <v>362930.77485727269</v>
      </c>
      <c r="BH73" s="30">
        <v>476621.62846370152</v>
      </c>
      <c r="BI73" s="30">
        <v>4454.4077426514159</v>
      </c>
      <c r="BJ73" s="30">
        <v>4456.0462252960797</v>
      </c>
      <c r="BK73" s="196">
        <v>-3.6769875396768659E-4</v>
      </c>
      <c r="BL73" s="30">
        <v>3.6769875396768659E-4</v>
      </c>
      <c r="BM73" s="30">
        <v>175.31764297902464</v>
      </c>
      <c r="BN73" s="38">
        <v>658896.42124940781</v>
      </c>
      <c r="BO73" s="30">
        <v>6019.169824760821</v>
      </c>
      <c r="BP73" s="30" t="s">
        <v>412</v>
      </c>
      <c r="BQ73" s="30">
        <v>6157.9104789664279</v>
      </c>
      <c r="BR73" s="196">
        <v>2.2883751165985178E-3</v>
      </c>
      <c r="BS73" s="30">
        <v>-953.19999999999993</v>
      </c>
      <c r="BT73" s="30">
        <v>657943.22124940786</v>
      </c>
      <c r="BU73" s="30">
        <v>-1070</v>
      </c>
      <c r="BV73" s="38">
        <v>656873.22124940786</v>
      </c>
      <c r="BW73" s="211">
        <v>14845.25</v>
      </c>
      <c r="BX73" s="212">
        <v>642027.97124940786</v>
      </c>
      <c r="BZ73" s="23">
        <v>8732010</v>
      </c>
      <c r="CB73" s="320"/>
    </row>
    <row r="74" spans="1:80" x14ac:dyDescent="0.25">
      <c r="A74" s="23">
        <v>110676</v>
      </c>
      <c r="B74" s="23">
        <v>8732208</v>
      </c>
      <c r="C74" s="23" t="s">
        <v>158</v>
      </c>
      <c r="D74" s="223">
        <v>188</v>
      </c>
      <c r="E74" s="223">
        <v>188</v>
      </c>
      <c r="F74" s="223">
        <v>0</v>
      </c>
      <c r="G74" s="30">
        <v>722943.05600262247</v>
      </c>
      <c r="H74" s="30">
        <v>0</v>
      </c>
      <c r="I74" s="30">
        <v>0</v>
      </c>
      <c r="J74" s="30">
        <v>16823.182899750766</v>
      </c>
      <c r="K74" s="30">
        <v>0</v>
      </c>
      <c r="L74" s="30">
        <v>36025.40176512285</v>
      </c>
      <c r="M74" s="30">
        <v>0</v>
      </c>
      <c r="N74" s="30">
        <v>0</v>
      </c>
      <c r="O74" s="30">
        <v>0</v>
      </c>
      <c r="P74" s="30">
        <v>0</v>
      </c>
      <c r="Q74" s="30">
        <v>0</v>
      </c>
      <c r="R74" s="30">
        <v>0</v>
      </c>
      <c r="S74" s="30">
        <v>0</v>
      </c>
      <c r="T74" s="30">
        <v>0</v>
      </c>
      <c r="U74" s="30">
        <v>0</v>
      </c>
      <c r="V74" s="30">
        <v>0</v>
      </c>
      <c r="W74" s="30">
        <v>0</v>
      </c>
      <c r="X74" s="30">
        <v>0</v>
      </c>
      <c r="Y74" s="30">
        <v>0</v>
      </c>
      <c r="Z74" s="30">
        <v>3946.4008370894867</v>
      </c>
      <c r="AA74" s="30">
        <v>0</v>
      </c>
      <c r="AB74" s="30">
        <v>70319.658871874839</v>
      </c>
      <c r="AC74" s="30">
        <v>0</v>
      </c>
      <c r="AD74" s="30">
        <v>0</v>
      </c>
      <c r="AE74" s="30">
        <v>0</v>
      </c>
      <c r="AF74" s="30">
        <v>145041.22630741764</v>
      </c>
      <c r="AG74" s="30">
        <v>0</v>
      </c>
      <c r="AH74" s="30">
        <v>0</v>
      </c>
      <c r="AI74" s="30">
        <v>0</v>
      </c>
      <c r="AJ74" s="30">
        <v>25199.5</v>
      </c>
      <c r="AK74" s="30">
        <v>0</v>
      </c>
      <c r="AL74" s="30">
        <v>0</v>
      </c>
      <c r="AM74" s="30">
        <v>0</v>
      </c>
      <c r="AN74" s="30">
        <v>0</v>
      </c>
      <c r="AO74" s="30">
        <v>0</v>
      </c>
      <c r="AP74" s="30">
        <v>0</v>
      </c>
      <c r="AQ74" s="30">
        <v>0</v>
      </c>
      <c r="AR74" s="30">
        <v>0</v>
      </c>
      <c r="AS74" s="30">
        <v>722943.05600262247</v>
      </c>
      <c r="AT74" s="30">
        <v>127114.64437383795</v>
      </c>
      <c r="AU74" s="30">
        <v>170240.72630741764</v>
      </c>
      <c r="AV74" s="30">
        <v>104522.2395784671</v>
      </c>
      <c r="AW74" s="38">
        <v>1020298.4266838781</v>
      </c>
      <c r="AX74" s="30">
        <v>995098.92668387806</v>
      </c>
      <c r="AY74" s="30">
        <v>4955</v>
      </c>
      <c r="AZ74" s="30">
        <v>931540</v>
      </c>
      <c r="BA74" s="30">
        <v>0</v>
      </c>
      <c r="BB74" s="30">
        <v>0</v>
      </c>
      <c r="BC74" s="30">
        <v>1020298.4266838781</v>
      </c>
      <c r="BD74" s="30">
        <v>1020298.4266838781</v>
      </c>
      <c r="BE74" s="30">
        <v>0</v>
      </c>
      <c r="BF74" s="30">
        <v>956739.5</v>
      </c>
      <c r="BG74" s="30">
        <v>786498.77369258238</v>
      </c>
      <c r="BH74" s="30">
        <v>850057.70037646045</v>
      </c>
      <c r="BI74" s="30">
        <v>4521.5835126407474</v>
      </c>
      <c r="BJ74" s="30">
        <v>4503.1715311513972</v>
      </c>
      <c r="BK74" s="196">
        <v>4.0886698101510023E-3</v>
      </c>
      <c r="BL74" s="30">
        <v>0</v>
      </c>
      <c r="BM74" s="30">
        <v>0</v>
      </c>
      <c r="BN74" s="38">
        <v>1020298.4266838781</v>
      </c>
      <c r="BO74" s="30">
        <v>5293.0793972546708</v>
      </c>
      <c r="BP74" s="30" t="s">
        <v>412</v>
      </c>
      <c r="BQ74" s="30">
        <v>5427.1192908716921</v>
      </c>
      <c r="BR74" s="196">
        <v>1.2960452841367376E-2</v>
      </c>
      <c r="BS74" s="30">
        <v>-1718.5</v>
      </c>
      <c r="BT74" s="30">
        <v>1018579.9266838781</v>
      </c>
      <c r="BU74" s="30">
        <v>-1880</v>
      </c>
      <c r="BV74" s="38">
        <v>1016699.9266838781</v>
      </c>
      <c r="BW74" s="211">
        <v>25199.5</v>
      </c>
      <c r="BX74" s="212">
        <v>991500.42668387806</v>
      </c>
      <c r="BZ74" s="23">
        <v>8732208</v>
      </c>
      <c r="CB74" s="320"/>
    </row>
    <row r="75" spans="1:80" x14ac:dyDescent="0.25">
      <c r="A75" s="23">
        <v>110812</v>
      </c>
      <c r="B75" s="23">
        <v>8733065</v>
      </c>
      <c r="C75" s="23" t="s">
        <v>159</v>
      </c>
      <c r="D75" s="223">
        <v>95</v>
      </c>
      <c r="E75" s="223">
        <v>95</v>
      </c>
      <c r="F75" s="223">
        <v>0</v>
      </c>
      <c r="G75" s="30">
        <v>365316.96978855919</v>
      </c>
      <c r="H75" s="30">
        <v>0</v>
      </c>
      <c r="I75" s="30">
        <v>0</v>
      </c>
      <c r="J75" s="30">
        <v>6927.1929587209315</v>
      </c>
      <c r="K75" s="30">
        <v>0</v>
      </c>
      <c r="L75" s="30">
        <v>14833.988962109472</v>
      </c>
      <c r="M75" s="30">
        <v>0</v>
      </c>
      <c r="N75" s="30">
        <v>1879.2384938521379</v>
      </c>
      <c r="O75" s="30">
        <v>0</v>
      </c>
      <c r="P75" s="30">
        <v>0</v>
      </c>
      <c r="Q75" s="30">
        <v>0</v>
      </c>
      <c r="R75" s="30">
        <v>0</v>
      </c>
      <c r="S75" s="30">
        <v>0</v>
      </c>
      <c r="T75" s="30">
        <v>0</v>
      </c>
      <c r="U75" s="30">
        <v>0</v>
      </c>
      <c r="V75" s="30">
        <v>0</v>
      </c>
      <c r="W75" s="30">
        <v>0</v>
      </c>
      <c r="X75" s="30">
        <v>0</v>
      </c>
      <c r="Y75" s="30">
        <v>0</v>
      </c>
      <c r="Z75" s="30">
        <v>0</v>
      </c>
      <c r="AA75" s="30">
        <v>0</v>
      </c>
      <c r="AB75" s="30">
        <v>26639.673805427374</v>
      </c>
      <c r="AC75" s="30">
        <v>0</v>
      </c>
      <c r="AD75" s="30">
        <v>9935.4739412996423</v>
      </c>
      <c r="AE75" s="30">
        <v>0</v>
      </c>
      <c r="AF75" s="30">
        <v>145041.22630741764</v>
      </c>
      <c r="AG75" s="30">
        <v>1574.2219059406523</v>
      </c>
      <c r="AH75" s="30">
        <v>0</v>
      </c>
      <c r="AI75" s="30">
        <v>0</v>
      </c>
      <c r="AJ75" s="30">
        <v>14720.5</v>
      </c>
      <c r="AK75" s="30">
        <v>0</v>
      </c>
      <c r="AL75" s="30">
        <v>0</v>
      </c>
      <c r="AM75" s="30">
        <v>0</v>
      </c>
      <c r="AN75" s="30">
        <v>0</v>
      </c>
      <c r="AO75" s="30">
        <v>0</v>
      </c>
      <c r="AP75" s="30">
        <v>0</v>
      </c>
      <c r="AQ75" s="30">
        <v>0</v>
      </c>
      <c r="AR75" s="30">
        <v>0</v>
      </c>
      <c r="AS75" s="30">
        <v>365316.96978855919</v>
      </c>
      <c r="AT75" s="30">
        <v>60215.568161409559</v>
      </c>
      <c r="AU75" s="30">
        <v>161335.94821335829</v>
      </c>
      <c r="AV75" s="30">
        <v>44837.899659441886</v>
      </c>
      <c r="AW75" s="38">
        <v>586868.486163327</v>
      </c>
      <c r="AX75" s="30">
        <v>572147.986163327</v>
      </c>
      <c r="AY75" s="30">
        <v>4955</v>
      </c>
      <c r="AZ75" s="30">
        <v>470725</v>
      </c>
      <c r="BA75" s="30">
        <v>0</v>
      </c>
      <c r="BB75" s="30">
        <v>0</v>
      </c>
      <c r="BC75" s="30">
        <v>586868.486163327</v>
      </c>
      <c r="BD75" s="30">
        <v>586868.48616332712</v>
      </c>
      <c r="BE75" s="30">
        <v>0</v>
      </c>
      <c r="BF75" s="30">
        <v>485445.5</v>
      </c>
      <c r="BG75" s="30">
        <v>324109.55178664171</v>
      </c>
      <c r="BH75" s="30">
        <v>425532.53794996871</v>
      </c>
      <c r="BI75" s="30">
        <v>4479.2898731575651</v>
      </c>
      <c r="BJ75" s="30">
        <v>4317.1113631849084</v>
      </c>
      <c r="BK75" s="196">
        <v>3.7566441152217814E-2</v>
      </c>
      <c r="BL75" s="30">
        <v>0</v>
      </c>
      <c r="BM75" s="30">
        <v>0</v>
      </c>
      <c r="BN75" s="38">
        <v>586868.486163327</v>
      </c>
      <c r="BO75" s="30">
        <v>6022.6103806665997</v>
      </c>
      <c r="BP75" s="30" t="s">
        <v>412</v>
      </c>
      <c r="BQ75" s="30">
        <v>6177.5630122455477</v>
      </c>
      <c r="BR75" s="196">
        <v>7.7753481080415909E-3</v>
      </c>
      <c r="BS75" s="30">
        <v>-853.60000000000036</v>
      </c>
      <c r="BT75" s="30">
        <v>586014.88616332703</v>
      </c>
      <c r="BU75" s="30">
        <v>-950</v>
      </c>
      <c r="BV75" s="38">
        <v>585064.88616332703</v>
      </c>
      <c r="BW75" s="211">
        <v>14720.5</v>
      </c>
      <c r="BX75" s="212">
        <v>570344.38616332703</v>
      </c>
      <c r="BZ75" s="23">
        <v>8733065</v>
      </c>
      <c r="CB75" s="320"/>
    </row>
    <row r="76" spans="1:80" x14ac:dyDescent="0.25">
      <c r="A76" s="23">
        <v>110788</v>
      </c>
      <c r="B76" s="23">
        <v>8733014</v>
      </c>
      <c r="C76" s="23" t="s">
        <v>160</v>
      </c>
      <c r="D76" s="223">
        <v>417</v>
      </c>
      <c r="E76" s="223">
        <v>417</v>
      </c>
      <c r="F76" s="223">
        <v>0</v>
      </c>
      <c r="G76" s="30">
        <v>1603549.2252824125</v>
      </c>
      <c r="H76" s="30">
        <v>0</v>
      </c>
      <c r="I76" s="30">
        <v>0</v>
      </c>
      <c r="J76" s="30">
        <v>24245.175355523206</v>
      </c>
      <c r="K76" s="30">
        <v>0</v>
      </c>
      <c r="L76" s="30">
        <v>52978.532007533628</v>
      </c>
      <c r="M76" s="30">
        <v>0</v>
      </c>
      <c r="N76" s="30">
        <v>234.90481173151696</v>
      </c>
      <c r="O76" s="30">
        <v>854.65367672530772</v>
      </c>
      <c r="P76" s="30">
        <v>0</v>
      </c>
      <c r="Q76" s="30">
        <v>0</v>
      </c>
      <c r="R76" s="30">
        <v>0</v>
      </c>
      <c r="S76" s="30">
        <v>0</v>
      </c>
      <c r="T76" s="30">
        <v>0</v>
      </c>
      <c r="U76" s="30">
        <v>0</v>
      </c>
      <c r="V76" s="30">
        <v>0</v>
      </c>
      <c r="W76" s="30">
        <v>0</v>
      </c>
      <c r="X76" s="30">
        <v>0</v>
      </c>
      <c r="Y76" s="30">
        <v>0</v>
      </c>
      <c r="Z76" s="30">
        <v>7641.9033433508503</v>
      </c>
      <c r="AA76" s="30">
        <v>0</v>
      </c>
      <c r="AB76" s="30">
        <v>123643.6250146914</v>
      </c>
      <c r="AC76" s="30">
        <v>0</v>
      </c>
      <c r="AD76" s="30">
        <v>0</v>
      </c>
      <c r="AE76" s="30">
        <v>0</v>
      </c>
      <c r="AF76" s="30">
        <v>145041.22630741764</v>
      </c>
      <c r="AG76" s="30">
        <v>0</v>
      </c>
      <c r="AH76" s="30">
        <v>0</v>
      </c>
      <c r="AI76" s="30">
        <v>0</v>
      </c>
      <c r="AJ76" s="30">
        <v>65520</v>
      </c>
      <c r="AK76" s="30">
        <v>0</v>
      </c>
      <c r="AL76" s="30">
        <v>0</v>
      </c>
      <c r="AM76" s="30">
        <v>0</v>
      </c>
      <c r="AN76" s="30">
        <v>0</v>
      </c>
      <c r="AO76" s="30">
        <v>0</v>
      </c>
      <c r="AP76" s="30">
        <v>0</v>
      </c>
      <c r="AQ76" s="30">
        <v>0</v>
      </c>
      <c r="AR76" s="30">
        <v>0</v>
      </c>
      <c r="AS76" s="30">
        <v>1603549.2252824125</v>
      </c>
      <c r="AT76" s="30">
        <v>209598.7942095559</v>
      </c>
      <c r="AU76" s="30">
        <v>210561.22630741764</v>
      </c>
      <c r="AV76" s="30">
        <v>196325.13362863619</v>
      </c>
      <c r="AW76" s="38">
        <v>2023709.2457993862</v>
      </c>
      <c r="AX76" s="30">
        <v>1958189.2457993862</v>
      </c>
      <c r="AY76" s="30">
        <v>4955</v>
      </c>
      <c r="AZ76" s="30">
        <v>2066235</v>
      </c>
      <c r="BA76" s="30">
        <v>108045.75420061382</v>
      </c>
      <c r="BB76" s="30">
        <v>0</v>
      </c>
      <c r="BC76" s="30">
        <v>2131755</v>
      </c>
      <c r="BD76" s="30">
        <v>2131754.9999999995</v>
      </c>
      <c r="BE76" s="30">
        <v>0</v>
      </c>
      <c r="BF76" s="30">
        <v>2131755</v>
      </c>
      <c r="BG76" s="30">
        <v>1921193.7736925823</v>
      </c>
      <c r="BH76" s="30">
        <v>1921193.7736925823</v>
      </c>
      <c r="BI76" s="30">
        <v>4607.1793134114687</v>
      </c>
      <c r="BJ76" s="30">
        <v>4583.6761208956295</v>
      </c>
      <c r="BK76" s="196">
        <v>5.1275857839726095E-3</v>
      </c>
      <c r="BL76" s="30">
        <v>0</v>
      </c>
      <c r="BM76" s="30">
        <v>0</v>
      </c>
      <c r="BN76" s="38">
        <v>2131755</v>
      </c>
      <c r="BO76" s="30">
        <v>4955</v>
      </c>
      <c r="BP76" s="30" t="s">
        <v>412</v>
      </c>
      <c r="BQ76" s="30">
        <v>5112.1223021582737</v>
      </c>
      <c r="BR76" s="196">
        <v>-1.4366352095707136E-4</v>
      </c>
      <c r="BS76" s="30">
        <v>-3688.9500000000007</v>
      </c>
      <c r="BT76" s="30">
        <v>2128066.0499999998</v>
      </c>
      <c r="BU76" s="30">
        <v>-4170</v>
      </c>
      <c r="BV76" s="38">
        <v>2123896.0499999998</v>
      </c>
      <c r="BW76" s="211">
        <v>65520</v>
      </c>
      <c r="BX76" s="212">
        <v>2058376.0499999998</v>
      </c>
      <c r="BZ76" s="23">
        <v>8733014</v>
      </c>
      <c r="CB76" s="320"/>
    </row>
    <row r="77" spans="1:80" x14ac:dyDescent="0.25">
      <c r="A77" s="23">
        <v>110754</v>
      </c>
      <c r="B77" s="23">
        <v>8732321</v>
      </c>
      <c r="C77" s="23" t="s">
        <v>161</v>
      </c>
      <c r="D77" s="223">
        <v>448</v>
      </c>
      <c r="E77" s="223">
        <v>448</v>
      </c>
      <c r="F77" s="223">
        <v>0</v>
      </c>
      <c r="G77" s="30">
        <v>1722757.9206871004</v>
      </c>
      <c r="H77" s="30">
        <v>0</v>
      </c>
      <c r="I77" s="30">
        <v>0</v>
      </c>
      <c r="J77" s="30">
        <v>45026.754231685925</v>
      </c>
      <c r="K77" s="30">
        <v>0</v>
      </c>
      <c r="L77" s="30">
        <v>96420.928253711274</v>
      </c>
      <c r="M77" s="30">
        <v>0</v>
      </c>
      <c r="N77" s="30">
        <v>36491.700507016933</v>
      </c>
      <c r="O77" s="30">
        <v>571.04376908715551</v>
      </c>
      <c r="P77" s="30">
        <v>0</v>
      </c>
      <c r="Q77" s="30">
        <v>1472.6918255405574</v>
      </c>
      <c r="R77" s="30">
        <v>1041.9044207905995</v>
      </c>
      <c r="S77" s="30">
        <v>0</v>
      </c>
      <c r="T77" s="30">
        <v>0</v>
      </c>
      <c r="U77" s="30">
        <v>0</v>
      </c>
      <c r="V77" s="30">
        <v>0</v>
      </c>
      <c r="W77" s="30">
        <v>0</v>
      </c>
      <c r="X77" s="30">
        <v>0</v>
      </c>
      <c r="Y77" s="30">
        <v>0</v>
      </c>
      <c r="Z77" s="30">
        <v>9664.0631971353323</v>
      </c>
      <c r="AA77" s="30">
        <v>0</v>
      </c>
      <c r="AB77" s="30">
        <v>172637.82095964262</v>
      </c>
      <c r="AC77" s="30">
        <v>0</v>
      </c>
      <c r="AD77" s="30">
        <v>0</v>
      </c>
      <c r="AE77" s="30">
        <v>0</v>
      </c>
      <c r="AF77" s="30">
        <v>145041.22630741764</v>
      </c>
      <c r="AG77" s="30">
        <v>0</v>
      </c>
      <c r="AH77" s="30">
        <v>0</v>
      </c>
      <c r="AI77" s="30">
        <v>0</v>
      </c>
      <c r="AJ77" s="30">
        <v>61152</v>
      </c>
      <c r="AK77" s="30">
        <v>0</v>
      </c>
      <c r="AL77" s="30">
        <v>0</v>
      </c>
      <c r="AM77" s="30">
        <v>0</v>
      </c>
      <c r="AN77" s="30">
        <v>0</v>
      </c>
      <c r="AO77" s="30">
        <v>0</v>
      </c>
      <c r="AP77" s="30">
        <v>0</v>
      </c>
      <c r="AQ77" s="30">
        <v>0</v>
      </c>
      <c r="AR77" s="30">
        <v>0</v>
      </c>
      <c r="AS77" s="30">
        <v>1722757.9206871004</v>
      </c>
      <c r="AT77" s="30">
        <v>363326.90716461046</v>
      </c>
      <c r="AU77" s="30">
        <v>206193.22630741764</v>
      </c>
      <c r="AV77" s="30">
        <v>285375.9114274928</v>
      </c>
      <c r="AW77" s="38">
        <v>2292278.0541591286</v>
      </c>
      <c r="AX77" s="30">
        <v>2231126.0541591286</v>
      </c>
      <c r="AY77" s="30">
        <v>4955</v>
      </c>
      <c r="AZ77" s="30">
        <v>2219840</v>
      </c>
      <c r="BA77" s="30">
        <v>0</v>
      </c>
      <c r="BB77" s="30">
        <v>0</v>
      </c>
      <c r="BC77" s="30">
        <v>2292278.0541591286</v>
      </c>
      <c r="BD77" s="30">
        <v>2292278.0541591281</v>
      </c>
      <c r="BE77" s="30">
        <v>0</v>
      </c>
      <c r="BF77" s="30">
        <v>2280992</v>
      </c>
      <c r="BG77" s="30">
        <v>2074798.7736925823</v>
      </c>
      <c r="BH77" s="30">
        <v>2086084.8278517108</v>
      </c>
      <c r="BI77" s="30">
        <v>4656.4393478832835</v>
      </c>
      <c r="BJ77" s="30">
        <v>4632.5226260995141</v>
      </c>
      <c r="BK77" s="196">
        <v>5.1627857463713593E-3</v>
      </c>
      <c r="BL77" s="30">
        <v>0</v>
      </c>
      <c r="BM77" s="30">
        <v>0</v>
      </c>
      <c r="BN77" s="38">
        <v>2292278.0541591286</v>
      </c>
      <c r="BO77" s="30">
        <v>4980.1920851766263</v>
      </c>
      <c r="BP77" s="30" t="s">
        <v>412</v>
      </c>
      <c r="BQ77" s="30">
        <v>5116.6920851766263</v>
      </c>
      <c r="BR77" s="196">
        <v>-1.9374557660684077E-3</v>
      </c>
      <c r="BS77" s="30">
        <v>-4141.55</v>
      </c>
      <c r="BT77" s="30">
        <v>2288136.5041591288</v>
      </c>
      <c r="BU77" s="30">
        <v>-4480</v>
      </c>
      <c r="BV77" s="38">
        <v>2283656.5041591288</v>
      </c>
      <c r="BW77" s="211">
        <v>61152</v>
      </c>
      <c r="BX77" s="212">
        <v>2222504.5041591288</v>
      </c>
      <c r="BZ77" s="23">
        <v>8732321</v>
      </c>
      <c r="CB77" s="320"/>
    </row>
    <row r="78" spans="1:80" x14ac:dyDescent="0.25">
      <c r="A78" s="23">
        <v>110607</v>
      </c>
      <c r="B78" s="23">
        <v>8732011</v>
      </c>
      <c r="C78" s="23" t="s">
        <v>162</v>
      </c>
      <c r="D78" s="223">
        <v>75</v>
      </c>
      <c r="E78" s="223">
        <v>75</v>
      </c>
      <c r="F78" s="223">
        <v>0</v>
      </c>
      <c r="G78" s="30">
        <v>288408.13404359936</v>
      </c>
      <c r="H78" s="30">
        <v>0</v>
      </c>
      <c r="I78" s="30">
        <v>0</v>
      </c>
      <c r="J78" s="30">
        <v>3463.5964793604544</v>
      </c>
      <c r="K78" s="30">
        <v>0</v>
      </c>
      <c r="L78" s="30">
        <v>7416.9944810547113</v>
      </c>
      <c r="M78" s="30">
        <v>0</v>
      </c>
      <c r="N78" s="30">
        <v>0</v>
      </c>
      <c r="O78" s="30">
        <v>0</v>
      </c>
      <c r="P78" s="30">
        <v>0</v>
      </c>
      <c r="Q78" s="30">
        <v>0</v>
      </c>
      <c r="R78" s="30">
        <v>0</v>
      </c>
      <c r="S78" s="30">
        <v>0</v>
      </c>
      <c r="T78" s="30">
        <v>0</v>
      </c>
      <c r="U78" s="30">
        <v>0</v>
      </c>
      <c r="V78" s="30">
        <v>0</v>
      </c>
      <c r="W78" s="30">
        <v>0</v>
      </c>
      <c r="X78" s="30">
        <v>0</v>
      </c>
      <c r="Y78" s="30">
        <v>0</v>
      </c>
      <c r="Z78" s="30">
        <v>756.04956534576024</v>
      </c>
      <c r="AA78" s="30">
        <v>0</v>
      </c>
      <c r="AB78" s="30">
        <v>23944.910124418049</v>
      </c>
      <c r="AC78" s="30">
        <v>0</v>
      </c>
      <c r="AD78" s="30">
        <v>0</v>
      </c>
      <c r="AE78" s="30">
        <v>0</v>
      </c>
      <c r="AF78" s="30">
        <v>145041.22630741764</v>
      </c>
      <c r="AG78" s="30">
        <v>2721.7569011226992</v>
      </c>
      <c r="AH78" s="30">
        <v>0</v>
      </c>
      <c r="AI78" s="30">
        <v>0</v>
      </c>
      <c r="AJ78" s="30">
        <v>15344.25</v>
      </c>
      <c r="AK78" s="30">
        <v>0</v>
      </c>
      <c r="AL78" s="30">
        <v>0</v>
      </c>
      <c r="AM78" s="30">
        <v>0</v>
      </c>
      <c r="AN78" s="30">
        <v>8706</v>
      </c>
      <c r="AO78" s="30">
        <v>0</v>
      </c>
      <c r="AP78" s="30">
        <v>0</v>
      </c>
      <c r="AQ78" s="30">
        <v>0</v>
      </c>
      <c r="AR78" s="30">
        <v>0</v>
      </c>
      <c r="AS78" s="30">
        <v>288408.13404359936</v>
      </c>
      <c r="AT78" s="30">
        <v>35581.550650178979</v>
      </c>
      <c r="AU78" s="30">
        <v>171813.23320854033</v>
      </c>
      <c r="AV78" s="30">
        <v>36569.29458220354</v>
      </c>
      <c r="AW78" s="38">
        <v>495802.91790231864</v>
      </c>
      <c r="AX78" s="30">
        <v>471752.66790231864</v>
      </c>
      <c r="AY78" s="30">
        <v>4955</v>
      </c>
      <c r="AZ78" s="30">
        <v>371625</v>
      </c>
      <c r="BA78" s="30">
        <v>0</v>
      </c>
      <c r="BB78" s="30">
        <v>0</v>
      </c>
      <c r="BC78" s="30">
        <v>495802.91790231864</v>
      </c>
      <c r="BD78" s="30">
        <v>495802.91790231864</v>
      </c>
      <c r="BE78" s="30">
        <v>0</v>
      </c>
      <c r="BF78" s="30">
        <v>395675.25</v>
      </c>
      <c r="BG78" s="30">
        <v>232568.01679145967</v>
      </c>
      <c r="BH78" s="30">
        <v>332695.68469377828</v>
      </c>
      <c r="BI78" s="30">
        <v>4435.94246258371</v>
      </c>
      <c r="BJ78" s="30">
        <v>4307.8361365717728</v>
      </c>
      <c r="BK78" s="196">
        <v>2.9737975621766739E-2</v>
      </c>
      <c r="BL78" s="30">
        <v>0</v>
      </c>
      <c r="BM78" s="30">
        <v>0</v>
      </c>
      <c r="BN78" s="38">
        <v>495802.91790231864</v>
      </c>
      <c r="BO78" s="30">
        <v>6290.0355720309153</v>
      </c>
      <c r="BP78" s="30" t="s">
        <v>412</v>
      </c>
      <c r="BQ78" s="30">
        <v>6610.7055720309154</v>
      </c>
      <c r="BR78" s="196">
        <v>7.69730457282225E-2</v>
      </c>
      <c r="BS78" s="30">
        <v>-655.04999999999995</v>
      </c>
      <c r="BT78" s="30">
        <v>495147.86790231866</v>
      </c>
      <c r="BU78" s="30">
        <v>-750</v>
      </c>
      <c r="BV78" s="38">
        <v>494397.86790231866</v>
      </c>
      <c r="BW78" s="211">
        <v>15344.25</v>
      </c>
      <c r="BX78" s="212">
        <v>479053.61790231866</v>
      </c>
      <c r="BZ78" s="23">
        <v>8732011</v>
      </c>
      <c r="CB78" s="320"/>
    </row>
    <row r="79" spans="1:80" x14ac:dyDescent="0.25">
      <c r="A79" s="23">
        <v>110608</v>
      </c>
      <c r="B79" s="23">
        <v>8732012</v>
      </c>
      <c r="C79" s="23" t="s">
        <v>163</v>
      </c>
      <c r="D79" s="223">
        <v>77</v>
      </c>
      <c r="E79" s="223">
        <v>77</v>
      </c>
      <c r="F79" s="223">
        <v>0</v>
      </c>
      <c r="G79" s="30">
        <v>296099.01761809539</v>
      </c>
      <c r="H79" s="30">
        <v>0</v>
      </c>
      <c r="I79" s="30">
        <v>0</v>
      </c>
      <c r="J79" s="30">
        <v>9401.1904439783884</v>
      </c>
      <c r="K79" s="30">
        <v>0</v>
      </c>
      <c r="L79" s="30">
        <v>20131.842162862813</v>
      </c>
      <c r="M79" s="30">
        <v>0</v>
      </c>
      <c r="N79" s="30">
        <v>0</v>
      </c>
      <c r="O79" s="30">
        <v>0</v>
      </c>
      <c r="P79" s="30">
        <v>0</v>
      </c>
      <c r="Q79" s="30">
        <v>0</v>
      </c>
      <c r="R79" s="30">
        <v>0</v>
      </c>
      <c r="S79" s="30">
        <v>0</v>
      </c>
      <c r="T79" s="30">
        <v>0</v>
      </c>
      <c r="U79" s="30">
        <v>0</v>
      </c>
      <c r="V79" s="30">
        <v>0</v>
      </c>
      <c r="W79" s="30">
        <v>0</v>
      </c>
      <c r="X79" s="30">
        <v>0</v>
      </c>
      <c r="Y79" s="30">
        <v>0</v>
      </c>
      <c r="Z79" s="30">
        <v>1290.0406292453633</v>
      </c>
      <c r="AA79" s="30">
        <v>0</v>
      </c>
      <c r="AB79" s="30">
        <v>37314.249837020529</v>
      </c>
      <c r="AC79" s="30">
        <v>0</v>
      </c>
      <c r="AD79" s="30">
        <v>4224.9879478536423</v>
      </c>
      <c r="AE79" s="30">
        <v>0</v>
      </c>
      <c r="AF79" s="30">
        <v>145041.22630741764</v>
      </c>
      <c r="AG79" s="30">
        <v>52282.552350584061</v>
      </c>
      <c r="AH79" s="30">
        <v>0</v>
      </c>
      <c r="AI79" s="30">
        <v>0</v>
      </c>
      <c r="AJ79" s="30">
        <v>20209.5</v>
      </c>
      <c r="AK79" s="30">
        <v>0</v>
      </c>
      <c r="AL79" s="30">
        <v>0</v>
      </c>
      <c r="AM79" s="30">
        <v>0</v>
      </c>
      <c r="AN79" s="30">
        <v>14997</v>
      </c>
      <c r="AO79" s="30">
        <v>0</v>
      </c>
      <c r="AP79" s="30">
        <v>0</v>
      </c>
      <c r="AQ79" s="30">
        <v>0</v>
      </c>
      <c r="AR79" s="30">
        <v>0</v>
      </c>
      <c r="AS79" s="30">
        <v>296099.01761809539</v>
      </c>
      <c r="AT79" s="30">
        <v>72362.31102096074</v>
      </c>
      <c r="AU79" s="30">
        <v>232530.27865800171</v>
      </c>
      <c r="AV79" s="30">
        <v>52111.513802428468</v>
      </c>
      <c r="AW79" s="38">
        <v>600991.60729705787</v>
      </c>
      <c r="AX79" s="30">
        <v>565785.10729705787</v>
      </c>
      <c r="AY79" s="30">
        <v>4955</v>
      </c>
      <c r="AZ79" s="30">
        <v>381535</v>
      </c>
      <c r="BA79" s="30">
        <v>0</v>
      </c>
      <c r="BB79" s="30">
        <v>0</v>
      </c>
      <c r="BC79" s="30">
        <v>600991.60729705787</v>
      </c>
      <c r="BD79" s="30">
        <v>600991.60729705787</v>
      </c>
      <c r="BE79" s="30">
        <v>0</v>
      </c>
      <c r="BF79" s="30">
        <v>416741.5</v>
      </c>
      <c r="BG79" s="30">
        <v>199208.22134199829</v>
      </c>
      <c r="BH79" s="30">
        <v>383458.32863905618</v>
      </c>
      <c r="BI79" s="30">
        <v>4979.9782940137165</v>
      </c>
      <c r="BJ79" s="30">
        <v>5053.8394393176277</v>
      </c>
      <c r="BK79" s="196">
        <v>-1.4614857909669548E-2</v>
      </c>
      <c r="BL79" s="30">
        <v>1.4614857909669548E-2</v>
      </c>
      <c r="BM79" s="30">
        <v>5687.3081884011581</v>
      </c>
      <c r="BN79" s="38">
        <v>606678.91548545903</v>
      </c>
      <c r="BO79" s="30">
        <v>7421.7196816293381</v>
      </c>
      <c r="BP79" s="30" t="s">
        <v>412</v>
      </c>
      <c r="BQ79" s="30">
        <v>7878.9469543566111</v>
      </c>
      <c r="BR79" s="196">
        <v>3.1049912116976053E-2</v>
      </c>
      <c r="BS79" s="30">
        <v>-727.45000000000016</v>
      </c>
      <c r="BT79" s="30">
        <v>605951.46548545908</v>
      </c>
      <c r="BU79" s="30">
        <v>-770</v>
      </c>
      <c r="BV79" s="38">
        <v>605181.46548545908</v>
      </c>
      <c r="BW79" s="211">
        <v>20209.5</v>
      </c>
      <c r="BX79" s="212">
        <v>584971.96548545908</v>
      </c>
      <c r="BZ79" s="23">
        <v>8732012</v>
      </c>
      <c r="CB79" s="320"/>
    </row>
    <row r="80" spans="1:80" x14ac:dyDescent="0.25">
      <c r="A80" s="23">
        <v>110633</v>
      </c>
      <c r="B80" s="23">
        <v>8732068</v>
      </c>
      <c r="C80" s="23" t="s">
        <v>164</v>
      </c>
      <c r="D80" s="223">
        <v>89</v>
      </c>
      <c r="E80" s="223">
        <v>89</v>
      </c>
      <c r="F80" s="223">
        <v>0</v>
      </c>
      <c r="G80" s="30">
        <v>342244.31906507123</v>
      </c>
      <c r="H80" s="30">
        <v>0</v>
      </c>
      <c r="I80" s="30">
        <v>0</v>
      </c>
      <c r="J80" s="30">
        <v>18307.581390905281</v>
      </c>
      <c r="K80" s="30">
        <v>0</v>
      </c>
      <c r="L80" s="30">
        <v>40263.684325725546</v>
      </c>
      <c r="M80" s="30">
        <v>0</v>
      </c>
      <c r="N80" s="30">
        <v>4698.0962346303331</v>
      </c>
      <c r="O80" s="30">
        <v>4843.0375014434048</v>
      </c>
      <c r="P80" s="30">
        <v>16458.330745359293</v>
      </c>
      <c r="Q80" s="30">
        <v>1469.4045670014041</v>
      </c>
      <c r="R80" s="30">
        <v>1039.5787412799082</v>
      </c>
      <c r="S80" s="30">
        <v>0</v>
      </c>
      <c r="T80" s="30">
        <v>0</v>
      </c>
      <c r="U80" s="30">
        <v>0</v>
      </c>
      <c r="V80" s="30">
        <v>0</v>
      </c>
      <c r="W80" s="30">
        <v>0</v>
      </c>
      <c r="X80" s="30">
        <v>0</v>
      </c>
      <c r="Y80" s="30">
        <v>0</v>
      </c>
      <c r="Z80" s="30">
        <v>0</v>
      </c>
      <c r="AA80" s="30">
        <v>0</v>
      </c>
      <c r="AB80" s="30">
        <v>41991.7447638007</v>
      </c>
      <c r="AC80" s="30">
        <v>0</v>
      </c>
      <c r="AD80" s="30">
        <v>5459.6876221122693</v>
      </c>
      <c r="AE80" s="30">
        <v>0</v>
      </c>
      <c r="AF80" s="30">
        <v>145041.22630741764</v>
      </c>
      <c r="AG80" s="30">
        <v>11411.002195081304</v>
      </c>
      <c r="AH80" s="30">
        <v>0</v>
      </c>
      <c r="AI80" s="30">
        <v>0</v>
      </c>
      <c r="AJ80" s="30">
        <v>12904.239799999999</v>
      </c>
      <c r="AK80" s="30">
        <v>0</v>
      </c>
      <c r="AL80" s="30">
        <v>0</v>
      </c>
      <c r="AM80" s="30">
        <v>0</v>
      </c>
      <c r="AN80" s="30">
        <v>0</v>
      </c>
      <c r="AO80" s="30">
        <v>0</v>
      </c>
      <c r="AP80" s="30">
        <v>0</v>
      </c>
      <c r="AQ80" s="30">
        <v>0</v>
      </c>
      <c r="AR80" s="30">
        <v>0</v>
      </c>
      <c r="AS80" s="30">
        <v>342244.31906507123</v>
      </c>
      <c r="AT80" s="30">
        <v>134531.14589225815</v>
      </c>
      <c r="AU80" s="30">
        <v>169356.46830249895</v>
      </c>
      <c r="AV80" s="30">
        <v>82919.979940352394</v>
      </c>
      <c r="AW80" s="38">
        <v>646131.93325982837</v>
      </c>
      <c r="AX80" s="30">
        <v>633227.69345982838</v>
      </c>
      <c r="AY80" s="30">
        <v>4955</v>
      </c>
      <c r="AZ80" s="30">
        <v>440995</v>
      </c>
      <c r="BA80" s="30">
        <v>0</v>
      </c>
      <c r="BB80" s="30">
        <v>0</v>
      </c>
      <c r="BC80" s="30">
        <v>646131.93325982837</v>
      </c>
      <c r="BD80" s="30">
        <v>646131.93325982825</v>
      </c>
      <c r="BE80" s="30">
        <v>0</v>
      </c>
      <c r="BF80" s="30">
        <v>453899.23979999998</v>
      </c>
      <c r="BG80" s="30">
        <v>284542.77149750106</v>
      </c>
      <c r="BH80" s="30">
        <v>476775.46495732944</v>
      </c>
      <c r="BI80" s="30">
        <v>5357.0276961497693</v>
      </c>
      <c r="BJ80" s="30">
        <v>4959.1086288855558</v>
      </c>
      <c r="BK80" s="196">
        <v>8.0240038491279531E-2</v>
      </c>
      <c r="BL80" s="30">
        <v>0</v>
      </c>
      <c r="BM80" s="30">
        <v>0</v>
      </c>
      <c r="BN80" s="38">
        <v>646131.93325982837</v>
      </c>
      <c r="BO80" s="30">
        <v>7114.9179040430154</v>
      </c>
      <c r="BP80" s="30" t="s">
        <v>412</v>
      </c>
      <c r="BQ80" s="30">
        <v>7259.9093624699817</v>
      </c>
      <c r="BR80" s="196">
        <v>3.5826933666817329E-2</v>
      </c>
      <c r="BS80" s="30">
        <v>-910.75000000000023</v>
      </c>
      <c r="BT80" s="30">
        <v>645221.18325982837</v>
      </c>
      <c r="BU80" s="30">
        <v>-890</v>
      </c>
      <c r="BV80" s="38">
        <v>644331.18325982837</v>
      </c>
      <c r="BW80" s="211">
        <v>12904.239799999999</v>
      </c>
      <c r="BX80" s="212">
        <v>631426.94345982838</v>
      </c>
      <c r="BZ80" s="23">
        <v>8732068</v>
      </c>
      <c r="CB80" s="320"/>
    </row>
    <row r="81" spans="1:80" x14ac:dyDescent="0.25">
      <c r="A81" s="23">
        <v>110759</v>
      </c>
      <c r="B81" s="23">
        <v>8732328</v>
      </c>
      <c r="C81" s="23" t="s">
        <v>165</v>
      </c>
      <c r="D81" s="223">
        <v>265</v>
      </c>
      <c r="E81" s="223">
        <v>265</v>
      </c>
      <c r="F81" s="223">
        <v>0</v>
      </c>
      <c r="G81" s="30">
        <v>1019042.0736207177</v>
      </c>
      <c r="H81" s="30">
        <v>0</v>
      </c>
      <c r="I81" s="30">
        <v>0</v>
      </c>
      <c r="J81" s="30">
        <v>19791.979882059735</v>
      </c>
      <c r="K81" s="30">
        <v>0</v>
      </c>
      <c r="L81" s="30">
        <v>42382.825606026912</v>
      </c>
      <c r="M81" s="30">
        <v>0</v>
      </c>
      <c r="N81" s="30">
        <v>234.90481173151736</v>
      </c>
      <c r="O81" s="30">
        <v>284.88455890843596</v>
      </c>
      <c r="P81" s="30">
        <v>0</v>
      </c>
      <c r="Q81" s="30">
        <v>0</v>
      </c>
      <c r="R81" s="30">
        <v>0</v>
      </c>
      <c r="S81" s="30">
        <v>0</v>
      </c>
      <c r="T81" s="30">
        <v>0</v>
      </c>
      <c r="U81" s="30">
        <v>0</v>
      </c>
      <c r="V81" s="30">
        <v>0</v>
      </c>
      <c r="W81" s="30">
        <v>0</v>
      </c>
      <c r="X81" s="30">
        <v>0</v>
      </c>
      <c r="Y81" s="30">
        <v>0</v>
      </c>
      <c r="Z81" s="30">
        <v>11012.131543924032</v>
      </c>
      <c r="AA81" s="30">
        <v>0</v>
      </c>
      <c r="AB81" s="30">
        <v>62542.686680112623</v>
      </c>
      <c r="AC81" s="30">
        <v>0</v>
      </c>
      <c r="AD81" s="30">
        <v>0</v>
      </c>
      <c r="AE81" s="30">
        <v>0</v>
      </c>
      <c r="AF81" s="30">
        <v>145041.22630741764</v>
      </c>
      <c r="AG81" s="30">
        <v>0</v>
      </c>
      <c r="AH81" s="30">
        <v>0</v>
      </c>
      <c r="AI81" s="30">
        <v>0</v>
      </c>
      <c r="AJ81" s="30">
        <v>51324</v>
      </c>
      <c r="AK81" s="30">
        <v>0</v>
      </c>
      <c r="AL81" s="30">
        <v>0</v>
      </c>
      <c r="AM81" s="30">
        <v>0</v>
      </c>
      <c r="AN81" s="30">
        <v>0</v>
      </c>
      <c r="AO81" s="30">
        <v>0</v>
      </c>
      <c r="AP81" s="30">
        <v>0</v>
      </c>
      <c r="AQ81" s="30">
        <v>0</v>
      </c>
      <c r="AR81" s="30">
        <v>0</v>
      </c>
      <c r="AS81" s="30">
        <v>1019042.0736207177</v>
      </c>
      <c r="AT81" s="30">
        <v>136249.41308276326</v>
      </c>
      <c r="AU81" s="30">
        <v>196365.22630741764</v>
      </c>
      <c r="AV81" s="30">
        <v>109911.69220172997</v>
      </c>
      <c r="AW81" s="38">
        <v>1351656.7130108988</v>
      </c>
      <c r="AX81" s="30">
        <v>1300332.7130108988</v>
      </c>
      <c r="AY81" s="30">
        <v>4955</v>
      </c>
      <c r="AZ81" s="30">
        <v>1313075</v>
      </c>
      <c r="BA81" s="30">
        <v>12742.286989101209</v>
      </c>
      <c r="BB81" s="30">
        <v>0</v>
      </c>
      <c r="BC81" s="30">
        <v>1364399</v>
      </c>
      <c r="BD81" s="30">
        <v>1364399</v>
      </c>
      <c r="BE81" s="30">
        <v>0</v>
      </c>
      <c r="BF81" s="30">
        <v>1364399</v>
      </c>
      <c r="BG81" s="30">
        <v>1168033.7736925823</v>
      </c>
      <c r="BH81" s="30">
        <v>1168033.7736925823</v>
      </c>
      <c r="BI81" s="30">
        <v>4407.6746177078576</v>
      </c>
      <c r="BJ81" s="30">
        <v>4413.356059531553</v>
      </c>
      <c r="BK81" s="196">
        <v>-1.2873291316310581E-3</v>
      </c>
      <c r="BL81" s="30">
        <v>1.2873291316310581E-3</v>
      </c>
      <c r="BM81" s="30">
        <v>1505.582083279287</v>
      </c>
      <c r="BN81" s="38">
        <v>1365904.5820832793</v>
      </c>
      <c r="BO81" s="30">
        <v>4960.6814418236954</v>
      </c>
      <c r="BP81" s="30" t="s">
        <v>412</v>
      </c>
      <c r="BQ81" s="30">
        <v>5154.3569135218086</v>
      </c>
      <c r="BR81" s="196">
        <v>7.3241695831285369E-3</v>
      </c>
      <c r="BS81" s="30">
        <v>-2385.5</v>
      </c>
      <c r="BT81" s="30">
        <v>1363519.0820832793</v>
      </c>
      <c r="BU81" s="30">
        <v>-2650</v>
      </c>
      <c r="BV81" s="38">
        <v>1360869.0820832793</v>
      </c>
      <c r="BW81" s="211">
        <v>51324</v>
      </c>
      <c r="BX81" s="212">
        <v>1309545.0820832793</v>
      </c>
      <c r="BZ81" s="23">
        <v>8732328</v>
      </c>
      <c r="CB81" s="320"/>
    </row>
    <row r="82" spans="1:80" x14ac:dyDescent="0.25">
      <c r="A82" s="23">
        <v>142638</v>
      </c>
      <c r="B82" s="23">
        <v>8732014</v>
      </c>
      <c r="C82" s="23" t="s">
        <v>166</v>
      </c>
      <c r="D82" s="223">
        <v>365</v>
      </c>
      <c r="E82" s="223">
        <v>365</v>
      </c>
      <c r="F82" s="223">
        <v>0</v>
      </c>
      <c r="G82" s="30">
        <v>1403586.252345517</v>
      </c>
      <c r="H82" s="30">
        <v>0</v>
      </c>
      <c r="I82" s="30">
        <v>0</v>
      </c>
      <c r="J82" s="30">
        <v>24245.175355523235</v>
      </c>
      <c r="K82" s="30">
        <v>0</v>
      </c>
      <c r="L82" s="30">
        <v>51918.961367383097</v>
      </c>
      <c r="M82" s="30">
        <v>0</v>
      </c>
      <c r="N82" s="30">
        <v>950.03054052081734</v>
      </c>
      <c r="O82" s="30">
        <v>576.08234903921914</v>
      </c>
      <c r="P82" s="30">
        <v>0</v>
      </c>
      <c r="Q82" s="30">
        <v>0</v>
      </c>
      <c r="R82" s="30">
        <v>0</v>
      </c>
      <c r="S82" s="30">
        <v>0</v>
      </c>
      <c r="T82" s="30">
        <v>0</v>
      </c>
      <c r="U82" s="30">
        <v>0</v>
      </c>
      <c r="V82" s="30">
        <v>0</v>
      </c>
      <c r="W82" s="30">
        <v>0</v>
      </c>
      <c r="X82" s="30">
        <v>0</v>
      </c>
      <c r="Y82" s="30">
        <v>0</v>
      </c>
      <c r="Z82" s="30">
        <v>665.91114068388333</v>
      </c>
      <c r="AA82" s="30">
        <v>0</v>
      </c>
      <c r="AB82" s="30">
        <v>136926.11623241942</v>
      </c>
      <c r="AC82" s="30">
        <v>0</v>
      </c>
      <c r="AD82" s="30">
        <v>0</v>
      </c>
      <c r="AE82" s="30">
        <v>0</v>
      </c>
      <c r="AF82" s="30">
        <v>145041.22630741764</v>
      </c>
      <c r="AG82" s="30">
        <v>0</v>
      </c>
      <c r="AH82" s="30">
        <v>0</v>
      </c>
      <c r="AI82" s="30">
        <v>0</v>
      </c>
      <c r="AJ82" s="30">
        <v>11138.4</v>
      </c>
      <c r="AK82" s="30">
        <v>0</v>
      </c>
      <c r="AL82" s="30">
        <v>0</v>
      </c>
      <c r="AM82" s="30">
        <v>0</v>
      </c>
      <c r="AN82" s="30">
        <v>0</v>
      </c>
      <c r="AO82" s="30">
        <v>0</v>
      </c>
      <c r="AP82" s="30">
        <v>0</v>
      </c>
      <c r="AQ82" s="30">
        <v>0</v>
      </c>
      <c r="AR82" s="30">
        <v>0</v>
      </c>
      <c r="AS82" s="30">
        <v>1403586.252345517</v>
      </c>
      <c r="AT82" s="30">
        <v>215282.27698556968</v>
      </c>
      <c r="AU82" s="30">
        <v>156179.62630741764</v>
      </c>
      <c r="AV82" s="30">
        <v>201830.56466570077</v>
      </c>
      <c r="AW82" s="38">
        <v>1775048.1556385043</v>
      </c>
      <c r="AX82" s="30">
        <v>1763909.7556385044</v>
      </c>
      <c r="AY82" s="30">
        <v>4955</v>
      </c>
      <c r="AZ82" s="30">
        <v>1808575</v>
      </c>
      <c r="BA82" s="30">
        <v>44665.244361495599</v>
      </c>
      <c r="BB82" s="30">
        <v>0</v>
      </c>
      <c r="BC82" s="30">
        <v>1819713.4</v>
      </c>
      <c r="BD82" s="30">
        <v>1819713.3999999997</v>
      </c>
      <c r="BE82" s="30">
        <v>0</v>
      </c>
      <c r="BF82" s="30">
        <v>1819713.4</v>
      </c>
      <c r="BG82" s="30">
        <v>1663533.7736925823</v>
      </c>
      <c r="BH82" s="30">
        <v>1663533.7736925823</v>
      </c>
      <c r="BI82" s="30">
        <v>4557.6267772399515</v>
      </c>
      <c r="BJ82" s="30">
        <v>4561.8558841365766</v>
      </c>
      <c r="BK82" s="196">
        <v>-9.2705841745931649E-4</v>
      </c>
      <c r="BL82" s="30">
        <v>9.2705841745931649E-4</v>
      </c>
      <c r="BM82" s="30">
        <v>1543.624017268171</v>
      </c>
      <c r="BN82" s="38">
        <v>1821257.0240172681</v>
      </c>
      <c r="BO82" s="30">
        <v>4959.2291068966251</v>
      </c>
      <c r="BP82" s="30" t="s">
        <v>412</v>
      </c>
      <c r="BQ82" s="30">
        <v>4989.7452712801869</v>
      </c>
      <c r="BR82" s="196">
        <v>4.8390967264009266E-3</v>
      </c>
      <c r="BS82" s="30">
        <v>0</v>
      </c>
      <c r="BT82" s="30">
        <v>1821257.0240172681</v>
      </c>
      <c r="BU82" s="30">
        <v>0</v>
      </c>
      <c r="BV82" s="38">
        <v>1821257.0240172681</v>
      </c>
      <c r="BW82" s="211">
        <v>11138.4</v>
      </c>
      <c r="BX82" s="212">
        <v>1810118.6240172682</v>
      </c>
      <c r="BZ82" s="23">
        <v>8732014</v>
      </c>
      <c r="CB82" s="320"/>
    </row>
    <row r="83" spans="1:80" x14ac:dyDescent="0.25">
      <c r="A83" s="23">
        <v>148105</v>
      </c>
      <c r="B83" s="23">
        <v>8732015</v>
      </c>
      <c r="C83" s="23" t="s">
        <v>167</v>
      </c>
      <c r="D83" s="223">
        <v>178</v>
      </c>
      <c r="E83" s="223">
        <v>178</v>
      </c>
      <c r="F83" s="223">
        <v>0</v>
      </c>
      <c r="G83" s="30">
        <v>684488.63813014247</v>
      </c>
      <c r="H83" s="30">
        <v>0</v>
      </c>
      <c r="I83" s="30">
        <v>0</v>
      </c>
      <c r="J83" s="30">
        <v>9895.9899410298949</v>
      </c>
      <c r="K83" s="30">
        <v>0</v>
      </c>
      <c r="L83" s="30">
        <v>22250.983443164208</v>
      </c>
      <c r="M83" s="30">
        <v>0</v>
      </c>
      <c r="N83" s="30">
        <v>236.23195756050868</v>
      </c>
      <c r="O83" s="30">
        <v>859.48222857121391</v>
      </c>
      <c r="P83" s="30">
        <v>447.33285580606963</v>
      </c>
      <c r="Q83" s="30">
        <v>0</v>
      </c>
      <c r="R83" s="30">
        <v>0</v>
      </c>
      <c r="S83" s="30">
        <v>0</v>
      </c>
      <c r="T83" s="30">
        <v>0</v>
      </c>
      <c r="U83" s="30">
        <v>0</v>
      </c>
      <c r="V83" s="30">
        <v>0</v>
      </c>
      <c r="W83" s="30">
        <v>0</v>
      </c>
      <c r="X83" s="30">
        <v>0</v>
      </c>
      <c r="Y83" s="30">
        <v>0</v>
      </c>
      <c r="Z83" s="30">
        <v>17075.338785507865</v>
      </c>
      <c r="AA83" s="30">
        <v>0</v>
      </c>
      <c r="AB83" s="30">
        <v>66484.00425245901</v>
      </c>
      <c r="AC83" s="30">
        <v>0</v>
      </c>
      <c r="AD83" s="30">
        <v>7060.93876216635</v>
      </c>
      <c r="AE83" s="30">
        <v>0</v>
      </c>
      <c r="AF83" s="30">
        <v>145041.22630741764</v>
      </c>
      <c r="AG83" s="30">
        <v>0</v>
      </c>
      <c r="AH83" s="30">
        <v>0</v>
      </c>
      <c r="AI83" s="30">
        <v>0</v>
      </c>
      <c r="AJ83" s="30">
        <v>4790.3999999999996</v>
      </c>
      <c r="AK83" s="30">
        <v>0</v>
      </c>
      <c r="AL83" s="30">
        <v>0</v>
      </c>
      <c r="AM83" s="30">
        <v>0</v>
      </c>
      <c r="AN83" s="30">
        <v>0</v>
      </c>
      <c r="AO83" s="30">
        <v>0</v>
      </c>
      <c r="AP83" s="30">
        <v>0</v>
      </c>
      <c r="AQ83" s="30">
        <v>0</v>
      </c>
      <c r="AR83" s="30">
        <v>0</v>
      </c>
      <c r="AS83" s="30">
        <v>684488.63813014247</v>
      </c>
      <c r="AT83" s="30">
        <v>124310.30222626512</v>
      </c>
      <c r="AU83" s="30">
        <v>149831.62630741764</v>
      </c>
      <c r="AV83" s="30">
        <v>98235.532397537463</v>
      </c>
      <c r="AW83" s="38">
        <v>958630.56666382519</v>
      </c>
      <c r="AX83" s="30">
        <v>953840.16666382516</v>
      </c>
      <c r="AY83" s="30">
        <v>4955</v>
      </c>
      <c r="AZ83" s="30">
        <v>881990</v>
      </c>
      <c r="BA83" s="30">
        <v>0</v>
      </c>
      <c r="BB83" s="30">
        <v>0</v>
      </c>
      <c r="BC83" s="30">
        <v>958630.56666382519</v>
      </c>
      <c r="BD83" s="30">
        <v>958630.5666638253</v>
      </c>
      <c r="BE83" s="30">
        <v>0</v>
      </c>
      <c r="BF83" s="30">
        <v>886780.4</v>
      </c>
      <c r="BG83" s="30">
        <v>736948.77369258238</v>
      </c>
      <c r="BH83" s="30">
        <v>808798.94035640755</v>
      </c>
      <c r="BI83" s="30">
        <v>4543.814271665211</v>
      </c>
      <c r="BJ83" s="30">
        <v>4533.5859545544999</v>
      </c>
      <c r="BK83" s="196">
        <v>2.2561206985467056E-3</v>
      </c>
      <c r="BL83" s="30">
        <v>0</v>
      </c>
      <c r="BM83" s="30">
        <v>0</v>
      </c>
      <c r="BN83" s="38">
        <v>958630.56666382519</v>
      </c>
      <c r="BO83" s="30">
        <v>5358.6526217068831</v>
      </c>
      <c r="BP83" s="30" t="s">
        <v>412</v>
      </c>
      <c r="BQ83" s="30">
        <v>5385.5649812574447</v>
      </c>
      <c r="BR83" s="196">
        <v>7.7474738446270397E-3</v>
      </c>
      <c r="BS83" s="30">
        <v>0</v>
      </c>
      <c r="BT83" s="30">
        <v>958630.56666382519</v>
      </c>
      <c r="BU83" s="30">
        <v>0</v>
      </c>
      <c r="BV83" s="38">
        <v>958630.56666382519</v>
      </c>
      <c r="BW83" s="211">
        <v>4790.3999999999996</v>
      </c>
      <c r="BX83" s="212">
        <v>953840.16666382516</v>
      </c>
      <c r="BZ83" s="23">
        <v>8732015</v>
      </c>
      <c r="CB83" s="320"/>
    </row>
    <row r="84" spans="1:80" x14ac:dyDescent="0.25">
      <c r="A84" s="23">
        <v>143976</v>
      </c>
      <c r="B84" s="23">
        <v>8732448</v>
      </c>
      <c r="C84" s="23" t="s">
        <v>168</v>
      </c>
      <c r="D84" s="223">
        <v>410</v>
      </c>
      <c r="E84" s="223">
        <v>410</v>
      </c>
      <c r="F84" s="223">
        <v>0</v>
      </c>
      <c r="G84" s="30">
        <v>1576631.1327716766</v>
      </c>
      <c r="H84" s="30">
        <v>0</v>
      </c>
      <c r="I84" s="30">
        <v>0</v>
      </c>
      <c r="J84" s="30">
        <v>52943.546184509913</v>
      </c>
      <c r="K84" s="30">
        <v>0</v>
      </c>
      <c r="L84" s="30">
        <v>114433.62913627252</v>
      </c>
      <c r="M84" s="30">
        <v>0</v>
      </c>
      <c r="N84" s="30">
        <v>7282.0491636770348</v>
      </c>
      <c r="O84" s="30">
        <v>32191.95515665325</v>
      </c>
      <c r="P84" s="30">
        <v>0</v>
      </c>
      <c r="Q84" s="30">
        <v>489.80152233380124</v>
      </c>
      <c r="R84" s="30">
        <v>0</v>
      </c>
      <c r="S84" s="30">
        <v>0</v>
      </c>
      <c r="T84" s="30">
        <v>0</v>
      </c>
      <c r="U84" s="30">
        <v>0</v>
      </c>
      <c r="V84" s="30">
        <v>0</v>
      </c>
      <c r="W84" s="30">
        <v>0</v>
      </c>
      <c r="X84" s="30">
        <v>0</v>
      </c>
      <c r="Y84" s="30">
        <v>0</v>
      </c>
      <c r="Z84" s="30">
        <v>20262.706039568431</v>
      </c>
      <c r="AA84" s="30">
        <v>0</v>
      </c>
      <c r="AB84" s="30">
        <v>169781.17130351256</v>
      </c>
      <c r="AC84" s="30">
        <v>0</v>
      </c>
      <c r="AD84" s="30">
        <v>0</v>
      </c>
      <c r="AE84" s="30">
        <v>0</v>
      </c>
      <c r="AF84" s="30">
        <v>145041.22630741764</v>
      </c>
      <c r="AG84" s="30">
        <v>0</v>
      </c>
      <c r="AH84" s="30">
        <v>0</v>
      </c>
      <c r="AI84" s="30">
        <v>0</v>
      </c>
      <c r="AJ84" s="30">
        <v>11029.135399999999</v>
      </c>
      <c r="AK84" s="30">
        <v>0</v>
      </c>
      <c r="AL84" s="30">
        <v>0</v>
      </c>
      <c r="AM84" s="30">
        <v>0</v>
      </c>
      <c r="AN84" s="30">
        <v>0</v>
      </c>
      <c r="AO84" s="30">
        <v>0</v>
      </c>
      <c r="AP84" s="30">
        <v>0</v>
      </c>
      <c r="AQ84" s="30">
        <v>0</v>
      </c>
      <c r="AR84" s="30">
        <v>0</v>
      </c>
      <c r="AS84" s="30">
        <v>1576631.1327716766</v>
      </c>
      <c r="AT84" s="30">
        <v>397384.8585065275</v>
      </c>
      <c r="AU84" s="30">
        <v>156070.36170741764</v>
      </c>
      <c r="AV84" s="30">
        <v>279556.98852845596</v>
      </c>
      <c r="AW84" s="38">
        <v>2130086.3529856219</v>
      </c>
      <c r="AX84" s="30">
        <v>2119057.2175856219</v>
      </c>
      <c r="AY84" s="30">
        <v>4955</v>
      </c>
      <c r="AZ84" s="30">
        <v>2031550</v>
      </c>
      <c r="BA84" s="30">
        <v>0</v>
      </c>
      <c r="BB84" s="30">
        <v>0</v>
      </c>
      <c r="BC84" s="30">
        <v>2130086.3529856219</v>
      </c>
      <c r="BD84" s="30">
        <v>2130086.3529856219</v>
      </c>
      <c r="BE84" s="30">
        <v>0</v>
      </c>
      <c r="BF84" s="30">
        <v>2042579.1354</v>
      </c>
      <c r="BG84" s="30">
        <v>1886508.7736925823</v>
      </c>
      <c r="BH84" s="30">
        <v>1974015.9912782041</v>
      </c>
      <c r="BI84" s="30">
        <v>4814.6731494590349</v>
      </c>
      <c r="BJ84" s="30">
        <v>4792.1130098339463</v>
      </c>
      <c r="BK84" s="196">
        <v>4.7077645244994627E-3</v>
      </c>
      <c r="BL84" s="30">
        <v>0</v>
      </c>
      <c r="BM84" s="30">
        <v>0</v>
      </c>
      <c r="BN84" s="38">
        <v>2130086.3529856219</v>
      </c>
      <c r="BO84" s="30">
        <v>5168.4322380137119</v>
      </c>
      <c r="BP84" s="30" t="s">
        <v>412</v>
      </c>
      <c r="BQ84" s="30">
        <v>5195.3325682576142</v>
      </c>
      <c r="BR84" s="196">
        <v>3.9617266404816665E-3</v>
      </c>
      <c r="BS84" s="30">
        <v>0</v>
      </c>
      <c r="BT84" s="30">
        <v>2130086.3529856219</v>
      </c>
      <c r="BU84" s="30">
        <v>0</v>
      </c>
      <c r="BV84" s="38">
        <v>2130086.3529856219</v>
      </c>
      <c r="BW84" s="211">
        <v>11029.135399999999</v>
      </c>
      <c r="BX84" s="212">
        <v>2119057.2175856219</v>
      </c>
      <c r="BZ84" s="23">
        <v>8732448</v>
      </c>
      <c r="CB84" s="320"/>
    </row>
    <row r="85" spans="1:80" x14ac:dyDescent="0.25">
      <c r="A85" s="23">
        <v>141690</v>
      </c>
      <c r="B85" s="23">
        <v>8732036</v>
      </c>
      <c r="C85" s="23" t="s">
        <v>169</v>
      </c>
      <c r="D85" s="223">
        <v>255</v>
      </c>
      <c r="E85" s="223">
        <v>255</v>
      </c>
      <c r="F85" s="223">
        <v>0</v>
      </c>
      <c r="G85" s="30">
        <v>980587.65574823786</v>
      </c>
      <c r="H85" s="30">
        <v>0</v>
      </c>
      <c r="I85" s="30">
        <v>0</v>
      </c>
      <c r="J85" s="30">
        <v>35130.764290656101</v>
      </c>
      <c r="K85" s="30">
        <v>0</v>
      </c>
      <c r="L85" s="30">
        <v>75229.515450697916</v>
      </c>
      <c r="M85" s="30">
        <v>0</v>
      </c>
      <c r="N85" s="30">
        <v>0</v>
      </c>
      <c r="O85" s="30">
        <v>0</v>
      </c>
      <c r="P85" s="30">
        <v>0</v>
      </c>
      <c r="Q85" s="30">
        <v>491.72987478393509</v>
      </c>
      <c r="R85" s="30">
        <v>0</v>
      </c>
      <c r="S85" s="30">
        <v>0</v>
      </c>
      <c r="T85" s="30">
        <v>0</v>
      </c>
      <c r="U85" s="30">
        <v>0</v>
      </c>
      <c r="V85" s="30">
        <v>0</v>
      </c>
      <c r="W85" s="30">
        <v>0</v>
      </c>
      <c r="X85" s="30">
        <v>0</v>
      </c>
      <c r="Y85" s="30">
        <v>0</v>
      </c>
      <c r="Z85" s="30">
        <v>19716.260565086715</v>
      </c>
      <c r="AA85" s="30">
        <v>0</v>
      </c>
      <c r="AB85" s="30">
        <v>105910.46090072591</v>
      </c>
      <c r="AC85" s="30">
        <v>0</v>
      </c>
      <c r="AD85" s="30">
        <v>0</v>
      </c>
      <c r="AE85" s="30">
        <v>0</v>
      </c>
      <c r="AF85" s="30">
        <v>145041.22630741764</v>
      </c>
      <c r="AG85" s="30">
        <v>0</v>
      </c>
      <c r="AH85" s="30">
        <v>0</v>
      </c>
      <c r="AI85" s="30">
        <v>0</v>
      </c>
      <c r="AJ85" s="30">
        <v>11247.6</v>
      </c>
      <c r="AK85" s="30">
        <v>0</v>
      </c>
      <c r="AL85" s="30">
        <v>0</v>
      </c>
      <c r="AM85" s="30">
        <v>0</v>
      </c>
      <c r="AN85" s="30">
        <v>0</v>
      </c>
      <c r="AO85" s="30">
        <v>0</v>
      </c>
      <c r="AP85" s="30">
        <v>0</v>
      </c>
      <c r="AQ85" s="30">
        <v>0</v>
      </c>
      <c r="AR85" s="30">
        <v>0</v>
      </c>
      <c r="AS85" s="30">
        <v>980587.65574823786</v>
      </c>
      <c r="AT85" s="30">
        <v>236478.73108195059</v>
      </c>
      <c r="AU85" s="30">
        <v>156288.82630741765</v>
      </c>
      <c r="AV85" s="30">
        <v>156538.79251087879</v>
      </c>
      <c r="AW85" s="38">
        <v>1373355.2131376059</v>
      </c>
      <c r="AX85" s="30">
        <v>1362107.6131376058</v>
      </c>
      <c r="AY85" s="30">
        <v>4955</v>
      </c>
      <c r="AZ85" s="30">
        <v>1263525</v>
      </c>
      <c r="BA85" s="30">
        <v>0</v>
      </c>
      <c r="BB85" s="30">
        <v>0</v>
      </c>
      <c r="BC85" s="30">
        <v>1373355.2131376059</v>
      </c>
      <c r="BD85" s="30">
        <v>1373355.2131376059</v>
      </c>
      <c r="BE85" s="30">
        <v>0</v>
      </c>
      <c r="BF85" s="30">
        <v>1274772.6000000001</v>
      </c>
      <c r="BG85" s="30">
        <v>1118483.7736925823</v>
      </c>
      <c r="BH85" s="30">
        <v>1217066.3868301881</v>
      </c>
      <c r="BI85" s="30">
        <v>4772.8093601183846</v>
      </c>
      <c r="BJ85" s="30">
        <v>4684.129207595689</v>
      </c>
      <c r="BK85" s="196">
        <v>1.8932046617948468E-2</v>
      </c>
      <c r="BL85" s="30">
        <v>0</v>
      </c>
      <c r="BM85" s="30">
        <v>0</v>
      </c>
      <c r="BN85" s="38">
        <v>1373355.2131376059</v>
      </c>
      <c r="BO85" s="30">
        <v>5341.5984828925721</v>
      </c>
      <c r="BP85" s="30" t="s">
        <v>412</v>
      </c>
      <c r="BQ85" s="30">
        <v>5385.7067181866896</v>
      </c>
      <c r="BR85" s="196">
        <v>8.2855896749181035E-3</v>
      </c>
      <c r="BS85" s="30">
        <v>0</v>
      </c>
      <c r="BT85" s="30">
        <v>1373355.2131376059</v>
      </c>
      <c r="BU85" s="30">
        <v>0</v>
      </c>
      <c r="BV85" s="38">
        <v>1373355.2131376059</v>
      </c>
      <c r="BW85" s="211">
        <v>11247.6</v>
      </c>
      <c r="BX85" s="212">
        <v>1362107.6131376058</v>
      </c>
      <c r="BZ85" s="23">
        <v>8732036</v>
      </c>
      <c r="CB85" s="320"/>
    </row>
    <row r="86" spans="1:80" x14ac:dyDescent="0.25">
      <c r="A86" s="23">
        <v>138029</v>
      </c>
      <c r="B86" s="23">
        <v>8732209</v>
      </c>
      <c r="C86" s="23" t="s">
        <v>170</v>
      </c>
      <c r="D86" s="223">
        <v>412</v>
      </c>
      <c r="E86" s="223">
        <v>412</v>
      </c>
      <c r="F86" s="223">
        <v>0</v>
      </c>
      <c r="G86" s="30">
        <v>1584322.0163461727</v>
      </c>
      <c r="H86" s="30">
        <v>0</v>
      </c>
      <c r="I86" s="30">
        <v>0</v>
      </c>
      <c r="J86" s="30">
        <v>29687.969823089614</v>
      </c>
      <c r="K86" s="30">
        <v>0</v>
      </c>
      <c r="L86" s="30">
        <v>65693.379689341804</v>
      </c>
      <c r="M86" s="30">
        <v>0</v>
      </c>
      <c r="N86" s="30">
        <v>704.71443519455136</v>
      </c>
      <c r="O86" s="30">
        <v>3418.6147069012286</v>
      </c>
      <c r="P86" s="30">
        <v>0</v>
      </c>
      <c r="Q86" s="30">
        <v>489.80152233380227</v>
      </c>
      <c r="R86" s="30">
        <v>0</v>
      </c>
      <c r="S86" s="30">
        <v>0</v>
      </c>
      <c r="T86" s="30">
        <v>0</v>
      </c>
      <c r="U86" s="30">
        <v>0</v>
      </c>
      <c r="V86" s="30">
        <v>0</v>
      </c>
      <c r="W86" s="30">
        <v>0</v>
      </c>
      <c r="X86" s="30">
        <v>0</v>
      </c>
      <c r="Y86" s="30">
        <v>0</v>
      </c>
      <c r="Z86" s="30">
        <v>16659.991238005416</v>
      </c>
      <c r="AA86" s="30">
        <v>0</v>
      </c>
      <c r="AB86" s="30">
        <v>149455.76458459761</v>
      </c>
      <c r="AC86" s="30">
        <v>0</v>
      </c>
      <c r="AD86" s="30">
        <v>5093.1361563167011</v>
      </c>
      <c r="AE86" s="30">
        <v>0</v>
      </c>
      <c r="AF86" s="30">
        <v>145041.22630741764</v>
      </c>
      <c r="AG86" s="30">
        <v>0</v>
      </c>
      <c r="AH86" s="30">
        <v>0</v>
      </c>
      <c r="AI86" s="30">
        <v>0</v>
      </c>
      <c r="AJ86" s="30">
        <v>11356.8</v>
      </c>
      <c r="AK86" s="30">
        <v>0</v>
      </c>
      <c r="AL86" s="30">
        <v>0</v>
      </c>
      <c r="AM86" s="30">
        <v>0</v>
      </c>
      <c r="AN86" s="30">
        <v>0</v>
      </c>
      <c r="AO86" s="30">
        <v>0</v>
      </c>
      <c r="AP86" s="30">
        <v>0</v>
      </c>
      <c r="AQ86" s="30">
        <v>0</v>
      </c>
      <c r="AR86" s="30">
        <v>0</v>
      </c>
      <c r="AS86" s="30">
        <v>1584322.0163461727</v>
      </c>
      <c r="AT86" s="30">
        <v>271203.37215578067</v>
      </c>
      <c r="AU86" s="30">
        <v>156398.02630741763</v>
      </c>
      <c r="AV86" s="30">
        <v>225826.62818800984</v>
      </c>
      <c r="AW86" s="38">
        <v>2011923.4148093709</v>
      </c>
      <c r="AX86" s="30">
        <v>2000566.6148093708</v>
      </c>
      <c r="AY86" s="30">
        <v>4955</v>
      </c>
      <c r="AZ86" s="30">
        <v>2041460</v>
      </c>
      <c r="BA86" s="30">
        <v>40893.385190629167</v>
      </c>
      <c r="BB86" s="30">
        <v>0</v>
      </c>
      <c r="BC86" s="30">
        <v>2052816.8</v>
      </c>
      <c r="BD86" s="30">
        <v>2052816.8000000003</v>
      </c>
      <c r="BE86" s="30">
        <v>0</v>
      </c>
      <c r="BF86" s="30">
        <v>2052816.8</v>
      </c>
      <c r="BG86" s="30">
        <v>1896418.7736925823</v>
      </c>
      <c r="BH86" s="30">
        <v>1896418.7736925823</v>
      </c>
      <c r="BI86" s="30">
        <v>4602.9581885742291</v>
      </c>
      <c r="BJ86" s="30">
        <v>4581.9653338053486</v>
      </c>
      <c r="BK86" s="196">
        <v>4.5816267124495786E-3</v>
      </c>
      <c r="BL86" s="30">
        <v>0</v>
      </c>
      <c r="BM86" s="30">
        <v>0</v>
      </c>
      <c r="BN86" s="38">
        <v>2052816.8</v>
      </c>
      <c r="BO86" s="30">
        <v>4955</v>
      </c>
      <c r="BP86" s="30" t="s">
        <v>412</v>
      </c>
      <c r="BQ86" s="30">
        <v>4982.565048543689</v>
      </c>
      <c r="BR86" s="196">
        <v>3.8288144637776966E-3</v>
      </c>
      <c r="BS86" s="30">
        <v>0</v>
      </c>
      <c r="BT86" s="30">
        <v>2052816.8</v>
      </c>
      <c r="BU86" s="30">
        <v>0</v>
      </c>
      <c r="BV86" s="38">
        <v>2052816.8</v>
      </c>
      <c r="BW86" s="211">
        <v>11356.8</v>
      </c>
      <c r="BX86" s="212">
        <v>2041460</v>
      </c>
      <c r="BZ86" s="23">
        <v>8732209</v>
      </c>
      <c r="CB86" s="320"/>
    </row>
    <row r="87" spans="1:80" x14ac:dyDescent="0.25">
      <c r="A87" s="23">
        <v>145553</v>
      </c>
      <c r="B87" s="23">
        <v>8732067</v>
      </c>
      <c r="C87" s="23" t="s">
        <v>171</v>
      </c>
      <c r="D87" s="223">
        <v>99</v>
      </c>
      <c r="E87" s="223">
        <v>99</v>
      </c>
      <c r="F87" s="223">
        <v>0</v>
      </c>
      <c r="G87" s="30">
        <v>380698.73693755118</v>
      </c>
      <c r="H87" s="30">
        <v>0</v>
      </c>
      <c r="I87" s="30">
        <v>0</v>
      </c>
      <c r="J87" s="30">
        <v>12864.786923338854</v>
      </c>
      <c r="K87" s="30">
        <v>0</v>
      </c>
      <c r="L87" s="30">
        <v>27548.836643917544</v>
      </c>
      <c r="M87" s="30">
        <v>0</v>
      </c>
      <c r="N87" s="30">
        <v>2349.0481173151716</v>
      </c>
      <c r="O87" s="30">
        <v>4273.2683836265505</v>
      </c>
      <c r="P87" s="30">
        <v>3113.738249122026</v>
      </c>
      <c r="Q87" s="30">
        <v>1469.4045670014052</v>
      </c>
      <c r="R87" s="30">
        <v>0</v>
      </c>
      <c r="S87" s="30">
        <v>0</v>
      </c>
      <c r="T87" s="30">
        <v>0</v>
      </c>
      <c r="U87" s="30">
        <v>0</v>
      </c>
      <c r="V87" s="30">
        <v>0</v>
      </c>
      <c r="W87" s="30">
        <v>0</v>
      </c>
      <c r="X87" s="30">
        <v>0</v>
      </c>
      <c r="Y87" s="30">
        <v>0</v>
      </c>
      <c r="Z87" s="30">
        <v>709.41132709792237</v>
      </c>
      <c r="AA87" s="30">
        <v>0</v>
      </c>
      <c r="AB87" s="30">
        <v>39704.642568278417</v>
      </c>
      <c r="AC87" s="30">
        <v>0</v>
      </c>
      <c r="AD87" s="30">
        <v>0</v>
      </c>
      <c r="AE87" s="30">
        <v>0</v>
      </c>
      <c r="AF87" s="30">
        <v>145041.22630741764</v>
      </c>
      <c r="AG87" s="30">
        <v>35607.290818459311</v>
      </c>
      <c r="AH87" s="30">
        <v>0</v>
      </c>
      <c r="AI87" s="30">
        <v>0</v>
      </c>
      <c r="AJ87" s="30">
        <v>2969.0214000000001</v>
      </c>
      <c r="AK87" s="30">
        <v>0</v>
      </c>
      <c r="AL87" s="30">
        <v>0</v>
      </c>
      <c r="AM87" s="30">
        <v>0</v>
      </c>
      <c r="AN87" s="30">
        <v>0</v>
      </c>
      <c r="AO87" s="30">
        <v>0</v>
      </c>
      <c r="AP87" s="30">
        <v>0</v>
      </c>
      <c r="AQ87" s="30">
        <v>0</v>
      </c>
      <c r="AR87" s="30">
        <v>0</v>
      </c>
      <c r="AS87" s="30">
        <v>380698.73693755118</v>
      </c>
      <c r="AT87" s="30">
        <v>92033.136779697888</v>
      </c>
      <c r="AU87" s="30">
        <v>183617.53852587697</v>
      </c>
      <c r="AV87" s="30">
        <v>67378.04889030497</v>
      </c>
      <c r="AW87" s="38">
        <v>656349.41224312608</v>
      </c>
      <c r="AX87" s="30">
        <v>653380.39084312611</v>
      </c>
      <c r="AY87" s="30">
        <v>4955</v>
      </c>
      <c r="AZ87" s="30">
        <v>490545</v>
      </c>
      <c r="BA87" s="30">
        <v>0</v>
      </c>
      <c r="BB87" s="30">
        <v>0</v>
      </c>
      <c r="BC87" s="30">
        <v>656349.41224312608</v>
      </c>
      <c r="BD87" s="30">
        <v>656349.41224312596</v>
      </c>
      <c r="BE87" s="30">
        <v>0</v>
      </c>
      <c r="BF87" s="30">
        <v>493514.02140000003</v>
      </c>
      <c r="BG87" s="30">
        <v>309896.48287412303</v>
      </c>
      <c r="BH87" s="30">
        <v>472731.87371724908</v>
      </c>
      <c r="BI87" s="30">
        <v>4775.0694314873645</v>
      </c>
      <c r="BJ87" s="30">
        <v>4689.3853201307684</v>
      </c>
      <c r="BK87" s="196">
        <v>1.8271928090184471E-2</v>
      </c>
      <c r="BL87" s="30">
        <v>0</v>
      </c>
      <c r="BM87" s="30">
        <v>0</v>
      </c>
      <c r="BN87" s="38">
        <v>656349.41224312608</v>
      </c>
      <c r="BO87" s="30">
        <v>6599.8019277083449</v>
      </c>
      <c r="BP87" s="30" t="s">
        <v>412</v>
      </c>
      <c r="BQ87" s="30">
        <v>6629.7920428598591</v>
      </c>
      <c r="BR87" s="196">
        <v>3.7483248519189383E-2</v>
      </c>
      <c r="BS87" s="30">
        <v>0</v>
      </c>
      <c r="BT87" s="30">
        <v>656349.41224312608</v>
      </c>
      <c r="BU87" s="30">
        <v>0</v>
      </c>
      <c r="BV87" s="38">
        <v>656349.41224312608</v>
      </c>
      <c r="BW87" s="211">
        <v>2969.0214000000001</v>
      </c>
      <c r="BX87" s="212">
        <v>653380.39084312611</v>
      </c>
      <c r="BZ87" s="23">
        <v>8732067</v>
      </c>
      <c r="CB87" s="320"/>
    </row>
    <row r="88" spans="1:80" x14ac:dyDescent="0.25">
      <c r="A88" s="23">
        <v>110611</v>
      </c>
      <c r="B88" s="23">
        <v>8732016</v>
      </c>
      <c r="C88" s="23" t="s">
        <v>172</v>
      </c>
      <c r="D88" s="223">
        <v>135</v>
      </c>
      <c r="E88" s="223">
        <v>135</v>
      </c>
      <c r="F88" s="223">
        <v>0</v>
      </c>
      <c r="G88" s="30">
        <v>519134.6412784789</v>
      </c>
      <c r="H88" s="30">
        <v>0</v>
      </c>
      <c r="I88" s="30">
        <v>0</v>
      </c>
      <c r="J88" s="30">
        <v>13854.385917441798</v>
      </c>
      <c r="K88" s="30">
        <v>0</v>
      </c>
      <c r="L88" s="30">
        <v>29667.977924218798</v>
      </c>
      <c r="M88" s="30">
        <v>0</v>
      </c>
      <c r="N88" s="30">
        <v>0</v>
      </c>
      <c r="O88" s="30">
        <v>0</v>
      </c>
      <c r="P88" s="30">
        <v>0</v>
      </c>
      <c r="Q88" s="30">
        <v>0</v>
      </c>
      <c r="R88" s="30">
        <v>0</v>
      </c>
      <c r="S88" s="30">
        <v>0</v>
      </c>
      <c r="T88" s="30">
        <v>0</v>
      </c>
      <c r="U88" s="30">
        <v>0</v>
      </c>
      <c r="V88" s="30">
        <v>0</v>
      </c>
      <c r="W88" s="30">
        <v>0</v>
      </c>
      <c r="X88" s="30">
        <v>0</v>
      </c>
      <c r="Y88" s="30">
        <v>0</v>
      </c>
      <c r="Z88" s="30">
        <v>5443.5568704894667</v>
      </c>
      <c r="AA88" s="30">
        <v>0</v>
      </c>
      <c r="AB88" s="30">
        <v>49208.507974791995</v>
      </c>
      <c r="AC88" s="30">
        <v>0</v>
      </c>
      <c r="AD88" s="30">
        <v>1832.7573289776067</v>
      </c>
      <c r="AE88" s="30">
        <v>0</v>
      </c>
      <c r="AF88" s="30">
        <v>145041.22630741764</v>
      </c>
      <c r="AG88" s="30">
        <v>11337.46190166511</v>
      </c>
      <c r="AH88" s="30">
        <v>0</v>
      </c>
      <c r="AI88" s="30">
        <v>0</v>
      </c>
      <c r="AJ88" s="30">
        <v>16217.5</v>
      </c>
      <c r="AK88" s="30">
        <v>0</v>
      </c>
      <c r="AL88" s="30">
        <v>0</v>
      </c>
      <c r="AM88" s="30">
        <v>0</v>
      </c>
      <c r="AN88" s="30">
        <v>0</v>
      </c>
      <c r="AO88" s="30">
        <v>0</v>
      </c>
      <c r="AP88" s="30">
        <v>0</v>
      </c>
      <c r="AQ88" s="30">
        <v>0</v>
      </c>
      <c r="AR88" s="30">
        <v>0</v>
      </c>
      <c r="AS88" s="30">
        <v>519134.6412784789</v>
      </c>
      <c r="AT88" s="30">
        <v>100007.18601591967</v>
      </c>
      <c r="AU88" s="30">
        <v>172596.18820908276</v>
      </c>
      <c r="AV88" s="30">
        <v>74326.130010097215</v>
      </c>
      <c r="AW88" s="38">
        <v>791738.01550348126</v>
      </c>
      <c r="AX88" s="30">
        <v>775520.51550348126</v>
      </c>
      <c r="AY88" s="30">
        <v>4955</v>
      </c>
      <c r="AZ88" s="30">
        <v>668925</v>
      </c>
      <c r="BA88" s="30">
        <v>0</v>
      </c>
      <c r="BB88" s="30">
        <v>0</v>
      </c>
      <c r="BC88" s="30">
        <v>791738.01550348126</v>
      </c>
      <c r="BD88" s="30">
        <v>791738.01550348126</v>
      </c>
      <c r="BE88" s="30">
        <v>0</v>
      </c>
      <c r="BF88" s="30">
        <v>685142.5</v>
      </c>
      <c r="BG88" s="30">
        <v>512546.3117909173</v>
      </c>
      <c r="BH88" s="30">
        <v>619141.82729439856</v>
      </c>
      <c r="BI88" s="30">
        <v>4586.2357577362854</v>
      </c>
      <c r="BJ88" s="30">
        <v>4576.8871465482489</v>
      </c>
      <c r="BK88" s="196">
        <v>2.0425697398038312E-3</v>
      </c>
      <c r="BL88" s="30">
        <v>0</v>
      </c>
      <c r="BM88" s="30">
        <v>0</v>
      </c>
      <c r="BN88" s="38">
        <v>791738.01550348126</v>
      </c>
      <c r="BO88" s="30">
        <v>5744.5964111368985</v>
      </c>
      <c r="BP88" s="30" t="s">
        <v>412</v>
      </c>
      <c r="BQ88" s="30">
        <v>5864.7260407665281</v>
      </c>
      <c r="BR88" s="196">
        <v>-3.9951172332061136E-3</v>
      </c>
      <c r="BS88" s="30">
        <v>-1250.6999999999998</v>
      </c>
      <c r="BT88" s="30">
        <v>790487.31550348131</v>
      </c>
      <c r="BU88" s="30">
        <v>-1350</v>
      </c>
      <c r="BV88" s="38">
        <v>789137.31550348131</v>
      </c>
      <c r="BW88" s="211">
        <v>16217.5</v>
      </c>
      <c r="BX88" s="212">
        <v>772919.81550348131</v>
      </c>
      <c r="BZ88" s="23">
        <v>8732016</v>
      </c>
      <c r="CB88" s="320"/>
    </row>
    <row r="89" spans="1:80" x14ac:dyDescent="0.25">
      <c r="A89" s="23">
        <v>110831</v>
      </c>
      <c r="B89" s="23">
        <v>8733310</v>
      </c>
      <c r="C89" s="23" t="s">
        <v>173</v>
      </c>
      <c r="D89" s="223">
        <v>206</v>
      </c>
      <c r="E89" s="223">
        <v>206</v>
      </c>
      <c r="F89" s="223">
        <v>0</v>
      </c>
      <c r="G89" s="30">
        <v>792161.00817308633</v>
      </c>
      <c r="H89" s="30">
        <v>0</v>
      </c>
      <c r="I89" s="30">
        <v>0</v>
      </c>
      <c r="J89" s="30">
        <v>8411.5914498753918</v>
      </c>
      <c r="K89" s="30">
        <v>0</v>
      </c>
      <c r="L89" s="30">
        <v>18012.700882561447</v>
      </c>
      <c r="M89" s="30">
        <v>0</v>
      </c>
      <c r="N89" s="30">
        <v>0</v>
      </c>
      <c r="O89" s="30">
        <v>0</v>
      </c>
      <c r="P89" s="30">
        <v>0</v>
      </c>
      <c r="Q89" s="30">
        <v>0</v>
      </c>
      <c r="R89" s="30">
        <v>0</v>
      </c>
      <c r="S89" s="30">
        <v>0</v>
      </c>
      <c r="T89" s="30">
        <v>0</v>
      </c>
      <c r="U89" s="30">
        <v>0</v>
      </c>
      <c r="V89" s="30">
        <v>0</v>
      </c>
      <c r="W89" s="30">
        <v>0</v>
      </c>
      <c r="X89" s="30">
        <v>0</v>
      </c>
      <c r="Y89" s="30">
        <v>0</v>
      </c>
      <c r="Z89" s="30">
        <v>8353.6603792839669</v>
      </c>
      <c r="AA89" s="30">
        <v>0</v>
      </c>
      <c r="AB89" s="30">
        <v>41792.211135361802</v>
      </c>
      <c r="AC89" s="30">
        <v>0</v>
      </c>
      <c r="AD89" s="30">
        <v>0</v>
      </c>
      <c r="AE89" s="30">
        <v>0</v>
      </c>
      <c r="AF89" s="30">
        <v>145041.22630741764</v>
      </c>
      <c r="AG89" s="30">
        <v>0</v>
      </c>
      <c r="AH89" s="30">
        <v>0</v>
      </c>
      <c r="AI89" s="30">
        <v>0</v>
      </c>
      <c r="AJ89" s="30">
        <v>4715.55</v>
      </c>
      <c r="AK89" s="30">
        <v>0</v>
      </c>
      <c r="AL89" s="30">
        <v>0</v>
      </c>
      <c r="AM89" s="30">
        <v>0</v>
      </c>
      <c r="AN89" s="30">
        <v>0</v>
      </c>
      <c r="AO89" s="30">
        <v>0</v>
      </c>
      <c r="AP89" s="30">
        <v>0</v>
      </c>
      <c r="AQ89" s="30">
        <v>0</v>
      </c>
      <c r="AR89" s="30">
        <v>0</v>
      </c>
      <c r="AS89" s="30">
        <v>792161.00817308633</v>
      </c>
      <c r="AT89" s="30">
        <v>76570.163847082615</v>
      </c>
      <c r="AU89" s="30">
        <v>149756.77630741763</v>
      </c>
      <c r="AV89" s="30">
        <v>76121.080695528944</v>
      </c>
      <c r="AW89" s="38">
        <v>1018487.9483275866</v>
      </c>
      <c r="AX89" s="30">
        <v>1013772.3983275866</v>
      </c>
      <c r="AY89" s="30">
        <v>4955</v>
      </c>
      <c r="AZ89" s="30">
        <v>1020730</v>
      </c>
      <c r="BA89" s="30">
        <v>6957.6016724134097</v>
      </c>
      <c r="BB89" s="30">
        <v>0</v>
      </c>
      <c r="BC89" s="30">
        <v>1025445.55</v>
      </c>
      <c r="BD89" s="30">
        <v>1025445.5499999999</v>
      </c>
      <c r="BE89" s="30">
        <v>0</v>
      </c>
      <c r="BF89" s="30">
        <v>1025445.55</v>
      </c>
      <c r="BG89" s="30">
        <v>875688.77369258238</v>
      </c>
      <c r="BH89" s="30">
        <v>875688.77369258238</v>
      </c>
      <c r="BI89" s="30">
        <v>4250.9163771484582</v>
      </c>
      <c r="BJ89" s="30">
        <v>4253.1067210171404</v>
      </c>
      <c r="BK89" s="196">
        <v>-5.1499856748443468E-4</v>
      </c>
      <c r="BL89" s="30">
        <v>5.1499856748443468E-4</v>
      </c>
      <c r="BM89" s="30">
        <v>451.21083694854315</v>
      </c>
      <c r="BN89" s="38">
        <v>1025896.7608369486</v>
      </c>
      <c r="BO89" s="30">
        <v>4957.1903438686822</v>
      </c>
      <c r="BP89" s="30" t="s">
        <v>412</v>
      </c>
      <c r="BQ89" s="30">
        <v>4980.0813632861582</v>
      </c>
      <c r="BR89" s="196">
        <v>1.4215812411710882E-3</v>
      </c>
      <c r="BS89" s="30">
        <v>-1788.8500000000001</v>
      </c>
      <c r="BT89" s="30">
        <v>1024107.9108369487</v>
      </c>
      <c r="BU89" s="30">
        <v>-2060</v>
      </c>
      <c r="BV89" s="38">
        <v>1022047.9108369487</v>
      </c>
      <c r="BW89" s="211">
        <v>4715.55</v>
      </c>
      <c r="BX89" s="212">
        <v>1017332.3608369486</v>
      </c>
      <c r="BZ89" s="23">
        <v>8733310</v>
      </c>
      <c r="CB89" s="320"/>
    </row>
    <row r="90" spans="1:80" x14ac:dyDescent="0.25">
      <c r="A90" s="23">
        <v>110815</v>
      </c>
      <c r="B90" s="23">
        <v>8733068</v>
      </c>
      <c r="C90" s="23" t="s">
        <v>174</v>
      </c>
      <c r="D90" s="223">
        <v>87</v>
      </c>
      <c r="E90" s="223">
        <v>87</v>
      </c>
      <c r="F90" s="223">
        <v>0</v>
      </c>
      <c r="G90" s="30">
        <v>334553.43549057527</v>
      </c>
      <c r="H90" s="30">
        <v>0</v>
      </c>
      <c r="I90" s="30">
        <v>0</v>
      </c>
      <c r="J90" s="30">
        <v>4947.9949705149293</v>
      </c>
      <c r="K90" s="30">
        <v>0</v>
      </c>
      <c r="L90" s="30">
        <v>10595.706401506717</v>
      </c>
      <c r="M90" s="30">
        <v>0</v>
      </c>
      <c r="N90" s="30">
        <v>234.90481173151679</v>
      </c>
      <c r="O90" s="30">
        <v>284.88455890843534</v>
      </c>
      <c r="P90" s="30">
        <v>0</v>
      </c>
      <c r="Q90" s="30">
        <v>0</v>
      </c>
      <c r="R90" s="30">
        <v>0</v>
      </c>
      <c r="S90" s="30">
        <v>0</v>
      </c>
      <c r="T90" s="30">
        <v>0</v>
      </c>
      <c r="U90" s="30">
        <v>0</v>
      </c>
      <c r="V90" s="30">
        <v>0</v>
      </c>
      <c r="W90" s="30">
        <v>0</v>
      </c>
      <c r="X90" s="30">
        <v>0</v>
      </c>
      <c r="Y90" s="30">
        <v>0</v>
      </c>
      <c r="Z90" s="30">
        <v>1916.4456389727306</v>
      </c>
      <c r="AA90" s="30">
        <v>0</v>
      </c>
      <c r="AB90" s="30">
        <v>28777.345237186084</v>
      </c>
      <c r="AC90" s="30">
        <v>0</v>
      </c>
      <c r="AD90" s="30">
        <v>0</v>
      </c>
      <c r="AE90" s="30">
        <v>0</v>
      </c>
      <c r="AF90" s="30">
        <v>145041.22630741764</v>
      </c>
      <c r="AG90" s="30">
        <v>48107.608609768176</v>
      </c>
      <c r="AH90" s="30">
        <v>0</v>
      </c>
      <c r="AI90" s="30">
        <v>0</v>
      </c>
      <c r="AJ90" s="30">
        <v>19960</v>
      </c>
      <c r="AK90" s="30">
        <v>0</v>
      </c>
      <c r="AL90" s="30">
        <v>0</v>
      </c>
      <c r="AM90" s="30">
        <v>0</v>
      </c>
      <c r="AN90" s="30">
        <v>0</v>
      </c>
      <c r="AO90" s="30">
        <v>0</v>
      </c>
      <c r="AP90" s="30">
        <v>0</v>
      </c>
      <c r="AQ90" s="30">
        <v>0</v>
      </c>
      <c r="AR90" s="30">
        <v>0</v>
      </c>
      <c r="AS90" s="30">
        <v>334553.43549057527</v>
      </c>
      <c r="AT90" s="30">
        <v>46757.281618820416</v>
      </c>
      <c r="AU90" s="30">
        <v>213108.83491718583</v>
      </c>
      <c r="AV90" s="30">
        <v>44103.69482199123</v>
      </c>
      <c r="AW90" s="38">
        <v>594419.55202658148</v>
      </c>
      <c r="AX90" s="30">
        <v>574459.55202658148</v>
      </c>
      <c r="AY90" s="30">
        <v>4955</v>
      </c>
      <c r="AZ90" s="30">
        <v>431085</v>
      </c>
      <c r="BA90" s="30">
        <v>0</v>
      </c>
      <c r="BB90" s="30">
        <v>0</v>
      </c>
      <c r="BC90" s="30">
        <v>594419.55202658148</v>
      </c>
      <c r="BD90" s="30">
        <v>594419.55202658148</v>
      </c>
      <c r="BE90" s="30">
        <v>0</v>
      </c>
      <c r="BF90" s="30">
        <v>451045</v>
      </c>
      <c r="BG90" s="30">
        <v>237936.16508281417</v>
      </c>
      <c r="BH90" s="30">
        <v>381310.71710939566</v>
      </c>
      <c r="BI90" s="30">
        <v>4382.8818058551224</v>
      </c>
      <c r="BJ90" s="30">
        <v>4251.6467715435765</v>
      </c>
      <c r="BK90" s="196">
        <v>3.0866871441415741E-2</v>
      </c>
      <c r="BL90" s="30">
        <v>0</v>
      </c>
      <c r="BM90" s="30">
        <v>0</v>
      </c>
      <c r="BN90" s="38">
        <v>594419.55202658148</v>
      </c>
      <c r="BO90" s="30">
        <v>6602.9833566273737</v>
      </c>
      <c r="BP90" s="30" t="s">
        <v>412</v>
      </c>
      <c r="BQ90" s="30">
        <v>6832.4086439836956</v>
      </c>
      <c r="BR90" s="196">
        <v>6.2713350311090377E-2</v>
      </c>
      <c r="BS90" s="30">
        <v>-768.59999999999991</v>
      </c>
      <c r="BT90" s="30">
        <v>593650.95202658151</v>
      </c>
      <c r="BU90" s="30">
        <v>-870</v>
      </c>
      <c r="BV90" s="38">
        <v>592780.95202658151</v>
      </c>
      <c r="BW90" s="211">
        <v>19960</v>
      </c>
      <c r="BX90" s="212">
        <v>572820.95202658151</v>
      </c>
      <c r="BZ90" s="23">
        <v>8733068</v>
      </c>
      <c r="CB90" s="320"/>
    </row>
    <row r="91" spans="1:80" x14ac:dyDescent="0.25">
      <c r="A91" s="23">
        <v>140535</v>
      </c>
      <c r="B91" s="23">
        <v>8732210</v>
      </c>
      <c r="C91" s="23" t="s">
        <v>175</v>
      </c>
      <c r="D91" s="223">
        <v>72</v>
      </c>
      <c r="E91" s="223">
        <v>72</v>
      </c>
      <c r="F91" s="223">
        <v>0</v>
      </c>
      <c r="G91" s="30">
        <v>276871.80868185539</v>
      </c>
      <c r="H91" s="30">
        <v>0</v>
      </c>
      <c r="I91" s="30">
        <v>0</v>
      </c>
      <c r="J91" s="30">
        <v>5442.7944675664394</v>
      </c>
      <c r="K91" s="30">
        <v>0</v>
      </c>
      <c r="L91" s="30">
        <v>11655.277041657426</v>
      </c>
      <c r="M91" s="30">
        <v>0</v>
      </c>
      <c r="N91" s="30">
        <v>0</v>
      </c>
      <c r="O91" s="30">
        <v>0</v>
      </c>
      <c r="P91" s="30">
        <v>0</v>
      </c>
      <c r="Q91" s="30">
        <v>0</v>
      </c>
      <c r="R91" s="30">
        <v>0</v>
      </c>
      <c r="S91" s="30">
        <v>0</v>
      </c>
      <c r="T91" s="30">
        <v>0</v>
      </c>
      <c r="U91" s="30">
        <v>0</v>
      </c>
      <c r="V91" s="30">
        <v>0</v>
      </c>
      <c r="W91" s="30">
        <v>0</v>
      </c>
      <c r="X91" s="30">
        <v>0</v>
      </c>
      <c r="Y91" s="30">
        <v>0</v>
      </c>
      <c r="Z91" s="30">
        <v>639.14399076393931</v>
      </c>
      <c r="AA91" s="30">
        <v>0</v>
      </c>
      <c r="AB91" s="30">
        <v>12080.818889049466</v>
      </c>
      <c r="AC91" s="30">
        <v>0</v>
      </c>
      <c r="AD91" s="30">
        <v>0</v>
      </c>
      <c r="AE91" s="30">
        <v>0</v>
      </c>
      <c r="AF91" s="30">
        <v>145041.22630741764</v>
      </c>
      <c r="AG91" s="30">
        <v>57376.749759102502</v>
      </c>
      <c r="AH91" s="30">
        <v>0</v>
      </c>
      <c r="AI91" s="30">
        <v>0</v>
      </c>
      <c r="AJ91" s="30">
        <v>1646.7</v>
      </c>
      <c r="AK91" s="30">
        <v>0</v>
      </c>
      <c r="AL91" s="30">
        <v>0</v>
      </c>
      <c r="AM91" s="30">
        <v>0</v>
      </c>
      <c r="AN91" s="30">
        <v>0</v>
      </c>
      <c r="AO91" s="30">
        <v>0</v>
      </c>
      <c r="AP91" s="30">
        <v>0</v>
      </c>
      <c r="AQ91" s="30">
        <v>0</v>
      </c>
      <c r="AR91" s="30">
        <v>0</v>
      </c>
      <c r="AS91" s="30">
        <v>276871.80868185539</v>
      </c>
      <c r="AT91" s="30">
        <v>29818.034389037268</v>
      </c>
      <c r="AU91" s="30">
        <v>204064.67606652016</v>
      </c>
      <c r="AV91" s="30">
        <v>24865.498387246065</v>
      </c>
      <c r="AW91" s="38">
        <v>510754.51913741283</v>
      </c>
      <c r="AX91" s="30">
        <v>509107.81913741282</v>
      </c>
      <c r="AY91" s="30">
        <v>4955</v>
      </c>
      <c r="AZ91" s="30">
        <v>356760</v>
      </c>
      <c r="BA91" s="30">
        <v>0</v>
      </c>
      <c r="BB91" s="30">
        <v>0</v>
      </c>
      <c r="BC91" s="30">
        <v>510754.51913741283</v>
      </c>
      <c r="BD91" s="30">
        <v>510754.51913741278</v>
      </c>
      <c r="BE91" s="30">
        <v>0</v>
      </c>
      <c r="BF91" s="30">
        <v>358406.7</v>
      </c>
      <c r="BG91" s="30">
        <v>154342.02393347985</v>
      </c>
      <c r="BH91" s="30">
        <v>306689.84307089268</v>
      </c>
      <c r="BI91" s="30">
        <v>4259.5811537623986</v>
      </c>
      <c r="BJ91" s="30">
        <v>4084.1308342362149</v>
      </c>
      <c r="BK91" s="196">
        <v>4.2959035018033428E-2</v>
      </c>
      <c r="BL91" s="30">
        <v>0</v>
      </c>
      <c r="BM91" s="30">
        <v>0</v>
      </c>
      <c r="BN91" s="38">
        <v>510754.51913741283</v>
      </c>
      <c r="BO91" s="30">
        <v>7070.9419324640667</v>
      </c>
      <c r="BP91" s="30" t="s">
        <v>412</v>
      </c>
      <c r="BQ91" s="30">
        <v>7093.8127657974001</v>
      </c>
      <c r="BR91" s="196">
        <v>3.6752250780172968E-2</v>
      </c>
      <c r="BS91" s="30">
        <v>0</v>
      </c>
      <c r="BT91" s="30">
        <v>510754.51913741283</v>
      </c>
      <c r="BU91" s="30">
        <v>0</v>
      </c>
      <c r="BV91" s="38">
        <v>510754.51913741283</v>
      </c>
      <c r="BW91" s="211">
        <v>1646.7</v>
      </c>
      <c r="BX91" s="212">
        <v>509107.81913741282</v>
      </c>
      <c r="BZ91" s="23">
        <v>8732210</v>
      </c>
      <c r="CB91" s="320"/>
    </row>
    <row r="92" spans="1:80" x14ac:dyDescent="0.25">
      <c r="A92" s="23">
        <v>150022</v>
      </c>
      <c r="B92" s="23">
        <v>8732100</v>
      </c>
      <c r="C92" s="23" t="s">
        <v>176</v>
      </c>
      <c r="D92" s="223">
        <v>79</v>
      </c>
      <c r="E92" s="223">
        <v>79</v>
      </c>
      <c r="F92" s="223">
        <v>0</v>
      </c>
      <c r="G92" s="30">
        <v>303789.90119259135</v>
      </c>
      <c r="H92" s="30">
        <v>0</v>
      </c>
      <c r="I92" s="30">
        <v>0</v>
      </c>
      <c r="J92" s="30">
        <v>5937.5939646179177</v>
      </c>
      <c r="K92" s="30">
        <v>0</v>
      </c>
      <c r="L92" s="30">
        <v>12714.847681808065</v>
      </c>
      <c r="M92" s="30">
        <v>0</v>
      </c>
      <c r="N92" s="30">
        <v>234.90481173151781</v>
      </c>
      <c r="O92" s="30">
        <v>0</v>
      </c>
      <c r="P92" s="30">
        <v>0</v>
      </c>
      <c r="Q92" s="30">
        <v>0</v>
      </c>
      <c r="R92" s="30">
        <v>0</v>
      </c>
      <c r="S92" s="30">
        <v>0</v>
      </c>
      <c r="T92" s="30">
        <v>0</v>
      </c>
      <c r="U92" s="30">
        <v>0</v>
      </c>
      <c r="V92" s="30">
        <v>0</v>
      </c>
      <c r="W92" s="30">
        <v>0</v>
      </c>
      <c r="X92" s="30">
        <v>0</v>
      </c>
      <c r="Y92" s="30">
        <v>0</v>
      </c>
      <c r="Z92" s="30">
        <v>2042.8678400443964</v>
      </c>
      <c r="AA92" s="30">
        <v>0</v>
      </c>
      <c r="AB92" s="30">
        <v>20205.931272930728</v>
      </c>
      <c r="AC92" s="30">
        <v>0</v>
      </c>
      <c r="AD92" s="30">
        <v>0</v>
      </c>
      <c r="AE92" s="30">
        <v>0</v>
      </c>
      <c r="AF92" s="30">
        <v>145041.22630741764</v>
      </c>
      <c r="AG92" s="30">
        <v>54235.966394452029</v>
      </c>
      <c r="AH92" s="30">
        <v>0</v>
      </c>
      <c r="AI92" s="30">
        <v>0</v>
      </c>
      <c r="AJ92" s="30">
        <v>16342.25</v>
      </c>
      <c r="AK92" s="30">
        <v>0</v>
      </c>
      <c r="AL92" s="30">
        <v>0</v>
      </c>
      <c r="AM92" s="30">
        <v>0</v>
      </c>
      <c r="AN92" s="30">
        <v>0</v>
      </c>
      <c r="AO92" s="30">
        <v>0</v>
      </c>
      <c r="AP92" s="30">
        <v>0</v>
      </c>
      <c r="AQ92" s="30">
        <v>0</v>
      </c>
      <c r="AR92" s="30">
        <v>0</v>
      </c>
      <c r="AS92" s="30">
        <v>303789.90119259135</v>
      </c>
      <c r="AT92" s="30">
        <v>41136.145571132627</v>
      </c>
      <c r="AU92" s="30">
        <v>215619.44270186967</v>
      </c>
      <c r="AV92" s="30">
        <v>34398.950094075619</v>
      </c>
      <c r="AW92" s="38">
        <v>560545.48946559359</v>
      </c>
      <c r="AX92" s="30">
        <v>544203.23946559359</v>
      </c>
      <c r="AY92" s="30">
        <v>4955</v>
      </c>
      <c r="AZ92" s="30">
        <v>391445</v>
      </c>
      <c r="BA92" s="30">
        <v>0</v>
      </c>
      <c r="BB92" s="30">
        <v>0</v>
      </c>
      <c r="BC92" s="30">
        <v>560545.48946559359</v>
      </c>
      <c r="BD92" s="30">
        <v>560545.48946559359</v>
      </c>
      <c r="BE92" s="30">
        <v>0</v>
      </c>
      <c r="BF92" s="30">
        <v>407787.25</v>
      </c>
      <c r="BG92" s="30">
        <v>192167.80729813033</v>
      </c>
      <c r="BH92" s="30">
        <v>344926.04676372395</v>
      </c>
      <c r="BI92" s="30">
        <v>4366.1524906800496</v>
      </c>
      <c r="BJ92" s="30">
        <v>4201.4163036357349</v>
      </c>
      <c r="BK92" s="196">
        <v>3.920967957918349E-2</v>
      </c>
      <c r="BL92" s="30">
        <v>0</v>
      </c>
      <c r="BM92" s="30">
        <v>0</v>
      </c>
      <c r="BN92" s="38">
        <v>560545.48946559359</v>
      </c>
      <c r="BO92" s="30">
        <v>6888.6486008302991</v>
      </c>
      <c r="BP92" s="30" t="s">
        <v>412</v>
      </c>
      <c r="BQ92" s="30">
        <v>7095.5125248809318</v>
      </c>
      <c r="BR92" s="196">
        <v>3.8734278325490701E-2</v>
      </c>
      <c r="BS92" s="30">
        <v>0</v>
      </c>
      <c r="BT92" s="30">
        <v>560545.48946559359</v>
      </c>
      <c r="BU92" s="30">
        <v>0</v>
      </c>
      <c r="BV92" s="38">
        <v>560545.48946559359</v>
      </c>
      <c r="BW92" s="211">
        <v>16342.25</v>
      </c>
      <c r="BX92" s="212">
        <v>544203.23946559359</v>
      </c>
      <c r="BZ92" s="23">
        <v>8732100</v>
      </c>
      <c r="CB92" s="320"/>
    </row>
    <row r="93" spans="1:80" x14ac:dyDescent="0.25">
      <c r="A93" s="23">
        <v>142811</v>
      </c>
      <c r="B93" s="23">
        <v>8732042</v>
      </c>
      <c r="C93" s="23" t="s">
        <v>177</v>
      </c>
      <c r="D93" s="223">
        <v>46</v>
      </c>
      <c r="E93" s="223">
        <v>46</v>
      </c>
      <c r="F93" s="223">
        <v>0</v>
      </c>
      <c r="G93" s="30">
        <v>176890.32221340761</v>
      </c>
      <c r="H93" s="30">
        <v>0</v>
      </c>
      <c r="I93" s="30">
        <v>0</v>
      </c>
      <c r="J93" s="30">
        <v>6927.1929587209224</v>
      </c>
      <c r="K93" s="30">
        <v>0</v>
      </c>
      <c r="L93" s="30">
        <v>14833.98896210945</v>
      </c>
      <c r="M93" s="30">
        <v>0</v>
      </c>
      <c r="N93" s="30">
        <v>0</v>
      </c>
      <c r="O93" s="30">
        <v>0</v>
      </c>
      <c r="P93" s="30">
        <v>0</v>
      </c>
      <c r="Q93" s="30">
        <v>0</v>
      </c>
      <c r="R93" s="30">
        <v>0</v>
      </c>
      <c r="S93" s="30">
        <v>0</v>
      </c>
      <c r="T93" s="30">
        <v>0</v>
      </c>
      <c r="U93" s="30">
        <v>0</v>
      </c>
      <c r="V93" s="30">
        <v>0</v>
      </c>
      <c r="W93" s="30">
        <v>0</v>
      </c>
      <c r="X93" s="30">
        <v>0</v>
      </c>
      <c r="Y93" s="30">
        <v>0</v>
      </c>
      <c r="Z93" s="30">
        <v>0</v>
      </c>
      <c r="AA93" s="30">
        <v>0</v>
      </c>
      <c r="AB93" s="30">
        <v>17630.224291007558</v>
      </c>
      <c r="AC93" s="30">
        <v>0</v>
      </c>
      <c r="AD93" s="30">
        <v>2160.724429952541</v>
      </c>
      <c r="AE93" s="30">
        <v>0</v>
      </c>
      <c r="AF93" s="30">
        <v>145041.22630741764</v>
      </c>
      <c r="AG93" s="30">
        <v>44753.864812099942</v>
      </c>
      <c r="AH93" s="30">
        <v>0</v>
      </c>
      <c r="AI93" s="30">
        <v>0</v>
      </c>
      <c r="AJ93" s="30">
        <v>1571.85</v>
      </c>
      <c r="AK93" s="30">
        <v>0</v>
      </c>
      <c r="AL93" s="30">
        <v>0</v>
      </c>
      <c r="AM93" s="30">
        <v>0</v>
      </c>
      <c r="AN93" s="30">
        <v>0</v>
      </c>
      <c r="AO93" s="30">
        <v>0</v>
      </c>
      <c r="AP93" s="30">
        <v>0</v>
      </c>
      <c r="AQ93" s="30">
        <v>0</v>
      </c>
      <c r="AR93" s="30">
        <v>0</v>
      </c>
      <c r="AS93" s="30">
        <v>176890.32221340761</v>
      </c>
      <c r="AT93" s="30">
        <v>41552.130641790471</v>
      </c>
      <c r="AU93" s="30">
        <v>191366.94111951758</v>
      </c>
      <c r="AV93" s="30">
        <v>26881.9553716269</v>
      </c>
      <c r="AW93" s="38">
        <v>409809.39397471561</v>
      </c>
      <c r="AX93" s="30">
        <v>408237.54397471563</v>
      </c>
      <c r="AY93" s="30">
        <v>4955</v>
      </c>
      <c r="AZ93" s="30">
        <v>227930</v>
      </c>
      <c r="BA93" s="30">
        <v>0</v>
      </c>
      <c r="BB93" s="30">
        <v>0</v>
      </c>
      <c r="BC93" s="30">
        <v>409809.39397471561</v>
      </c>
      <c r="BD93" s="30">
        <v>409809.39397471567</v>
      </c>
      <c r="BE93" s="30">
        <v>0</v>
      </c>
      <c r="BF93" s="30">
        <v>229501.85</v>
      </c>
      <c r="BG93" s="30">
        <v>38134.908880482435</v>
      </c>
      <c r="BH93" s="30">
        <v>218442.45285519803</v>
      </c>
      <c r="BI93" s="30">
        <v>4748.7489751130006</v>
      </c>
      <c r="BJ93" s="30">
        <v>4828.0032824507907</v>
      </c>
      <c r="BK93" s="196">
        <v>-1.6415545454550533E-2</v>
      </c>
      <c r="BL93" s="30">
        <v>1.6415545454550533E-2</v>
      </c>
      <c r="BM93" s="30">
        <v>3645.6981375383457</v>
      </c>
      <c r="BN93" s="38">
        <v>413455.09211225394</v>
      </c>
      <c r="BO93" s="30">
        <v>8953.9835241794335</v>
      </c>
      <c r="BP93" s="30" t="s">
        <v>412</v>
      </c>
      <c r="BQ93" s="30">
        <v>8988.154176353346</v>
      </c>
      <c r="BR93" s="196">
        <v>-5.3528655250789425E-2</v>
      </c>
      <c r="BS93" s="30">
        <v>0</v>
      </c>
      <c r="BT93" s="30">
        <v>413455.09211225394</v>
      </c>
      <c r="BU93" s="30">
        <v>0</v>
      </c>
      <c r="BV93" s="38">
        <v>413455.09211225394</v>
      </c>
      <c r="BW93" s="211">
        <v>1571.85</v>
      </c>
      <c r="BX93" s="212">
        <v>411883.24211225397</v>
      </c>
      <c r="BZ93" s="23">
        <v>8732042</v>
      </c>
      <c r="CB93" s="320"/>
    </row>
    <row r="94" spans="1:80" x14ac:dyDescent="0.25">
      <c r="A94" s="23">
        <v>144288</v>
      </c>
      <c r="B94" s="23">
        <v>8733056</v>
      </c>
      <c r="C94" s="23" t="s">
        <v>178</v>
      </c>
      <c r="D94" s="223">
        <v>87</v>
      </c>
      <c r="E94" s="223">
        <v>87</v>
      </c>
      <c r="F94" s="223">
        <v>0</v>
      </c>
      <c r="G94" s="30">
        <v>334553.43549057527</v>
      </c>
      <c r="H94" s="30">
        <v>0</v>
      </c>
      <c r="I94" s="30">
        <v>0</v>
      </c>
      <c r="J94" s="30">
        <v>15338.784408596315</v>
      </c>
      <c r="K94" s="30">
        <v>0</v>
      </c>
      <c r="L94" s="30">
        <v>32846.689844670895</v>
      </c>
      <c r="M94" s="30">
        <v>0</v>
      </c>
      <c r="N94" s="30">
        <v>12894.596272547928</v>
      </c>
      <c r="O94" s="30">
        <v>2655.5310669679156</v>
      </c>
      <c r="P94" s="30">
        <v>4607.061695129526</v>
      </c>
      <c r="Q94" s="30">
        <v>507.29443384572312</v>
      </c>
      <c r="R94" s="30">
        <v>0</v>
      </c>
      <c r="S94" s="30">
        <v>0</v>
      </c>
      <c r="T94" s="30">
        <v>0</v>
      </c>
      <c r="U94" s="30">
        <v>0</v>
      </c>
      <c r="V94" s="30">
        <v>0</v>
      </c>
      <c r="W94" s="30">
        <v>0</v>
      </c>
      <c r="X94" s="30">
        <v>0</v>
      </c>
      <c r="Y94" s="30">
        <v>0</v>
      </c>
      <c r="Z94" s="30">
        <v>2723.3701185401974</v>
      </c>
      <c r="AA94" s="30">
        <v>0</v>
      </c>
      <c r="AB94" s="30">
        <v>26010.369153544383</v>
      </c>
      <c r="AC94" s="30">
        <v>0</v>
      </c>
      <c r="AD94" s="30">
        <v>752.39511400133085</v>
      </c>
      <c r="AE94" s="30">
        <v>0</v>
      </c>
      <c r="AF94" s="30">
        <v>145041.22630741764</v>
      </c>
      <c r="AG94" s="30">
        <v>48107.608609768176</v>
      </c>
      <c r="AH94" s="30">
        <v>0</v>
      </c>
      <c r="AI94" s="30">
        <v>0</v>
      </c>
      <c r="AJ94" s="30">
        <v>1496.9856</v>
      </c>
      <c r="AK94" s="30">
        <v>0</v>
      </c>
      <c r="AL94" s="30">
        <v>0</v>
      </c>
      <c r="AM94" s="30">
        <v>0</v>
      </c>
      <c r="AN94" s="30">
        <v>0</v>
      </c>
      <c r="AO94" s="30">
        <v>0</v>
      </c>
      <c r="AP94" s="30">
        <v>0</v>
      </c>
      <c r="AQ94" s="30">
        <v>0</v>
      </c>
      <c r="AR94" s="30">
        <v>0</v>
      </c>
      <c r="AS94" s="30">
        <v>334553.43549057527</v>
      </c>
      <c r="AT94" s="30">
        <v>98336.092107844219</v>
      </c>
      <c r="AU94" s="30">
        <v>194645.82051718584</v>
      </c>
      <c r="AV94" s="30">
        <v>59709.416599862438</v>
      </c>
      <c r="AW94" s="38">
        <v>627535.3481156053</v>
      </c>
      <c r="AX94" s="30">
        <v>626038.36251560529</v>
      </c>
      <c r="AY94" s="30">
        <v>4955</v>
      </c>
      <c r="AZ94" s="30">
        <v>431085</v>
      </c>
      <c r="BA94" s="30">
        <v>0</v>
      </c>
      <c r="BB94" s="30">
        <v>0</v>
      </c>
      <c r="BC94" s="30">
        <v>627535.3481156053</v>
      </c>
      <c r="BD94" s="30">
        <v>627535.3481156053</v>
      </c>
      <c r="BE94" s="30">
        <v>0</v>
      </c>
      <c r="BF94" s="30">
        <v>432581.98560000001</v>
      </c>
      <c r="BG94" s="30">
        <v>237936.16508281417</v>
      </c>
      <c r="BH94" s="30">
        <v>432889.52759841946</v>
      </c>
      <c r="BI94" s="30">
        <v>4975.7416965335569</v>
      </c>
      <c r="BJ94" s="30">
        <v>5120.9513643394193</v>
      </c>
      <c r="BK94" s="196">
        <v>-2.8355994321104791E-2</v>
      </c>
      <c r="BL94" s="30">
        <v>2.8355994321104791E-2</v>
      </c>
      <c r="BM94" s="30">
        <v>12633.24109911003</v>
      </c>
      <c r="BN94" s="38">
        <v>640168.58921471529</v>
      </c>
      <c r="BO94" s="30">
        <v>7341.0529151116698</v>
      </c>
      <c r="BP94" s="30" t="s">
        <v>412</v>
      </c>
      <c r="BQ94" s="30">
        <v>7358.2596461461526</v>
      </c>
      <c r="BR94" s="196">
        <v>-2.9933717497113044E-2</v>
      </c>
      <c r="BS94" s="30">
        <v>0</v>
      </c>
      <c r="BT94" s="30">
        <v>640168.58921471529</v>
      </c>
      <c r="BU94" s="30">
        <v>0</v>
      </c>
      <c r="BV94" s="38">
        <v>640168.58921471529</v>
      </c>
      <c r="BW94" s="211">
        <v>1496.9856</v>
      </c>
      <c r="BX94" s="212">
        <v>638671.60361471528</v>
      </c>
      <c r="BZ94" s="23">
        <v>8733056</v>
      </c>
      <c r="CB94" s="320"/>
    </row>
    <row r="95" spans="1:80" x14ac:dyDescent="0.25">
      <c r="A95" s="23">
        <v>110748</v>
      </c>
      <c r="B95" s="23">
        <v>8732315</v>
      </c>
      <c r="C95" s="23" t="s">
        <v>179</v>
      </c>
      <c r="D95" s="223">
        <v>525</v>
      </c>
      <c r="E95" s="223">
        <v>525</v>
      </c>
      <c r="F95" s="223">
        <v>0</v>
      </c>
      <c r="G95" s="30">
        <v>2018856.9383051957</v>
      </c>
      <c r="H95" s="30">
        <v>0</v>
      </c>
      <c r="I95" s="30">
        <v>0</v>
      </c>
      <c r="J95" s="30">
        <v>51953.947190406834</v>
      </c>
      <c r="K95" s="30">
        <v>0</v>
      </c>
      <c r="L95" s="30">
        <v>113374.05849612216</v>
      </c>
      <c r="M95" s="30">
        <v>0</v>
      </c>
      <c r="N95" s="30">
        <v>469.80962346303448</v>
      </c>
      <c r="O95" s="30">
        <v>284.88455890843505</v>
      </c>
      <c r="P95" s="30">
        <v>0</v>
      </c>
      <c r="Q95" s="30">
        <v>0</v>
      </c>
      <c r="R95" s="30">
        <v>0</v>
      </c>
      <c r="S95" s="30">
        <v>0</v>
      </c>
      <c r="T95" s="30">
        <v>0</v>
      </c>
      <c r="U95" s="30">
        <v>0</v>
      </c>
      <c r="V95" s="30">
        <v>0</v>
      </c>
      <c r="W95" s="30">
        <v>0</v>
      </c>
      <c r="X95" s="30">
        <v>0</v>
      </c>
      <c r="Y95" s="30">
        <v>0</v>
      </c>
      <c r="Z95" s="30">
        <v>59287.68426983519</v>
      </c>
      <c r="AA95" s="30">
        <v>0</v>
      </c>
      <c r="AB95" s="30">
        <v>185067.73069529806</v>
      </c>
      <c r="AC95" s="30">
        <v>0</v>
      </c>
      <c r="AD95" s="30">
        <v>42098.561024898161</v>
      </c>
      <c r="AE95" s="30">
        <v>0</v>
      </c>
      <c r="AF95" s="30">
        <v>145041.22630741764</v>
      </c>
      <c r="AG95" s="30">
        <v>0</v>
      </c>
      <c r="AH95" s="30">
        <v>0</v>
      </c>
      <c r="AI95" s="30">
        <v>80967.190426608053</v>
      </c>
      <c r="AJ95" s="30">
        <v>108364.16</v>
      </c>
      <c r="AK95" s="30">
        <v>0</v>
      </c>
      <c r="AL95" s="30">
        <v>0</v>
      </c>
      <c r="AM95" s="30">
        <v>0</v>
      </c>
      <c r="AN95" s="30">
        <v>0</v>
      </c>
      <c r="AO95" s="30">
        <v>0</v>
      </c>
      <c r="AP95" s="30">
        <v>0</v>
      </c>
      <c r="AQ95" s="30">
        <v>0</v>
      </c>
      <c r="AR95" s="30">
        <v>0</v>
      </c>
      <c r="AS95" s="30">
        <v>2018856.9383051957</v>
      </c>
      <c r="AT95" s="30">
        <v>452536.67585893179</v>
      </c>
      <c r="AU95" s="30">
        <v>334372.57673402573</v>
      </c>
      <c r="AV95" s="30">
        <v>282920.82943293737</v>
      </c>
      <c r="AW95" s="38">
        <v>2805766.190898153</v>
      </c>
      <c r="AX95" s="30">
        <v>2616434.8404715448</v>
      </c>
      <c r="AY95" s="30">
        <v>4955</v>
      </c>
      <c r="AZ95" s="30">
        <v>2601375</v>
      </c>
      <c r="BA95" s="30">
        <v>0</v>
      </c>
      <c r="BB95" s="30">
        <v>0</v>
      </c>
      <c r="BC95" s="30">
        <v>2805766.190898153</v>
      </c>
      <c r="BD95" s="30">
        <v>2805766.190898153</v>
      </c>
      <c r="BE95" s="30">
        <v>0</v>
      </c>
      <c r="BF95" s="30">
        <v>2790706.3504266082</v>
      </c>
      <c r="BG95" s="30">
        <v>2456333.7736925823</v>
      </c>
      <c r="BH95" s="30">
        <v>2471393.614164127</v>
      </c>
      <c r="BI95" s="30">
        <v>4707.4164079316706</v>
      </c>
      <c r="BJ95" s="30">
        <v>4663.8624296979142</v>
      </c>
      <c r="BK95" s="196">
        <v>9.3386069787177416E-3</v>
      </c>
      <c r="BL95" s="30">
        <v>0</v>
      </c>
      <c r="BM95" s="30">
        <v>0</v>
      </c>
      <c r="BN95" s="38">
        <v>2805766.190898153</v>
      </c>
      <c r="BO95" s="30">
        <v>4983.6854104219901</v>
      </c>
      <c r="BP95" s="30" t="s">
        <v>412</v>
      </c>
      <c r="BQ95" s="30">
        <v>5344.3165540917198</v>
      </c>
      <c r="BR95" s="196">
        <v>-1.1461683544744861E-2</v>
      </c>
      <c r="BS95" s="30">
        <v>-4845.75</v>
      </c>
      <c r="BT95" s="30">
        <v>2800920.440898153</v>
      </c>
      <c r="BU95" s="30">
        <v>-5250</v>
      </c>
      <c r="BV95" s="38">
        <v>2795670.440898153</v>
      </c>
      <c r="BW95" s="211">
        <v>108364.16</v>
      </c>
      <c r="BX95" s="212">
        <v>2687306.2808981529</v>
      </c>
      <c r="BZ95" s="23">
        <v>8732315</v>
      </c>
      <c r="CB95" s="320"/>
    </row>
    <row r="96" spans="1:80" x14ac:dyDescent="0.25">
      <c r="A96" s="23">
        <v>110612</v>
      </c>
      <c r="B96" s="23">
        <v>8732018</v>
      </c>
      <c r="C96" s="23" t="s">
        <v>180</v>
      </c>
      <c r="D96" s="223">
        <v>118</v>
      </c>
      <c r="E96" s="223">
        <v>118</v>
      </c>
      <c r="F96" s="223">
        <v>0</v>
      </c>
      <c r="G96" s="30">
        <v>453762.13089526299</v>
      </c>
      <c r="H96" s="30">
        <v>0</v>
      </c>
      <c r="I96" s="30">
        <v>0</v>
      </c>
      <c r="J96" s="30">
        <v>7916.7919528238954</v>
      </c>
      <c r="K96" s="30">
        <v>0</v>
      </c>
      <c r="L96" s="30">
        <v>16953.130242410767</v>
      </c>
      <c r="M96" s="30">
        <v>0</v>
      </c>
      <c r="N96" s="30">
        <v>0</v>
      </c>
      <c r="O96" s="30">
        <v>0</v>
      </c>
      <c r="P96" s="30">
        <v>0</v>
      </c>
      <c r="Q96" s="30">
        <v>0</v>
      </c>
      <c r="R96" s="30">
        <v>0</v>
      </c>
      <c r="S96" s="30">
        <v>0</v>
      </c>
      <c r="T96" s="30">
        <v>0</v>
      </c>
      <c r="U96" s="30">
        <v>0</v>
      </c>
      <c r="V96" s="30">
        <v>0</v>
      </c>
      <c r="W96" s="30">
        <v>0</v>
      </c>
      <c r="X96" s="30">
        <v>0</v>
      </c>
      <c r="Y96" s="30">
        <v>0</v>
      </c>
      <c r="Z96" s="30">
        <v>6941.0335040929813</v>
      </c>
      <c r="AA96" s="30">
        <v>0</v>
      </c>
      <c r="AB96" s="30">
        <v>41299.20626039707</v>
      </c>
      <c r="AC96" s="30">
        <v>0</v>
      </c>
      <c r="AD96" s="30">
        <v>887.44039087336284</v>
      </c>
      <c r="AE96" s="30">
        <v>0</v>
      </c>
      <c r="AF96" s="30">
        <v>145041.22630741764</v>
      </c>
      <c r="AG96" s="30">
        <v>3349.5305516912595</v>
      </c>
      <c r="AH96" s="30">
        <v>0</v>
      </c>
      <c r="AI96" s="30">
        <v>0</v>
      </c>
      <c r="AJ96" s="30">
        <v>22330.25</v>
      </c>
      <c r="AK96" s="30">
        <v>0</v>
      </c>
      <c r="AL96" s="30">
        <v>0</v>
      </c>
      <c r="AM96" s="30">
        <v>0</v>
      </c>
      <c r="AN96" s="30">
        <v>0</v>
      </c>
      <c r="AO96" s="30">
        <v>0</v>
      </c>
      <c r="AP96" s="30">
        <v>0</v>
      </c>
      <c r="AQ96" s="30">
        <v>0</v>
      </c>
      <c r="AR96" s="30">
        <v>0</v>
      </c>
      <c r="AS96" s="30">
        <v>453762.13089526299</v>
      </c>
      <c r="AT96" s="30">
        <v>73997.602350598085</v>
      </c>
      <c r="AU96" s="30">
        <v>170721.00685910889</v>
      </c>
      <c r="AV96" s="30">
        <v>61936.683715731058</v>
      </c>
      <c r="AW96" s="38">
        <v>698480.74010496994</v>
      </c>
      <c r="AX96" s="30">
        <v>676150.49010496994</v>
      </c>
      <c r="AY96" s="30">
        <v>4955</v>
      </c>
      <c r="AZ96" s="30">
        <v>584690</v>
      </c>
      <c r="BA96" s="30">
        <v>0</v>
      </c>
      <c r="BB96" s="30">
        <v>0</v>
      </c>
      <c r="BC96" s="30">
        <v>698480.74010496994</v>
      </c>
      <c r="BD96" s="30">
        <v>698480.74010496994</v>
      </c>
      <c r="BE96" s="30">
        <v>0</v>
      </c>
      <c r="BF96" s="30">
        <v>607020.25</v>
      </c>
      <c r="BG96" s="30">
        <v>436299.24314089108</v>
      </c>
      <c r="BH96" s="30">
        <v>527759.73324586102</v>
      </c>
      <c r="BI96" s="30">
        <v>4472.5401122530593</v>
      </c>
      <c r="BJ96" s="30">
        <v>4449.5542513045466</v>
      </c>
      <c r="BK96" s="196">
        <v>5.1658794679879626E-3</v>
      </c>
      <c r="BL96" s="30">
        <v>0</v>
      </c>
      <c r="BM96" s="30">
        <v>0</v>
      </c>
      <c r="BN96" s="38">
        <v>698480.74010496994</v>
      </c>
      <c r="BO96" s="30">
        <v>5730.0888991946604</v>
      </c>
      <c r="BP96" s="30" t="s">
        <v>412</v>
      </c>
      <c r="BQ96" s="30">
        <v>5919.3283059743217</v>
      </c>
      <c r="BR96" s="196">
        <v>-2.1402227600990753E-2</v>
      </c>
      <c r="BS96" s="30">
        <v>0</v>
      </c>
      <c r="BT96" s="30">
        <v>698480.74010496994</v>
      </c>
      <c r="BU96" s="30">
        <v>0</v>
      </c>
      <c r="BV96" s="38">
        <v>698480.74010496994</v>
      </c>
      <c r="BW96" s="211">
        <v>22330.25</v>
      </c>
      <c r="BX96" s="212">
        <v>676150.49010496994</v>
      </c>
      <c r="BZ96" s="23">
        <v>8732018</v>
      </c>
      <c r="CB96" s="320"/>
    </row>
    <row r="97" spans="1:80" x14ac:dyDescent="0.25">
      <c r="A97" s="23">
        <v>143870</v>
      </c>
      <c r="B97" s="23">
        <v>8732252</v>
      </c>
      <c r="C97" s="23" t="s">
        <v>181</v>
      </c>
      <c r="D97" s="223">
        <v>141</v>
      </c>
      <c r="E97" s="223">
        <v>141</v>
      </c>
      <c r="F97" s="223">
        <v>0</v>
      </c>
      <c r="G97" s="30">
        <v>542207.29200196685</v>
      </c>
      <c r="H97" s="30">
        <v>0</v>
      </c>
      <c r="I97" s="30">
        <v>0</v>
      </c>
      <c r="J97" s="30">
        <v>14843.984911544845</v>
      </c>
      <c r="K97" s="30">
        <v>0</v>
      </c>
      <c r="L97" s="30">
        <v>31787.119204520277</v>
      </c>
      <c r="M97" s="30">
        <v>0</v>
      </c>
      <c r="N97" s="30">
        <v>3785.3232519021535</v>
      </c>
      <c r="O97" s="30">
        <v>7459.9056639880519</v>
      </c>
      <c r="P97" s="30">
        <v>895.99406760450211</v>
      </c>
      <c r="Q97" s="30">
        <v>6412.9013602704226</v>
      </c>
      <c r="R97" s="30">
        <v>0</v>
      </c>
      <c r="S97" s="30">
        <v>0</v>
      </c>
      <c r="T97" s="30">
        <v>0</v>
      </c>
      <c r="U97" s="30">
        <v>0</v>
      </c>
      <c r="V97" s="30">
        <v>0</v>
      </c>
      <c r="W97" s="30">
        <v>0</v>
      </c>
      <c r="X97" s="30">
        <v>0</v>
      </c>
      <c r="Y97" s="30">
        <v>0</v>
      </c>
      <c r="Z97" s="30">
        <v>17376.607289436812</v>
      </c>
      <c r="AA97" s="30">
        <v>0</v>
      </c>
      <c r="AB97" s="30">
        <v>63457.229748593483</v>
      </c>
      <c r="AC97" s="30">
        <v>0</v>
      </c>
      <c r="AD97" s="30">
        <v>0</v>
      </c>
      <c r="AE97" s="30">
        <v>0</v>
      </c>
      <c r="AF97" s="30">
        <v>145041.22630741764</v>
      </c>
      <c r="AG97" s="30">
        <v>0</v>
      </c>
      <c r="AH97" s="30">
        <v>0</v>
      </c>
      <c r="AI97" s="30">
        <v>0</v>
      </c>
      <c r="AJ97" s="30">
        <v>4565.8500000000004</v>
      </c>
      <c r="AK97" s="30">
        <v>0</v>
      </c>
      <c r="AL97" s="30">
        <v>0</v>
      </c>
      <c r="AM97" s="30">
        <v>0</v>
      </c>
      <c r="AN97" s="30">
        <v>0</v>
      </c>
      <c r="AO97" s="30">
        <v>0</v>
      </c>
      <c r="AP97" s="30">
        <v>0</v>
      </c>
      <c r="AQ97" s="30">
        <v>0</v>
      </c>
      <c r="AR97" s="30">
        <v>0</v>
      </c>
      <c r="AS97" s="30">
        <v>542207.29200196685</v>
      </c>
      <c r="AT97" s="30">
        <v>146019.06549786055</v>
      </c>
      <c r="AU97" s="30">
        <v>149607.07630741765</v>
      </c>
      <c r="AV97" s="30">
        <v>103724.22509810251</v>
      </c>
      <c r="AW97" s="38">
        <v>837833.43380724499</v>
      </c>
      <c r="AX97" s="30">
        <v>833267.58380724501</v>
      </c>
      <c r="AY97" s="30">
        <v>4955</v>
      </c>
      <c r="AZ97" s="30">
        <v>698655</v>
      </c>
      <c r="BA97" s="30">
        <v>0</v>
      </c>
      <c r="BB97" s="30">
        <v>0</v>
      </c>
      <c r="BC97" s="30">
        <v>837833.43380724499</v>
      </c>
      <c r="BD97" s="30">
        <v>837833.43380724522</v>
      </c>
      <c r="BE97" s="30">
        <v>0</v>
      </c>
      <c r="BF97" s="30">
        <v>703220.85</v>
      </c>
      <c r="BG97" s="30">
        <v>553613.77369258238</v>
      </c>
      <c r="BH97" s="30">
        <v>688226.3574998274</v>
      </c>
      <c r="BI97" s="30">
        <v>4881.0379964526765</v>
      </c>
      <c r="BJ97" s="30">
        <v>4929.2406658530772</v>
      </c>
      <c r="BK97" s="196">
        <v>-9.7789239089746405E-3</v>
      </c>
      <c r="BL97" s="30">
        <v>9.7789239089746405E-3</v>
      </c>
      <c r="BM97" s="30">
        <v>6796.576385456503</v>
      </c>
      <c r="BN97" s="38">
        <v>844630.01019270148</v>
      </c>
      <c r="BO97" s="30">
        <v>5957.9018453383087</v>
      </c>
      <c r="BP97" s="30" t="s">
        <v>412</v>
      </c>
      <c r="BQ97" s="30">
        <v>5990.283760231925</v>
      </c>
      <c r="BR97" s="196">
        <v>3.3750570277551351E-2</v>
      </c>
      <c r="BS97" s="30">
        <v>0</v>
      </c>
      <c r="BT97" s="30">
        <v>844630.01019270148</v>
      </c>
      <c r="BU97" s="30">
        <v>0</v>
      </c>
      <c r="BV97" s="38">
        <v>844630.01019270148</v>
      </c>
      <c r="BW97" s="211">
        <v>4565.8500000000004</v>
      </c>
      <c r="BX97" s="212">
        <v>840064.1601927015</v>
      </c>
      <c r="BZ97" s="23">
        <v>8732252</v>
      </c>
      <c r="CB97" s="320"/>
    </row>
    <row r="98" spans="1:80" x14ac:dyDescent="0.25">
      <c r="A98" s="23">
        <v>143849</v>
      </c>
      <c r="B98" s="23">
        <v>8732045</v>
      </c>
      <c r="C98" s="23" t="s">
        <v>182</v>
      </c>
      <c r="D98" s="223">
        <v>216</v>
      </c>
      <c r="E98" s="223">
        <v>216</v>
      </c>
      <c r="F98" s="223">
        <v>0</v>
      </c>
      <c r="G98" s="30">
        <v>830615.42604556622</v>
      </c>
      <c r="H98" s="30">
        <v>0</v>
      </c>
      <c r="I98" s="30">
        <v>0</v>
      </c>
      <c r="J98" s="30">
        <v>34141.165296553016</v>
      </c>
      <c r="K98" s="30">
        <v>0</v>
      </c>
      <c r="L98" s="30">
        <v>73110.374170396361</v>
      </c>
      <c r="M98" s="30">
        <v>0</v>
      </c>
      <c r="N98" s="30">
        <v>4698.096234630345</v>
      </c>
      <c r="O98" s="30">
        <v>10540.728679612106</v>
      </c>
      <c r="P98" s="30">
        <v>4003.3777488711789</v>
      </c>
      <c r="Q98" s="30">
        <v>17143.05328168306</v>
      </c>
      <c r="R98" s="30">
        <v>0</v>
      </c>
      <c r="S98" s="30">
        <v>0</v>
      </c>
      <c r="T98" s="30">
        <v>0</v>
      </c>
      <c r="U98" s="30">
        <v>0</v>
      </c>
      <c r="V98" s="30">
        <v>0</v>
      </c>
      <c r="W98" s="30">
        <v>0</v>
      </c>
      <c r="X98" s="30">
        <v>0</v>
      </c>
      <c r="Y98" s="30">
        <v>0</v>
      </c>
      <c r="Z98" s="30">
        <v>8326.6258796746297</v>
      </c>
      <c r="AA98" s="30">
        <v>0</v>
      </c>
      <c r="AB98" s="30">
        <v>109822.37313534597</v>
      </c>
      <c r="AC98" s="30">
        <v>0</v>
      </c>
      <c r="AD98" s="30">
        <v>0</v>
      </c>
      <c r="AE98" s="30">
        <v>0</v>
      </c>
      <c r="AF98" s="30">
        <v>145041.22630741764</v>
      </c>
      <c r="AG98" s="30">
        <v>0</v>
      </c>
      <c r="AH98" s="30">
        <v>0</v>
      </c>
      <c r="AI98" s="30">
        <v>0</v>
      </c>
      <c r="AJ98" s="30">
        <v>4366.25</v>
      </c>
      <c r="AK98" s="30">
        <v>0</v>
      </c>
      <c r="AL98" s="30">
        <v>0</v>
      </c>
      <c r="AM98" s="30">
        <v>0</v>
      </c>
      <c r="AN98" s="30">
        <v>0</v>
      </c>
      <c r="AO98" s="30">
        <v>0</v>
      </c>
      <c r="AP98" s="30">
        <v>0</v>
      </c>
      <c r="AQ98" s="30">
        <v>0</v>
      </c>
      <c r="AR98" s="30">
        <v>0</v>
      </c>
      <c r="AS98" s="30">
        <v>830615.42604556622</v>
      </c>
      <c r="AT98" s="30">
        <v>261785.79442676669</v>
      </c>
      <c r="AU98" s="30">
        <v>149407.47630741764</v>
      </c>
      <c r="AV98" s="30">
        <v>181061.08608246109</v>
      </c>
      <c r="AW98" s="38">
        <v>1241808.6967797508</v>
      </c>
      <c r="AX98" s="30">
        <v>1237442.4467797508</v>
      </c>
      <c r="AY98" s="30">
        <v>4955</v>
      </c>
      <c r="AZ98" s="30">
        <v>1070280</v>
      </c>
      <c r="BA98" s="30">
        <v>0</v>
      </c>
      <c r="BB98" s="30">
        <v>0</v>
      </c>
      <c r="BC98" s="30">
        <v>1241808.6967797508</v>
      </c>
      <c r="BD98" s="30">
        <v>1241808.6967797508</v>
      </c>
      <c r="BE98" s="30">
        <v>0</v>
      </c>
      <c r="BF98" s="30">
        <v>1074646.25</v>
      </c>
      <c r="BG98" s="30">
        <v>925238.77369258238</v>
      </c>
      <c r="BH98" s="30">
        <v>1092401.220472333</v>
      </c>
      <c r="BI98" s="30">
        <v>5057.4130577422829</v>
      </c>
      <c r="BJ98" s="30">
        <v>4933.665874057192</v>
      </c>
      <c r="BK98" s="196">
        <v>2.5082197871524613E-2</v>
      </c>
      <c r="BL98" s="30">
        <v>0</v>
      </c>
      <c r="BM98" s="30">
        <v>0</v>
      </c>
      <c r="BN98" s="38">
        <v>1241808.6967797508</v>
      </c>
      <c r="BO98" s="30">
        <v>5728.9002165729198</v>
      </c>
      <c r="BP98" s="30" t="s">
        <v>412</v>
      </c>
      <c r="BQ98" s="30">
        <v>5749.1143369432903</v>
      </c>
      <c r="BR98" s="196">
        <v>2.4193671481756773E-2</v>
      </c>
      <c r="BS98" s="30">
        <v>0</v>
      </c>
      <c r="BT98" s="30">
        <v>1241808.6967797508</v>
      </c>
      <c r="BU98" s="30">
        <v>0</v>
      </c>
      <c r="BV98" s="38">
        <v>1241808.6967797508</v>
      </c>
      <c r="BW98" s="211">
        <v>4366.25</v>
      </c>
      <c r="BX98" s="212">
        <v>1237442.4467797508</v>
      </c>
      <c r="BZ98" s="23">
        <v>8732045</v>
      </c>
      <c r="CB98" s="320"/>
    </row>
    <row r="99" spans="1:80" x14ac:dyDescent="0.25">
      <c r="A99" s="23">
        <v>110796</v>
      </c>
      <c r="B99" s="23">
        <v>8733035</v>
      </c>
      <c r="C99" s="23" t="s">
        <v>183</v>
      </c>
      <c r="D99" s="223">
        <v>135</v>
      </c>
      <c r="E99" s="223">
        <v>135</v>
      </c>
      <c r="F99" s="223">
        <v>0</v>
      </c>
      <c r="G99" s="30">
        <v>519134.6412784789</v>
      </c>
      <c r="H99" s="30">
        <v>0</v>
      </c>
      <c r="I99" s="30">
        <v>0</v>
      </c>
      <c r="J99" s="30">
        <v>7421.9924557723971</v>
      </c>
      <c r="K99" s="30">
        <v>0</v>
      </c>
      <c r="L99" s="30">
        <v>15893.559602260084</v>
      </c>
      <c r="M99" s="30">
        <v>0</v>
      </c>
      <c r="N99" s="30">
        <v>0</v>
      </c>
      <c r="O99" s="30">
        <v>0</v>
      </c>
      <c r="P99" s="30">
        <v>0</v>
      </c>
      <c r="Q99" s="30">
        <v>0</v>
      </c>
      <c r="R99" s="30">
        <v>0</v>
      </c>
      <c r="S99" s="30">
        <v>0</v>
      </c>
      <c r="T99" s="30">
        <v>0</v>
      </c>
      <c r="U99" s="30">
        <v>0</v>
      </c>
      <c r="V99" s="30">
        <v>0</v>
      </c>
      <c r="W99" s="30">
        <v>0</v>
      </c>
      <c r="X99" s="30">
        <v>0</v>
      </c>
      <c r="Y99" s="30">
        <v>0</v>
      </c>
      <c r="Z99" s="30">
        <v>4117.5622481907531</v>
      </c>
      <c r="AA99" s="30">
        <v>0</v>
      </c>
      <c r="AB99" s="30">
        <v>36808.745052572573</v>
      </c>
      <c r="AC99" s="30">
        <v>0</v>
      </c>
      <c r="AD99" s="30">
        <v>0</v>
      </c>
      <c r="AE99" s="30">
        <v>0</v>
      </c>
      <c r="AF99" s="30">
        <v>145041.22630741764</v>
      </c>
      <c r="AG99" s="30">
        <v>11337.46190166511</v>
      </c>
      <c r="AH99" s="30">
        <v>0</v>
      </c>
      <c r="AI99" s="30">
        <v>0</v>
      </c>
      <c r="AJ99" s="30">
        <v>18088.75</v>
      </c>
      <c r="AK99" s="30">
        <v>0</v>
      </c>
      <c r="AL99" s="30">
        <v>0</v>
      </c>
      <c r="AM99" s="30">
        <v>0</v>
      </c>
      <c r="AN99" s="30">
        <v>0</v>
      </c>
      <c r="AO99" s="30">
        <v>0</v>
      </c>
      <c r="AP99" s="30">
        <v>0</v>
      </c>
      <c r="AQ99" s="30">
        <v>0</v>
      </c>
      <c r="AR99" s="30">
        <v>0</v>
      </c>
      <c r="AS99" s="30">
        <v>519134.6412784789</v>
      </c>
      <c r="AT99" s="30">
        <v>64241.859358795802</v>
      </c>
      <c r="AU99" s="30">
        <v>174467.43820908276</v>
      </c>
      <c r="AV99" s="30">
        <v>59905.685909514978</v>
      </c>
      <c r="AW99" s="38">
        <v>757843.9388463574</v>
      </c>
      <c r="AX99" s="30">
        <v>739755.1888463574</v>
      </c>
      <c r="AY99" s="30">
        <v>4955</v>
      </c>
      <c r="AZ99" s="30">
        <v>668925</v>
      </c>
      <c r="BA99" s="30">
        <v>0</v>
      </c>
      <c r="BB99" s="30">
        <v>0</v>
      </c>
      <c r="BC99" s="30">
        <v>757843.9388463574</v>
      </c>
      <c r="BD99" s="30">
        <v>757843.9388463574</v>
      </c>
      <c r="BE99" s="30">
        <v>0</v>
      </c>
      <c r="BF99" s="30">
        <v>687013.75</v>
      </c>
      <c r="BG99" s="30">
        <v>512546.3117909173</v>
      </c>
      <c r="BH99" s="30">
        <v>583376.5006372747</v>
      </c>
      <c r="BI99" s="30">
        <v>4321.3074121279606</v>
      </c>
      <c r="BJ99" s="30">
        <v>4324.2791777932607</v>
      </c>
      <c r="BK99" s="196">
        <v>-6.8722798485381026E-4</v>
      </c>
      <c r="BL99" s="30">
        <v>6.8722798485381026E-4</v>
      </c>
      <c r="BM99" s="30">
        <v>401.1883648155208</v>
      </c>
      <c r="BN99" s="38">
        <v>758245.12721117295</v>
      </c>
      <c r="BO99" s="30">
        <v>5482.6398311938738</v>
      </c>
      <c r="BP99" s="30" t="s">
        <v>412</v>
      </c>
      <c r="BQ99" s="30">
        <v>5616.6305719346146</v>
      </c>
      <c r="BR99" s="196">
        <v>-9.7776274748546665E-3</v>
      </c>
      <c r="BS99" s="30">
        <v>-1190.25</v>
      </c>
      <c r="BT99" s="30">
        <v>757054.87721117295</v>
      </c>
      <c r="BU99" s="30">
        <v>-1350</v>
      </c>
      <c r="BV99" s="38">
        <v>755704.87721117295</v>
      </c>
      <c r="BW99" s="211">
        <v>18088.75</v>
      </c>
      <c r="BX99" s="212">
        <v>737616.12721117295</v>
      </c>
      <c r="BZ99" s="23">
        <v>8733035</v>
      </c>
      <c r="CB99" s="320"/>
    </row>
    <row r="100" spans="1:80" x14ac:dyDescent="0.25">
      <c r="A100" s="23">
        <v>138993</v>
      </c>
      <c r="B100" s="23">
        <v>8732007</v>
      </c>
      <c r="C100" s="23" t="s">
        <v>184</v>
      </c>
      <c r="D100" s="223">
        <v>414</v>
      </c>
      <c r="E100" s="223">
        <v>414</v>
      </c>
      <c r="F100" s="223">
        <v>0</v>
      </c>
      <c r="G100" s="30">
        <v>1592012.8999206685</v>
      </c>
      <c r="H100" s="30">
        <v>0</v>
      </c>
      <c r="I100" s="30">
        <v>0</v>
      </c>
      <c r="J100" s="30">
        <v>20781.578876162766</v>
      </c>
      <c r="K100" s="30">
        <v>0</v>
      </c>
      <c r="L100" s="30">
        <v>44501.966886328351</v>
      </c>
      <c r="M100" s="30">
        <v>0</v>
      </c>
      <c r="N100" s="30">
        <v>0</v>
      </c>
      <c r="O100" s="30">
        <v>2295.7120659482707</v>
      </c>
      <c r="P100" s="30">
        <v>0</v>
      </c>
      <c r="Q100" s="30">
        <v>0</v>
      </c>
      <c r="R100" s="30">
        <v>0</v>
      </c>
      <c r="S100" s="30">
        <v>0</v>
      </c>
      <c r="T100" s="30">
        <v>0</v>
      </c>
      <c r="U100" s="30">
        <v>0</v>
      </c>
      <c r="V100" s="30">
        <v>0</v>
      </c>
      <c r="W100" s="30">
        <v>0</v>
      </c>
      <c r="X100" s="30">
        <v>0</v>
      </c>
      <c r="Y100" s="30">
        <v>0</v>
      </c>
      <c r="Z100" s="30">
        <v>21934.301424413828</v>
      </c>
      <c r="AA100" s="30">
        <v>0</v>
      </c>
      <c r="AB100" s="30">
        <v>108455.40892169753</v>
      </c>
      <c r="AC100" s="30">
        <v>0</v>
      </c>
      <c r="AD100" s="30">
        <v>0</v>
      </c>
      <c r="AE100" s="30">
        <v>0</v>
      </c>
      <c r="AF100" s="30">
        <v>145041.22630741764</v>
      </c>
      <c r="AG100" s="30">
        <v>0</v>
      </c>
      <c r="AH100" s="30">
        <v>0</v>
      </c>
      <c r="AI100" s="30">
        <v>0</v>
      </c>
      <c r="AJ100" s="30">
        <v>13650</v>
      </c>
      <c r="AK100" s="30">
        <v>0</v>
      </c>
      <c r="AL100" s="30">
        <v>0</v>
      </c>
      <c r="AM100" s="30">
        <v>0</v>
      </c>
      <c r="AN100" s="30">
        <v>0</v>
      </c>
      <c r="AO100" s="30">
        <v>0</v>
      </c>
      <c r="AP100" s="30">
        <v>0</v>
      </c>
      <c r="AQ100" s="30">
        <v>0</v>
      </c>
      <c r="AR100" s="30">
        <v>0</v>
      </c>
      <c r="AS100" s="30">
        <v>1592012.8999206685</v>
      </c>
      <c r="AT100" s="30">
        <v>197968.96817455074</v>
      </c>
      <c r="AU100" s="30">
        <v>158691.22630741764</v>
      </c>
      <c r="AV100" s="30">
        <v>180386.06354423458</v>
      </c>
      <c r="AW100" s="38">
        <v>1948673.0944026369</v>
      </c>
      <c r="AX100" s="30">
        <v>1935023.0944026369</v>
      </c>
      <c r="AY100" s="30">
        <v>4955</v>
      </c>
      <c r="AZ100" s="30">
        <v>2051370</v>
      </c>
      <c r="BA100" s="30">
        <v>116346.90559736313</v>
      </c>
      <c r="BB100" s="30">
        <v>0</v>
      </c>
      <c r="BC100" s="30">
        <v>2065020</v>
      </c>
      <c r="BD100" s="30">
        <v>2065020</v>
      </c>
      <c r="BE100" s="30">
        <v>0</v>
      </c>
      <c r="BF100" s="30">
        <v>2065020</v>
      </c>
      <c r="BG100" s="30">
        <v>1906328.7736925823</v>
      </c>
      <c r="BH100" s="30">
        <v>1906328.7736925823</v>
      </c>
      <c r="BI100" s="30">
        <v>4604.6588736535805</v>
      </c>
      <c r="BJ100" s="30">
        <v>4576.5535709965761</v>
      </c>
      <c r="BK100" s="196">
        <v>6.1411501517471007E-3</v>
      </c>
      <c r="BL100" s="30">
        <v>0</v>
      </c>
      <c r="BM100" s="30">
        <v>0</v>
      </c>
      <c r="BN100" s="38">
        <v>2065020</v>
      </c>
      <c r="BO100" s="30">
        <v>4955</v>
      </c>
      <c r="BP100" s="30" t="s">
        <v>412</v>
      </c>
      <c r="BQ100" s="30">
        <v>4987.971014492754</v>
      </c>
      <c r="BR100" s="196">
        <v>6.0830138931702304E-3</v>
      </c>
      <c r="BS100" s="30">
        <v>0</v>
      </c>
      <c r="BT100" s="30">
        <v>2065020</v>
      </c>
      <c r="BU100" s="30">
        <v>0</v>
      </c>
      <c r="BV100" s="38">
        <v>2065020</v>
      </c>
      <c r="BW100" s="211">
        <v>13650</v>
      </c>
      <c r="BX100" s="212">
        <v>2051370</v>
      </c>
      <c r="BZ100" s="23">
        <v>8732007</v>
      </c>
      <c r="CB100" s="320"/>
    </row>
    <row r="101" spans="1:80" x14ac:dyDescent="0.25">
      <c r="A101" s="23">
        <v>110673</v>
      </c>
      <c r="B101" s="23">
        <v>8732205</v>
      </c>
      <c r="C101" s="23" t="s">
        <v>185</v>
      </c>
      <c r="D101" s="223">
        <v>75</v>
      </c>
      <c r="E101" s="223">
        <v>75</v>
      </c>
      <c r="F101" s="223">
        <v>0</v>
      </c>
      <c r="G101" s="30">
        <v>288408.13404359936</v>
      </c>
      <c r="H101" s="30">
        <v>0</v>
      </c>
      <c r="I101" s="30">
        <v>0</v>
      </c>
      <c r="J101" s="30">
        <v>6927.1929587209243</v>
      </c>
      <c r="K101" s="30">
        <v>0</v>
      </c>
      <c r="L101" s="30">
        <v>15893.5596022601</v>
      </c>
      <c r="M101" s="30">
        <v>0</v>
      </c>
      <c r="N101" s="30">
        <v>0</v>
      </c>
      <c r="O101" s="30">
        <v>0</v>
      </c>
      <c r="P101" s="30">
        <v>0</v>
      </c>
      <c r="Q101" s="30">
        <v>0</v>
      </c>
      <c r="R101" s="30">
        <v>0</v>
      </c>
      <c r="S101" s="30">
        <v>0</v>
      </c>
      <c r="T101" s="30">
        <v>0</v>
      </c>
      <c r="U101" s="30">
        <v>0</v>
      </c>
      <c r="V101" s="30">
        <v>0</v>
      </c>
      <c r="W101" s="30">
        <v>0</v>
      </c>
      <c r="X101" s="30">
        <v>0</v>
      </c>
      <c r="Y101" s="30">
        <v>0</v>
      </c>
      <c r="Z101" s="30">
        <v>5903.8576352735226</v>
      </c>
      <c r="AA101" s="30">
        <v>0</v>
      </c>
      <c r="AB101" s="30">
        <v>31304.46354686542</v>
      </c>
      <c r="AC101" s="30">
        <v>0</v>
      </c>
      <c r="AD101" s="30">
        <v>1446.9136807717923</v>
      </c>
      <c r="AE101" s="30">
        <v>0</v>
      </c>
      <c r="AF101" s="30">
        <v>145041.22630741764</v>
      </c>
      <c r="AG101" s="30">
        <v>0</v>
      </c>
      <c r="AH101" s="30">
        <v>0</v>
      </c>
      <c r="AI101" s="30">
        <v>0</v>
      </c>
      <c r="AJ101" s="30">
        <v>19367.439999999999</v>
      </c>
      <c r="AK101" s="30">
        <v>0</v>
      </c>
      <c r="AL101" s="30">
        <v>0</v>
      </c>
      <c r="AM101" s="30">
        <v>0</v>
      </c>
      <c r="AN101" s="30">
        <v>0</v>
      </c>
      <c r="AO101" s="30">
        <v>0</v>
      </c>
      <c r="AP101" s="30">
        <v>0</v>
      </c>
      <c r="AQ101" s="30">
        <v>0</v>
      </c>
      <c r="AR101" s="30">
        <v>0</v>
      </c>
      <c r="AS101" s="30">
        <v>288408.13404359936</v>
      </c>
      <c r="AT101" s="30">
        <v>61475.987423891762</v>
      </c>
      <c r="AU101" s="30">
        <v>164408.66630741765</v>
      </c>
      <c r="AV101" s="30">
        <v>45122.864164707498</v>
      </c>
      <c r="AW101" s="38">
        <v>514292.78777490882</v>
      </c>
      <c r="AX101" s="30">
        <v>494925.34777490882</v>
      </c>
      <c r="AY101" s="30">
        <v>4955</v>
      </c>
      <c r="AZ101" s="30">
        <v>371625</v>
      </c>
      <c r="BA101" s="30">
        <v>0</v>
      </c>
      <c r="BB101" s="30">
        <v>0</v>
      </c>
      <c r="BC101" s="30">
        <v>514292.78777490882</v>
      </c>
      <c r="BD101" s="30">
        <v>514292.78777490882</v>
      </c>
      <c r="BE101" s="30">
        <v>0</v>
      </c>
      <c r="BF101" s="30">
        <v>390992.44</v>
      </c>
      <c r="BG101" s="30">
        <v>226583.77369258236</v>
      </c>
      <c r="BH101" s="30">
        <v>349884.1214674912</v>
      </c>
      <c r="BI101" s="30">
        <v>4665.1216195665493</v>
      </c>
      <c r="BJ101" s="30">
        <v>4532.2293812371699</v>
      </c>
      <c r="BK101" s="196">
        <v>2.9321604700665773E-2</v>
      </c>
      <c r="BL101" s="30">
        <v>0</v>
      </c>
      <c r="BM101" s="30">
        <v>0</v>
      </c>
      <c r="BN101" s="38">
        <v>514292.78777490882</v>
      </c>
      <c r="BO101" s="30">
        <v>6599.004636998784</v>
      </c>
      <c r="BP101" s="30" t="s">
        <v>412</v>
      </c>
      <c r="BQ101" s="30">
        <v>6857.2371703321178</v>
      </c>
      <c r="BR101" s="196">
        <v>7.3883146772032005E-2</v>
      </c>
      <c r="BS101" s="30">
        <v>-687.60000000000014</v>
      </c>
      <c r="BT101" s="30">
        <v>513605.18777490885</v>
      </c>
      <c r="BU101" s="30">
        <v>-750</v>
      </c>
      <c r="BV101" s="38">
        <v>512855.18777490885</v>
      </c>
      <c r="BW101" s="211">
        <v>19367.439999999999</v>
      </c>
      <c r="BX101" s="212">
        <v>493487.74777490884</v>
      </c>
      <c r="BZ101" s="23">
        <v>8732205</v>
      </c>
      <c r="CB101" s="320"/>
    </row>
    <row r="102" spans="1:80" x14ac:dyDescent="0.25">
      <c r="A102" s="23">
        <v>110679</v>
      </c>
      <c r="B102" s="23">
        <v>8732211</v>
      </c>
      <c r="C102" s="23" t="s">
        <v>186</v>
      </c>
      <c r="D102" s="223">
        <v>270</v>
      </c>
      <c r="E102" s="223">
        <v>270</v>
      </c>
      <c r="F102" s="223">
        <v>0</v>
      </c>
      <c r="G102" s="30">
        <v>1038269.2825569578</v>
      </c>
      <c r="H102" s="30">
        <v>0</v>
      </c>
      <c r="I102" s="30">
        <v>0</v>
      </c>
      <c r="J102" s="30">
        <v>13359.586420390329</v>
      </c>
      <c r="K102" s="30">
        <v>0</v>
      </c>
      <c r="L102" s="30">
        <v>29667.977924218943</v>
      </c>
      <c r="M102" s="30">
        <v>0</v>
      </c>
      <c r="N102" s="30">
        <v>234.90481173151696</v>
      </c>
      <c r="O102" s="30">
        <v>0</v>
      </c>
      <c r="P102" s="30">
        <v>0</v>
      </c>
      <c r="Q102" s="30">
        <v>0</v>
      </c>
      <c r="R102" s="30">
        <v>0</v>
      </c>
      <c r="S102" s="30">
        <v>0</v>
      </c>
      <c r="T102" s="30">
        <v>0</v>
      </c>
      <c r="U102" s="30">
        <v>0</v>
      </c>
      <c r="V102" s="30">
        <v>0</v>
      </c>
      <c r="W102" s="30">
        <v>0</v>
      </c>
      <c r="X102" s="30">
        <v>0</v>
      </c>
      <c r="Y102" s="30">
        <v>0</v>
      </c>
      <c r="Z102" s="30">
        <v>8235.1244963815061</v>
      </c>
      <c r="AA102" s="30">
        <v>0</v>
      </c>
      <c r="AB102" s="30">
        <v>112513.80264872215</v>
      </c>
      <c r="AC102" s="30">
        <v>0</v>
      </c>
      <c r="AD102" s="30">
        <v>2700.9055374406876</v>
      </c>
      <c r="AE102" s="30">
        <v>0</v>
      </c>
      <c r="AF102" s="30">
        <v>145041.22630741764</v>
      </c>
      <c r="AG102" s="30">
        <v>0</v>
      </c>
      <c r="AH102" s="30">
        <v>0</v>
      </c>
      <c r="AI102" s="30">
        <v>0</v>
      </c>
      <c r="AJ102" s="30">
        <v>5590.55</v>
      </c>
      <c r="AK102" s="30">
        <v>0</v>
      </c>
      <c r="AL102" s="30">
        <v>0</v>
      </c>
      <c r="AM102" s="30">
        <v>0</v>
      </c>
      <c r="AN102" s="30">
        <v>0</v>
      </c>
      <c r="AO102" s="30">
        <v>0</v>
      </c>
      <c r="AP102" s="30">
        <v>0</v>
      </c>
      <c r="AQ102" s="30">
        <v>0</v>
      </c>
      <c r="AR102" s="30">
        <v>0</v>
      </c>
      <c r="AS102" s="30">
        <v>1038269.2825569578</v>
      </c>
      <c r="AT102" s="30">
        <v>166712.30183888512</v>
      </c>
      <c r="AU102" s="30">
        <v>150631.77630741763</v>
      </c>
      <c r="AV102" s="30">
        <v>158523.50899426005</v>
      </c>
      <c r="AW102" s="38">
        <v>1355613.3607032604</v>
      </c>
      <c r="AX102" s="30">
        <v>1350022.8107032604</v>
      </c>
      <c r="AY102" s="30">
        <v>4955</v>
      </c>
      <c r="AZ102" s="30">
        <v>1337850</v>
      </c>
      <c r="BA102" s="30">
        <v>0</v>
      </c>
      <c r="BB102" s="30">
        <v>0</v>
      </c>
      <c r="BC102" s="30">
        <v>1355613.3607032604</v>
      </c>
      <c r="BD102" s="30">
        <v>1355613.3607032604</v>
      </c>
      <c r="BE102" s="30">
        <v>0</v>
      </c>
      <c r="BF102" s="30">
        <v>1343440.55</v>
      </c>
      <c r="BG102" s="30">
        <v>1192808.7736925823</v>
      </c>
      <c r="BH102" s="30">
        <v>1204981.5843958426</v>
      </c>
      <c r="BI102" s="30">
        <v>4462.8947570216396</v>
      </c>
      <c r="BJ102" s="30">
        <v>4428.3043021163658</v>
      </c>
      <c r="BK102" s="196">
        <v>7.8112190457964858E-3</v>
      </c>
      <c r="BL102" s="30">
        <v>0</v>
      </c>
      <c r="BM102" s="30">
        <v>0</v>
      </c>
      <c r="BN102" s="38">
        <v>1355613.3607032604</v>
      </c>
      <c r="BO102" s="30">
        <v>5000.0844840861491</v>
      </c>
      <c r="BP102" s="30" t="s">
        <v>412</v>
      </c>
      <c r="BQ102" s="30">
        <v>5020.7902248268902</v>
      </c>
      <c r="BR102" s="196">
        <v>-1.6600878927498286E-2</v>
      </c>
      <c r="BS102" s="30">
        <v>-2366.5500000000002</v>
      </c>
      <c r="BT102" s="30">
        <v>1353246.8107032604</v>
      </c>
      <c r="BU102" s="30">
        <v>-2700</v>
      </c>
      <c r="BV102" s="38">
        <v>1350546.8107032604</v>
      </c>
      <c r="BW102" s="211">
        <v>5590.55</v>
      </c>
      <c r="BX102" s="212">
        <v>1344956.2607032603</v>
      </c>
      <c r="BZ102" s="23">
        <v>8732211</v>
      </c>
      <c r="CB102" s="320"/>
    </row>
    <row r="103" spans="1:80" x14ac:dyDescent="0.25">
      <c r="A103" s="23">
        <v>137475</v>
      </c>
      <c r="B103" s="23">
        <v>8734503</v>
      </c>
      <c r="C103" s="23" t="s">
        <v>187</v>
      </c>
      <c r="D103" s="223">
        <v>1701</v>
      </c>
      <c r="E103" s="223">
        <v>0</v>
      </c>
      <c r="F103" s="223">
        <v>1701</v>
      </c>
      <c r="G103" s="30">
        <v>0</v>
      </c>
      <c r="H103" s="30">
        <v>5696213.8183102934</v>
      </c>
      <c r="I103" s="30">
        <v>3971840.5027562198</v>
      </c>
      <c r="J103" s="30">
        <v>0</v>
      </c>
      <c r="K103" s="30">
        <v>186539.41038841323</v>
      </c>
      <c r="L103" s="30">
        <v>0</v>
      </c>
      <c r="M103" s="30">
        <v>593769.39241122862</v>
      </c>
      <c r="N103" s="30">
        <v>0</v>
      </c>
      <c r="O103" s="30">
        <v>0</v>
      </c>
      <c r="P103" s="30">
        <v>0</v>
      </c>
      <c r="Q103" s="30">
        <v>0</v>
      </c>
      <c r="R103" s="30">
        <v>0</v>
      </c>
      <c r="S103" s="30">
        <v>0</v>
      </c>
      <c r="T103" s="30">
        <v>5447.4039071470543</v>
      </c>
      <c r="U103" s="30">
        <v>14870.211033296642</v>
      </c>
      <c r="V103" s="30">
        <v>24162.841227841691</v>
      </c>
      <c r="W103" s="30">
        <v>9743.2426500994225</v>
      </c>
      <c r="X103" s="30">
        <v>0</v>
      </c>
      <c r="Y103" s="30">
        <v>0</v>
      </c>
      <c r="Z103" s="30">
        <v>0</v>
      </c>
      <c r="AA103" s="30">
        <v>87483.743333523671</v>
      </c>
      <c r="AB103" s="30">
        <v>0</v>
      </c>
      <c r="AC103" s="30">
        <v>685112.73220110545</v>
      </c>
      <c r="AD103" s="30">
        <v>0</v>
      </c>
      <c r="AE103" s="30">
        <v>0</v>
      </c>
      <c r="AF103" s="30">
        <v>145041.22630741764</v>
      </c>
      <c r="AG103" s="30">
        <v>0</v>
      </c>
      <c r="AH103" s="30">
        <v>0</v>
      </c>
      <c r="AI103" s="30">
        <v>0</v>
      </c>
      <c r="AJ103" s="30">
        <v>62790</v>
      </c>
      <c r="AK103" s="30">
        <v>0</v>
      </c>
      <c r="AL103" s="30">
        <v>0</v>
      </c>
      <c r="AM103" s="30">
        <v>0</v>
      </c>
      <c r="AN103" s="30">
        <v>0</v>
      </c>
      <c r="AO103" s="30">
        <v>0</v>
      </c>
      <c r="AP103" s="30">
        <v>0</v>
      </c>
      <c r="AQ103" s="30">
        <v>0</v>
      </c>
      <c r="AR103" s="30">
        <v>0</v>
      </c>
      <c r="AS103" s="30">
        <v>9668054.3210665137</v>
      </c>
      <c r="AT103" s="30">
        <v>1607128.9771526558</v>
      </c>
      <c r="AU103" s="30">
        <v>207831.22630741764</v>
      </c>
      <c r="AV103" s="30">
        <v>1190533.5594375189</v>
      </c>
      <c r="AW103" s="38">
        <v>11483014.524526589</v>
      </c>
      <c r="AX103" s="30">
        <v>11420224.524526589</v>
      </c>
      <c r="AY103" s="30">
        <v>6465</v>
      </c>
      <c r="AZ103" s="30">
        <v>10996965</v>
      </c>
      <c r="BA103" s="30">
        <v>0</v>
      </c>
      <c r="BB103" s="30">
        <v>0</v>
      </c>
      <c r="BC103" s="30">
        <v>11483014.524526589</v>
      </c>
      <c r="BD103" s="30">
        <v>0</v>
      </c>
      <c r="BE103" s="30">
        <v>11483014.524526587</v>
      </c>
      <c r="BF103" s="30">
        <v>11059755</v>
      </c>
      <c r="BG103" s="30">
        <v>10851923.773692582</v>
      </c>
      <c r="BH103" s="30">
        <v>11275183.29821917</v>
      </c>
      <c r="BI103" s="30">
        <v>6628.561609770235</v>
      </c>
      <c r="BJ103" s="30">
        <v>6519.447751222443</v>
      </c>
      <c r="BK103" s="196">
        <v>1.673667198687686E-2</v>
      </c>
      <c r="BL103" s="30">
        <v>0</v>
      </c>
      <c r="BM103" s="30">
        <v>0</v>
      </c>
      <c r="BN103" s="38">
        <v>11483014.524526589</v>
      </c>
      <c r="BO103" s="30">
        <v>6713.8298204153962</v>
      </c>
      <c r="BP103" s="30" t="s">
        <v>412</v>
      </c>
      <c r="BQ103" s="30">
        <v>6750.7434006623098</v>
      </c>
      <c r="BR103" s="196">
        <v>1.5981602653059479E-2</v>
      </c>
      <c r="BS103" s="30">
        <v>0</v>
      </c>
      <c r="BT103" s="30">
        <v>11483014.524526589</v>
      </c>
      <c r="BU103" s="30">
        <v>0</v>
      </c>
      <c r="BV103" s="38">
        <v>11483014.524526589</v>
      </c>
      <c r="BW103" s="211">
        <v>62790</v>
      </c>
      <c r="BX103" s="212">
        <v>11420224.524526589</v>
      </c>
      <c r="BZ103" s="23">
        <v>8734503</v>
      </c>
      <c r="CB103" s="320"/>
    </row>
    <row r="104" spans="1:80" x14ac:dyDescent="0.25">
      <c r="A104" s="23">
        <v>139087</v>
      </c>
      <c r="B104" s="23">
        <v>8732318</v>
      </c>
      <c r="C104" s="23" t="s">
        <v>188</v>
      </c>
      <c r="D104" s="223">
        <v>371</v>
      </c>
      <c r="E104" s="223">
        <v>371</v>
      </c>
      <c r="F104" s="223">
        <v>0</v>
      </c>
      <c r="G104" s="30">
        <v>1426658.9030690049</v>
      </c>
      <c r="H104" s="30">
        <v>0</v>
      </c>
      <c r="I104" s="30">
        <v>0</v>
      </c>
      <c r="J104" s="30">
        <v>16823.182899750784</v>
      </c>
      <c r="K104" s="30">
        <v>0</v>
      </c>
      <c r="L104" s="30">
        <v>36025.401765122886</v>
      </c>
      <c r="M104" s="30">
        <v>0</v>
      </c>
      <c r="N104" s="30">
        <v>234.90481173151699</v>
      </c>
      <c r="O104" s="30">
        <v>4843.0375014434076</v>
      </c>
      <c r="P104" s="30">
        <v>0</v>
      </c>
      <c r="Q104" s="30">
        <v>0</v>
      </c>
      <c r="R104" s="30">
        <v>0</v>
      </c>
      <c r="S104" s="30">
        <v>1369.44507264757</v>
      </c>
      <c r="T104" s="30">
        <v>0</v>
      </c>
      <c r="U104" s="30">
        <v>0</v>
      </c>
      <c r="V104" s="30">
        <v>0</v>
      </c>
      <c r="W104" s="30">
        <v>0</v>
      </c>
      <c r="X104" s="30">
        <v>0</v>
      </c>
      <c r="Y104" s="30">
        <v>0</v>
      </c>
      <c r="Z104" s="30">
        <v>19469.610512768635</v>
      </c>
      <c r="AA104" s="30">
        <v>0</v>
      </c>
      <c r="AB104" s="30">
        <v>85973.856067003449</v>
      </c>
      <c r="AC104" s="30">
        <v>0</v>
      </c>
      <c r="AD104" s="30">
        <v>0</v>
      </c>
      <c r="AE104" s="30">
        <v>0</v>
      </c>
      <c r="AF104" s="30">
        <v>145041.22630741764</v>
      </c>
      <c r="AG104" s="30">
        <v>0</v>
      </c>
      <c r="AH104" s="30">
        <v>0</v>
      </c>
      <c r="AI104" s="30">
        <v>0</v>
      </c>
      <c r="AJ104" s="30">
        <v>14086.8</v>
      </c>
      <c r="AK104" s="30">
        <v>0</v>
      </c>
      <c r="AL104" s="30">
        <v>0</v>
      </c>
      <c r="AM104" s="30">
        <v>0</v>
      </c>
      <c r="AN104" s="30">
        <v>0</v>
      </c>
      <c r="AO104" s="30">
        <v>0</v>
      </c>
      <c r="AP104" s="30">
        <v>0</v>
      </c>
      <c r="AQ104" s="30">
        <v>0</v>
      </c>
      <c r="AR104" s="30">
        <v>0</v>
      </c>
      <c r="AS104" s="30">
        <v>1426658.9030690049</v>
      </c>
      <c r="AT104" s="30">
        <v>164739.43863046827</v>
      </c>
      <c r="AU104" s="30">
        <v>159128.02630741763</v>
      </c>
      <c r="AV104" s="30">
        <v>153160.61119561788</v>
      </c>
      <c r="AW104" s="38">
        <v>1750526.3680068906</v>
      </c>
      <c r="AX104" s="30">
        <v>1736439.5680068906</v>
      </c>
      <c r="AY104" s="30">
        <v>4955</v>
      </c>
      <c r="AZ104" s="30">
        <v>1838305</v>
      </c>
      <c r="BA104" s="30">
        <v>101865.43199310941</v>
      </c>
      <c r="BB104" s="30">
        <v>0</v>
      </c>
      <c r="BC104" s="30">
        <v>1852391.8</v>
      </c>
      <c r="BD104" s="30">
        <v>1852391.8</v>
      </c>
      <c r="BE104" s="30">
        <v>0</v>
      </c>
      <c r="BF104" s="30">
        <v>1852391.8</v>
      </c>
      <c r="BG104" s="30">
        <v>1693263.7736925823</v>
      </c>
      <c r="BH104" s="30">
        <v>1693263.7736925823</v>
      </c>
      <c r="BI104" s="30">
        <v>4564.0532983627554</v>
      </c>
      <c r="BJ104" s="30">
        <v>4587.0768123370217</v>
      </c>
      <c r="BK104" s="196">
        <v>-5.0192126524552941E-3</v>
      </c>
      <c r="BL104" s="30">
        <v>5.0192126524552941E-3</v>
      </c>
      <c r="BM104" s="30">
        <v>8541.7236844527906</v>
      </c>
      <c r="BN104" s="38">
        <v>1860933.5236844528</v>
      </c>
      <c r="BO104" s="30">
        <v>4978.0235139742663</v>
      </c>
      <c r="BP104" s="30" t="s">
        <v>412</v>
      </c>
      <c r="BQ104" s="30">
        <v>5015.9933252950214</v>
      </c>
      <c r="BR104" s="196">
        <v>1.2113388663433033E-2</v>
      </c>
      <c r="BS104" s="30">
        <v>0</v>
      </c>
      <c r="BT104" s="30">
        <v>1860933.5236844528</v>
      </c>
      <c r="BU104" s="30">
        <v>0</v>
      </c>
      <c r="BV104" s="38">
        <v>1860933.5236844528</v>
      </c>
      <c r="BW104" s="211">
        <v>14086.8</v>
      </c>
      <c r="BX104" s="212">
        <v>1846846.7236844527</v>
      </c>
      <c r="BZ104" s="23">
        <v>8732318</v>
      </c>
      <c r="CB104" s="320"/>
    </row>
    <row r="105" spans="1:80" x14ac:dyDescent="0.25">
      <c r="A105" s="23">
        <v>139086</v>
      </c>
      <c r="B105" s="23">
        <v>8732319</v>
      </c>
      <c r="C105" s="23" t="s">
        <v>189</v>
      </c>
      <c r="D105" s="223">
        <v>394</v>
      </c>
      <c r="E105" s="223">
        <v>394</v>
      </c>
      <c r="F105" s="223">
        <v>0</v>
      </c>
      <c r="G105" s="30">
        <v>1515104.0641757087</v>
      </c>
      <c r="H105" s="30">
        <v>0</v>
      </c>
      <c r="I105" s="30">
        <v>0</v>
      </c>
      <c r="J105" s="30">
        <v>27213.972337832223</v>
      </c>
      <c r="K105" s="30">
        <v>0</v>
      </c>
      <c r="L105" s="30">
        <v>58276.385208287189</v>
      </c>
      <c r="M105" s="30">
        <v>0</v>
      </c>
      <c r="N105" s="30">
        <v>471.00506779754608</v>
      </c>
      <c r="O105" s="30">
        <v>4569.7512960783151</v>
      </c>
      <c r="P105" s="30">
        <v>445.95160674448425</v>
      </c>
      <c r="Q105" s="30">
        <v>0</v>
      </c>
      <c r="R105" s="30">
        <v>0</v>
      </c>
      <c r="S105" s="30">
        <v>3432.3241642693588</v>
      </c>
      <c r="T105" s="30">
        <v>0</v>
      </c>
      <c r="U105" s="30">
        <v>0</v>
      </c>
      <c r="V105" s="30">
        <v>0</v>
      </c>
      <c r="W105" s="30">
        <v>0</v>
      </c>
      <c r="X105" s="30">
        <v>0</v>
      </c>
      <c r="Y105" s="30">
        <v>0</v>
      </c>
      <c r="Z105" s="30">
        <v>27694.141399800905</v>
      </c>
      <c r="AA105" s="30">
        <v>0</v>
      </c>
      <c r="AB105" s="30">
        <v>104910.25714051769</v>
      </c>
      <c r="AC105" s="30">
        <v>0</v>
      </c>
      <c r="AD105" s="30">
        <v>13851.786970588617</v>
      </c>
      <c r="AE105" s="30">
        <v>0</v>
      </c>
      <c r="AF105" s="30">
        <v>145041.22630741764</v>
      </c>
      <c r="AG105" s="30">
        <v>0</v>
      </c>
      <c r="AH105" s="30">
        <v>0</v>
      </c>
      <c r="AI105" s="30">
        <v>0</v>
      </c>
      <c r="AJ105" s="30">
        <v>9191.56</v>
      </c>
      <c r="AK105" s="30">
        <v>0</v>
      </c>
      <c r="AL105" s="30">
        <v>0</v>
      </c>
      <c r="AM105" s="30">
        <v>0</v>
      </c>
      <c r="AN105" s="30">
        <v>0</v>
      </c>
      <c r="AO105" s="30">
        <v>0</v>
      </c>
      <c r="AP105" s="30">
        <v>0</v>
      </c>
      <c r="AQ105" s="30">
        <v>0</v>
      </c>
      <c r="AR105" s="30">
        <v>0</v>
      </c>
      <c r="AS105" s="30">
        <v>1515104.0641757087</v>
      </c>
      <c r="AT105" s="30">
        <v>240865.57519191632</v>
      </c>
      <c r="AU105" s="30">
        <v>154232.78630741764</v>
      </c>
      <c r="AV105" s="30">
        <v>180752.72956332527</v>
      </c>
      <c r="AW105" s="38">
        <v>1910202.4256750427</v>
      </c>
      <c r="AX105" s="30">
        <v>1901010.8656750426</v>
      </c>
      <c r="AY105" s="30">
        <v>4955</v>
      </c>
      <c r="AZ105" s="30">
        <v>1952270</v>
      </c>
      <c r="BA105" s="30">
        <v>51259.134324957384</v>
      </c>
      <c r="BB105" s="30">
        <v>0</v>
      </c>
      <c r="BC105" s="30">
        <v>1961461.56</v>
      </c>
      <c r="BD105" s="30">
        <v>1961461.56</v>
      </c>
      <c r="BE105" s="30">
        <v>0</v>
      </c>
      <c r="BF105" s="30">
        <v>1961461.56</v>
      </c>
      <c r="BG105" s="30">
        <v>1807228.7736925823</v>
      </c>
      <c r="BH105" s="30">
        <v>1807228.7736925823</v>
      </c>
      <c r="BI105" s="30">
        <v>4586.8750601334577</v>
      </c>
      <c r="BJ105" s="30">
        <v>4515.5861301835257</v>
      </c>
      <c r="BK105" s="196">
        <v>1.5787303772906807E-2</v>
      </c>
      <c r="BL105" s="30">
        <v>0</v>
      </c>
      <c r="BM105" s="30">
        <v>0</v>
      </c>
      <c r="BN105" s="38">
        <v>1961461.56</v>
      </c>
      <c r="BO105" s="30">
        <v>4955</v>
      </c>
      <c r="BP105" s="30" t="s">
        <v>412</v>
      </c>
      <c r="BQ105" s="30">
        <v>4978.3288324873101</v>
      </c>
      <c r="BR105" s="196">
        <v>2.3914328083569636E-3</v>
      </c>
      <c r="BS105" s="30">
        <v>0</v>
      </c>
      <c r="BT105" s="30">
        <v>1961461.56</v>
      </c>
      <c r="BU105" s="30">
        <v>0</v>
      </c>
      <c r="BV105" s="38">
        <v>1961461.56</v>
      </c>
      <c r="BW105" s="211">
        <v>9191.56</v>
      </c>
      <c r="BX105" s="212">
        <v>1952270</v>
      </c>
      <c r="BZ105" s="23">
        <v>8732319</v>
      </c>
      <c r="CB105" s="320"/>
    </row>
    <row r="106" spans="1:80" x14ac:dyDescent="0.25">
      <c r="A106" s="23">
        <v>146889</v>
      </c>
      <c r="B106" s="23">
        <v>8733070</v>
      </c>
      <c r="C106" s="23" t="s">
        <v>190</v>
      </c>
      <c r="D106" s="223">
        <v>118</v>
      </c>
      <c r="E106" s="223">
        <v>118</v>
      </c>
      <c r="F106" s="223">
        <v>0</v>
      </c>
      <c r="G106" s="30">
        <v>453762.13089526299</v>
      </c>
      <c r="H106" s="30">
        <v>0</v>
      </c>
      <c r="I106" s="30">
        <v>0</v>
      </c>
      <c r="J106" s="30">
        <v>8411.5914498753646</v>
      </c>
      <c r="K106" s="30">
        <v>0</v>
      </c>
      <c r="L106" s="30">
        <v>18012.700882561388</v>
      </c>
      <c r="M106" s="30">
        <v>0</v>
      </c>
      <c r="N106" s="30">
        <v>704.7144351945509</v>
      </c>
      <c r="O106" s="30">
        <v>569.76911781687227</v>
      </c>
      <c r="P106" s="30">
        <v>0</v>
      </c>
      <c r="Q106" s="30">
        <v>0</v>
      </c>
      <c r="R106" s="30">
        <v>0</v>
      </c>
      <c r="S106" s="30">
        <v>0</v>
      </c>
      <c r="T106" s="30">
        <v>0</v>
      </c>
      <c r="U106" s="30">
        <v>0</v>
      </c>
      <c r="V106" s="30">
        <v>0</v>
      </c>
      <c r="W106" s="30">
        <v>0</v>
      </c>
      <c r="X106" s="30">
        <v>0</v>
      </c>
      <c r="Y106" s="30">
        <v>0</v>
      </c>
      <c r="Z106" s="30">
        <v>2894.0849891063554</v>
      </c>
      <c r="AA106" s="30">
        <v>0</v>
      </c>
      <c r="AB106" s="30">
        <v>28180.747247391038</v>
      </c>
      <c r="AC106" s="30">
        <v>0</v>
      </c>
      <c r="AD106" s="30">
        <v>0</v>
      </c>
      <c r="AE106" s="30">
        <v>0</v>
      </c>
      <c r="AF106" s="30">
        <v>145041.22630741764</v>
      </c>
      <c r="AG106" s="30">
        <v>24360.22219411828</v>
      </c>
      <c r="AH106" s="30">
        <v>0</v>
      </c>
      <c r="AI106" s="30">
        <v>0</v>
      </c>
      <c r="AJ106" s="30">
        <v>3742.5</v>
      </c>
      <c r="AK106" s="30">
        <v>0</v>
      </c>
      <c r="AL106" s="30">
        <v>0</v>
      </c>
      <c r="AM106" s="30">
        <v>0</v>
      </c>
      <c r="AN106" s="30">
        <v>0</v>
      </c>
      <c r="AO106" s="30">
        <v>0</v>
      </c>
      <c r="AP106" s="30">
        <v>0</v>
      </c>
      <c r="AQ106" s="30">
        <v>0</v>
      </c>
      <c r="AR106" s="30">
        <v>0</v>
      </c>
      <c r="AS106" s="30">
        <v>453762.13089526299</v>
      </c>
      <c r="AT106" s="30">
        <v>58773.608121945566</v>
      </c>
      <c r="AU106" s="30">
        <v>173143.94850153592</v>
      </c>
      <c r="AV106" s="30">
        <v>49929.524381203802</v>
      </c>
      <c r="AW106" s="38">
        <v>685679.6875187445</v>
      </c>
      <c r="AX106" s="30">
        <v>681937.1875187445</v>
      </c>
      <c r="AY106" s="30">
        <v>4955</v>
      </c>
      <c r="AZ106" s="30">
        <v>584690</v>
      </c>
      <c r="BA106" s="30">
        <v>0</v>
      </c>
      <c r="BB106" s="30">
        <v>0</v>
      </c>
      <c r="BC106" s="30">
        <v>685679.6875187445</v>
      </c>
      <c r="BD106" s="30">
        <v>685679.6875187445</v>
      </c>
      <c r="BE106" s="30">
        <v>0</v>
      </c>
      <c r="BF106" s="30">
        <v>588432.5</v>
      </c>
      <c r="BG106" s="30">
        <v>415288.55149846408</v>
      </c>
      <c r="BH106" s="30">
        <v>512535.73901720857</v>
      </c>
      <c r="BI106" s="30">
        <v>4343.5232120102419</v>
      </c>
      <c r="BJ106" s="30">
        <v>4288.7455789338956</v>
      </c>
      <c r="BK106" s="196">
        <v>1.2772413767189017E-2</v>
      </c>
      <c r="BL106" s="30">
        <v>0</v>
      </c>
      <c r="BM106" s="30">
        <v>0</v>
      </c>
      <c r="BN106" s="38">
        <v>685679.6875187445</v>
      </c>
      <c r="BO106" s="30">
        <v>5779.1287077859706</v>
      </c>
      <c r="BP106" s="30" t="s">
        <v>412</v>
      </c>
      <c r="BQ106" s="30">
        <v>5810.8448094808855</v>
      </c>
      <c r="BR106" s="196">
        <v>4.1963337193529071E-4</v>
      </c>
      <c r="BS106" s="30">
        <v>0</v>
      </c>
      <c r="BT106" s="30">
        <v>685679.6875187445</v>
      </c>
      <c r="BU106" s="30">
        <v>0</v>
      </c>
      <c r="BV106" s="38">
        <v>685679.6875187445</v>
      </c>
      <c r="BW106" s="211">
        <v>3742.5</v>
      </c>
      <c r="BX106" s="212">
        <v>681937.1875187445</v>
      </c>
      <c r="BZ106" s="23">
        <v>8733070</v>
      </c>
      <c r="CB106" s="320"/>
    </row>
    <row r="107" spans="1:80" x14ac:dyDescent="0.25">
      <c r="A107" s="23">
        <v>110817</v>
      </c>
      <c r="B107" s="23">
        <v>8733071</v>
      </c>
      <c r="C107" s="23" t="s">
        <v>191</v>
      </c>
      <c r="D107" s="223">
        <v>199</v>
      </c>
      <c r="E107" s="223">
        <v>199</v>
      </c>
      <c r="F107" s="223">
        <v>0</v>
      </c>
      <c r="G107" s="30">
        <v>765242.91566235037</v>
      </c>
      <c r="H107" s="30">
        <v>0</v>
      </c>
      <c r="I107" s="30">
        <v>0</v>
      </c>
      <c r="J107" s="30">
        <v>9895.9899410298676</v>
      </c>
      <c r="K107" s="30">
        <v>0</v>
      </c>
      <c r="L107" s="30">
        <v>24370.124723465451</v>
      </c>
      <c r="M107" s="30">
        <v>0</v>
      </c>
      <c r="N107" s="30">
        <v>0</v>
      </c>
      <c r="O107" s="30">
        <v>289.24503685091179</v>
      </c>
      <c r="P107" s="30">
        <v>0</v>
      </c>
      <c r="Q107" s="30">
        <v>0</v>
      </c>
      <c r="R107" s="30">
        <v>0</v>
      </c>
      <c r="S107" s="30">
        <v>0</v>
      </c>
      <c r="T107" s="30">
        <v>0</v>
      </c>
      <c r="U107" s="30">
        <v>0</v>
      </c>
      <c r="V107" s="30">
        <v>0</v>
      </c>
      <c r="W107" s="30">
        <v>0</v>
      </c>
      <c r="X107" s="30">
        <v>0</v>
      </c>
      <c r="Y107" s="30">
        <v>0</v>
      </c>
      <c r="Z107" s="30">
        <v>5145.9582299852518</v>
      </c>
      <c r="AA107" s="30">
        <v>0</v>
      </c>
      <c r="AB107" s="30">
        <v>51961.425077499291</v>
      </c>
      <c r="AC107" s="30">
        <v>0</v>
      </c>
      <c r="AD107" s="30">
        <v>0</v>
      </c>
      <c r="AE107" s="30">
        <v>0</v>
      </c>
      <c r="AF107" s="30">
        <v>145041.22630741764</v>
      </c>
      <c r="AG107" s="30">
        <v>0</v>
      </c>
      <c r="AH107" s="30">
        <v>0</v>
      </c>
      <c r="AI107" s="30">
        <v>0</v>
      </c>
      <c r="AJ107" s="30">
        <v>22330.25</v>
      </c>
      <c r="AK107" s="30">
        <v>0</v>
      </c>
      <c r="AL107" s="30">
        <v>0</v>
      </c>
      <c r="AM107" s="30">
        <v>0</v>
      </c>
      <c r="AN107" s="30">
        <v>0</v>
      </c>
      <c r="AO107" s="30">
        <v>0</v>
      </c>
      <c r="AP107" s="30">
        <v>0</v>
      </c>
      <c r="AQ107" s="30">
        <v>0</v>
      </c>
      <c r="AR107" s="30">
        <v>0</v>
      </c>
      <c r="AS107" s="30">
        <v>765242.91566235037</v>
      </c>
      <c r="AT107" s="30">
        <v>91662.743008830759</v>
      </c>
      <c r="AU107" s="30">
        <v>167371.47630741764</v>
      </c>
      <c r="AV107" s="30">
        <v>86214.686948081027</v>
      </c>
      <c r="AW107" s="38">
        <v>1024277.1349785988</v>
      </c>
      <c r="AX107" s="30">
        <v>1001946.8849785988</v>
      </c>
      <c r="AY107" s="30">
        <v>4955</v>
      </c>
      <c r="AZ107" s="30">
        <v>986045</v>
      </c>
      <c r="BA107" s="30">
        <v>0</v>
      </c>
      <c r="BB107" s="30">
        <v>0</v>
      </c>
      <c r="BC107" s="30">
        <v>1024277.1349785988</v>
      </c>
      <c r="BD107" s="30">
        <v>1024277.1349785986</v>
      </c>
      <c r="BE107" s="30">
        <v>0</v>
      </c>
      <c r="BF107" s="30">
        <v>1008375.25</v>
      </c>
      <c r="BG107" s="30">
        <v>841003.77369258238</v>
      </c>
      <c r="BH107" s="30">
        <v>856905.65867118118</v>
      </c>
      <c r="BI107" s="30">
        <v>4306.0585862873422</v>
      </c>
      <c r="BJ107" s="30">
        <v>4238.1404457762674</v>
      </c>
      <c r="BK107" s="196">
        <v>1.6025457716664887E-2</v>
      </c>
      <c r="BL107" s="30">
        <v>0</v>
      </c>
      <c r="BM107" s="30">
        <v>0</v>
      </c>
      <c r="BN107" s="38">
        <v>1024277.1349785988</v>
      </c>
      <c r="BO107" s="30">
        <v>5034.9089697417021</v>
      </c>
      <c r="BP107" s="30" t="s">
        <v>412</v>
      </c>
      <c r="BQ107" s="30">
        <v>5147.1212812994918</v>
      </c>
      <c r="BR107" s="196">
        <v>1.3864682937969386E-2</v>
      </c>
      <c r="BS107" s="30">
        <v>-1744.7</v>
      </c>
      <c r="BT107" s="30">
        <v>1022532.4349785988</v>
      </c>
      <c r="BU107" s="30">
        <v>-1990</v>
      </c>
      <c r="BV107" s="38">
        <v>1020542.4349785988</v>
      </c>
      <c r="BW107" s="211">
        <v>22330.25</v>
      </c>
      <c r="BX107" s="212">
        <v>998212.18497859885</v>
      </c>
      <c r="BZ107" s="23">
        <v>8733071</v>
      </c>
      <c r="CB107" s="320"/>
    </row>
    <row r="108" spans="1:80" x14ac:dyDescent="0.25">
      <c r="A108" s="23">
        <v>110680</v>
      </c>
      <c r="B108" s="23">
        <v>8732212</v>
      </c>
      <c r="C108" s="23" t="s">
        <v>192</v>
      </c>
      <c r="D108" s="223">
        <v>183</v>
      </c>
      <c r="E108" s="223">
        <v>183</v>
      </c>
      <c r="F108" s="223">
        <v>0</v>
      </c>
      <c r="G108" s="30">
        <v>703715.84706638253</v>
      </c>
      <c r="H108" s="30">
        <v>0</v>
      </c>
      <c r="I108" s="30">
        <v>0</v>
      </c>
      <c r="J108" s="30">
        <v>6927.1929587209152</v>
      </c>
      <c r="K108" s="30">
        <v>0</v>
      </c>
      <c r="L108" s="30">
        <v>14833.988962109435</v>
      </c>
      <c r="M108" s="30">
        <v>0</v>
      </c>
      <c r="N108" s="30">
        <v>3053.7625525097224</v>
      </c>
      <c r="O108" s="30">
        <v>0</v>
      </c>
      <c r="P108" s="30">
        <v>889.63949974915204</v>
      </c>
      <c r="Q108" s="30">
        <v>489.80152233380181</v>
      </c>
      <c r="R108" s="30">
        <v>0</v>
      </c>
      <c r="S108" s="30">
        <v>0</v>
      </c>
      <c r="T108" s="30">
        <v>0</v>
      </c>
      <c r="U108" s="30">
        <v>0</v>
      </c>
      <c r="V108" s="30">
        <v>0</v>
      </c>
      <c r="W108" s="30">
        <v>0</v>
      </c>
      <c r="X108" s="30">
        <v>0</v>
      </c>
      <c r="Y108" s="30">
        <v>0</v>
      </c>
      <c r="Z108" s="30">
        <v>4268.2704089088447</v>
      </c>
      <c r="AA108" s="30">
        <v>0</v>
      </c>
      <c r="AB108" s="30">
        <v>58074.192866741578</v>
      </c>
      <c r="AC108" s="30">
        <v>0</v>
      </c>
      <c r="AD108" s="30">
        <v>0</v>
      </c>
      <c r="AE108" s="30">
        <v>0</v>
      </c>
      <c r="AF108" s="30">
        <v>145041.22630741764</v>
      </c>
      <c r="AG108" s="30">
        <v>0</v>
      </c>
      <c r="AH108" s="30">
        <v>0</v>
      </c>
      <c r="AI108" s="30">
        <v>0</v>
      </c>
      <c r="AJ108" s="30">
        <v>37947</v>
      </c>
      <c r="AK108" s="30">
        <v>0</v>
      </c>
      <c r="AL108" s="30">
        <v>0</v>
      </c>
      <c r="AM108" s="30">
        <v>0</v>
      </c>
      <c r="AN108" s="30">
        <v>0</v>
      </c>
      <c r="AO108" s="30">
        <v>0</v>
      </c>
      <c r="AP108" s="30">
        <v>0</v>
      </c>
      <c r="AQ108" s="30">
        <v>0</v>
      </c>
      <c r="AR108" s="30">
        <v>0</v>
      </c>
      <c r="AS108" s="30">
        <v>703715.84706638253</v>
      </c>
      <c r="AT108" s="30">
        <v>88536.848771073448</v>
      </c>
      <c r="AU108" s="30">
        <v>182988.22630741764</v>
      </c>
      <c r="AV108" s="30">
        <v>91723.847622424422</v>
      </c>
      <c r="AW108" s="38">
        <v>975240.92214487365</v>
      </c>
      <c r="AX108" s="30">
        <v>937293.92214487365</v>
      </c>
      <c r="AY108" s="30">
        <v>4955</v>
      </c>
      <c r="AZ108" s="30">
        <v>906765</v>
      </c>
      <c r="BA108" s="30">
        <v>0</v>
      </c>
      <c r="BB108" s="30">
        <v>0</v>
      </c>
      <c r="BC108" s="30">
        <v>975240.92214487365</v>
      </c>
      <c r="BD108" s="30">
        <v>975240.92214487353</v>
      </c>
      <c r="BE108" s="30">
        <v>0</v>
      </c>
      <c r="BF108" s="30">
        <v>944712</v>
      </c>
      <c r="BG108" s="30">
        <v>761723.77369258238</v>
      </c>
      <c r="BH108" s="30">
        <v>792252.69583745603</v>
      </c>
      <c r="BI108" s="30">
        <v>4329.249704029814</v>
      </c>
      <c r="BJ108" s="30">
        <v>4227.2932427365695</v>
      </c>
      <c r="BK108" s="196">
        <v>2.4118615728499174E-2</v>
      </c>
      <c r="BL108" s="30">
        <v>0</v>
      </c>
      <c r="BM108" s="30">
        <v>0</v>
      </c>
      <c r="BN108" s="38">
        <v>975240.92214487365</v>
      </c>
      <c r="BO108" s="30">
        <v>5121.824711174173</v>
      </c>
      <c r="BP108" s="30" t="s">
        <v>412</v>
      </c>
      <c r="BQ108" s="30">
        <v>5329.1853669118782</v>
      </c>
      <c r="BR108" s="196">
        <v>1.4376931420712502E-2</v>
      </c>
      <c r="BS108" s="30">
        <v>-1584.0000000000002</v>
      </c>
      <c r="BT108" s="30">
        <v>973656.92214487365</v>
      </c>
      <c r="BU108" s="30">
        <v>-1830</v>
      </c>
      <c r="BV108" s="38">
        <v>971826.92214487365</v>
      </c>
      <c r="BW108" s="211">
        <v>37947</v>
      </c>
      <c r="BX108" s="212">
        <v>933879.92214487365</v>
      </c>
      <c r="BZ108" s="23">
        <v>8732212</v>
      </c>
      <c r="CB108" s="320"/>
    </row>
    <row r="109" spans="1:80" x14ac:dyDescent="0.25">
      <c r="A109" s="23">
        <v>135568</v>
      </c>
      <c r="B109" s="23">
        <v>8733945</v>
      </c>
      <c r="C109" s="23" t="s">
        <v>193</v>
      </c>
      <c r="D109" s="223">
        <v>446</v>
      </c>
      <c r="E109" s="223">
        <v>446</v>
      </c>
      <c r="F109" s="223">
        <v>0</v>
      </c>
      <c r="G109" s="30">
        <v>1715067.0371126044</v>
      </c>
      <c r="H109" s="30">
        <v>0</v>
      </c>
      <c r="I109" s="30">
        <v>0</v>
      </c>
      <c r="J109" s="30">
        <v>75704.323048878519</v>
      </c>
      <c r="K109" s="30">
        <v>0</v>
      </c>
      <c r="L109" s="30">
        <v>162114.30794305299</v>
      </c>
      <c r="M109" s="30">
        <v>0</v>
      </c>
      <c r="N109" s="30">
        <v>2601.4514816136002</v>
      </c>
      <c r="O109" s="30">
        <v>38719.862961347477</v>
      </c>
      <c r="P109" s="30">
        <v>12091.465977403246</v>
      </c>
      <c r="Q109" s="30">
        <v>25149.041595947234</v>
      </c>
      <c r="R109" s="30">
        <v>0</v>
      </c>
      <c r="S109" s="30">
        <v>0</v>
      </c>
      <c r="T109" s="30">
        <v>0</v>
      </c>
      <c r="U109" s="30">
        <v>0</v>
      </c>
      <c r="V109" s="30">
        <v>0</v>
      </c>
      <c r="W109" s="30">
        <v>0</v>
      </c>
      <c r="X109" s="30">
        <v>0</v>
      </c>
      <c r="Y109" s="30">
        <v>0</v>
      </c>
      <c r="Z109" s="30">
        <v>69588.346822972715</v>
      </c>
      <c r="AA109" s="30">
        <v>0</v>
      </c>
      <c r="AB109" s="30">
        <v>195759.40184436421</v>
      </c>
      <c r="AC109" s="30">
        <v>0</v>
      </c>
      <c r="AD109" s="30">
        <v>35093.997166979949</v>
      </c>
      <c r="AE109" s="30">
        <v>0</v>
      </c>
      <c r="AF109" s="30">
        <v>145041.22630741764</v>
      </c>
      <c r="AG109" s="30">
        <v>0</v>
      </c>
      <c r="AH109" s="30">
        <v>0</v>
      </c>
      <c r="AI109" s="30">
        <v>0</v>
      </c>
      <c r="AJ109" s="30">
        <v>38493</v>
      </c>
      <c r="AK109" s="30">
        <v>0</v>
      </c>
      <c r="AL109" s="30">
        <v>0</v>
      </c>
      <c r="AM109" s="30">
        <v>0</v>
      </c>
      <c r="AN109" s="30">
        <v>0</v>
      </c>
      <c r="AO109" s="30">
        <v>0</v>
      </c>
      <c r="AP109" s="30">
        <v>0</v>
      </c>
      <c r="AQ109" s="30">
        <v>0</v>
      </c>
      <c r="AR109" s="30">
        <v>0</v>
      </c>
      <c r="AS109" s="30">
        <v>1715067.0371126044</v>
      </c>
      <c r="AT109" s="30">
        <v>616822.19884255982</v>
      </c>
      <c r="AU109" s="30">
        <v>183534.22630741764</v>
      </c>
      <c r="AV109" s="30">
        <v>347065.3129402952</v>
      </c>
      <c r="AW109" s="38">
        <v>2515423.462262582</v>
      </c>
      <c r="AX109" s="30">
        <v>2476930.462262582</v>
      </c>
      <c r="AY109" s="30">
        <v>4955</v>
      </c>
      <c r="AZ109" s="30">
        <v>2209930</v>
      </c>
      <c r="BA109" s="30">
        <v>0</v>
      </c>
      <c r="BB109" s="30">
        <v>0</v>
      </c>
      <c r="BC109" s="30">
        <v>2515423.462262582</v>
      </c>
      <c r="BD109" s="30">
        <v>2515423.462262582</v>
      </c>
      <c r="BE109" s="30">
        <v>0</v>
      </c>
      <c r="BF109" s="30">
        <v>2248423</v>
      </c>
      <c r="BG109" s="30">
        <v>2064888.7736925823</v>
      </c>
      <c r="BH109" s="30">
        <v>2331889.2359551643</v>
      </c>
      <c r="BI109" s="30">
        <v>5228.4512016931931</v>
      </c>
      <c r="BJ109" s="30">
        <v>5104.1193834792666</v>
      </c>
      <c r="BK109" s="196">
        <v>2.4359112487916498E-2</v>
      </c>
      <c r="BL109" s="30">
        <v>0</v>
      </c>
      <c r="BM109" s="30">
        <v>0</v>
      </c>
      <c r="BN109" s="38">
        <v>2515423.462262582</v>
      </c>
      <c r="BO109" s="30">
        <v>5553.6557449833681</v>
      </c>
      <c r="BP109" s="30" t="s">
        <v>412</v>
      </c>
      <c r="BQ109" s="30">
        <v>5639.9629198712601</v>
      </c>
      <c r="BR109" s="196">
        <v>1.6275520632628604E-2</v>
      </c>
      <c r="BS109" s="30">
        <v>-4413.25</v>
      </c>
      <c r="BT109" s="30">
        <v>2511010.212262582</v>
      </c>
      <c r="BU109" s="30">
        <v>-4460</v>
      </c>
      <c r="BV109" s="38">
        <v>2506550.212262582</v>
      </c>
      <c r="BW109" s="211">
        <v>38493</v>
      </c>
      <c r="BX109" s="212">
        <v>2468057.212262582</v>
      </c>
      <c r="BZ109" s="23">
        <v>8733945</v>
      </c>
      <c r="CB109" s="320"/>
    </row>
    <row r="110" spans="1:80" x14ac:dyDescent="0.25">
      <c r="A110" s="23">
        <v>137826</v>
      </c>
      <c r="B110" s="23">
        <v>8734004</v>
      </c>
      <c r="C110" s="23" t="s">
        <v>194</v>
      </c>
      <c r="D110" s="223">
        <v>1205</v>
      </c>
      <c r="E110" s="223">
        <v>0</v>
      </c>
      <c r="F110" s="223">
        <v>1205</v>
      </c>
      <c r="G110" s="30">
        <v>0</v>
      </c>
      <c r="H110" s="30">
        <v>3929357.7719076714</v>
      </c>
      <c r="I110" s="30">
        <v>2933051.4481892087</v>
      </c>
      <c r="J110" s="30">
        <v>0</v>
      </c>
      <c r="K110" s="30">
        <v>82136.716510547907</v>
      </c>
      <c r="L110" s="30">
        <v>0</v>
      </c>
      <c r="M110" s="30">
        <v>259579.81291276144</v>
      </c>
      <c r="N110" s="30">
        <v>0</v>
      </c>
      <c r="O110" s="30">
        <v>0</v>
      </c>
      <c r="P110" s="30">
        <v>0</v>
      </c>
      <c r="Q110" s="30">
        <v>0</v>
      </c>
      <c r="R110" s="30">
        <v>0</v>
      </c>
      <c r="S110" s="30">
        <v>0</v>
      </c>
      <c r="T110" s="30">
        <v>7816.8324584700686</v>
      </c>
      <c r="U110" s="30">
        <v>29238.152098497329</v>
      </c>
      <c r="V110" s="30">
        <v>0</v>
      </c>
      <c r="W110" s="30">
        <v>0</v>
      </c>
      <c r="X110" s="30">
        <v>0</v>
      </c>
      <c r="Y110" s="30">
        <v>3798.4607854458141</v>
      </c>
      <c r="Z110" s="30">
        <v>0</v>
      </c>
      <c r="AA110" s="30">
        <v>55895.159772444451</v>
      </c>
      <c r="AB110" s="30">
        <v>0</v>
      </c>
      <c r="AC110" s="30">
        <v>347754.48989542789</v>
      </c>
      <c r="AD110" s="30">
        <v>0</v>
      </c>
      <c r="AE110" s="30">
        <v>0</v>
      </c>
      <c r="AF110" s="30">
        <v>145041.22630741764</v>
      </c>
      <c r="AG110" s="30">
        <v>0</v>
      </c>
      <c r="AH110" s="30">
        <v>0</v>
      </c>
      <c r="AI110" s="30">
        <v>0</v>
      </c>
      <c r="AJ110" s="30">
        <v>49959</v>
      </c>
      <c r="AK110" s="30">
        <v>0</v>
      </c>
      <c r="AL110" s="30">
        <v>0</v>
      </c>
      <c r="AM110" s="30">
        <v>0</v>
      </c>
      <c r="AN110" s="30">
        <v>0</v>
      </c>
      <c r="AO110" s="30">
        <v>0</v>
      </c>
      <c r="AP110" s="30">
        <v>0</v>
      </c>
      <c r="AQ110" s="30">
        <v>0</v>
      </c>
      <c r="AR110" s="30">
        <v>0</v>
      </c>
      <c r="AS110" s="30">
        <v>6862409.2200968806</v>
      </c>
      <c r="AT110" s="30">
        <v>786219.62443359499</v>
      </c>
      <c r="AU110" s="30">
        <v>195000.22630741764</v>
      </c>
      <c r="AV110" s="30">
        <v>687062.59564844402</v>
      </c>
      <c r="AW110" s="38">
        <v>7843629.0708378926</v>
      </c>
      <c r="AX110" s="30">
        <v>7793670.0708378926</v>
      </c>
      <c r="AY110" s="30">
        <v>6465</v>
      </c>
      <c r="AZ110" s="30">
        <v>7790325</v>
      </c>
      <c r="BA110" s="30">
        <v>0</v>
      </c>
      <c r="BB110" s="30">
        <v>0</v>
      </c>
      <c r="BC110" s="30">
        <v>7843629.0708378926</v>
      </c>
      <c r="BD110" s="30">
        <v>0</v>
      </c>
      <c r="BE110" s="30">
        <v>7843629.0708378926</v>
      </c>
      <c r="BF110" s="30">
        <v>7840284</v>
      </c>
      <c r="BG110" s="30">
        <v>7645283.7736925827</v>
      </c>
      <c r="BH110" s="30">
        <v>7648628.8445304753</v>
      </c>
      <c r="BI110" s="30">
        <v>6347.4098294858713</v>
      </c>
      <c r="BJ110" s="30">
        <v>6323.7820299019077</v>
      </c>
      <c r="BK110" s="196">
        <v>3.7363399738068116E-3</v>
      </c>
      <c r="BL110" s="30">
        <v>0</v>
      </c>
      <c r="BM110" s="30">
        <v>0</v>
      </c>
      <c r="BN110" s="38">
        <v>7843629.0708378926</v>
      </c>
      <c r="BO110" s="30">
        <v>6467.7759923965914</v>
      </c>
      <c r="BP110" s="30" t="s">
        <v>412</v>
      </c>
      <c r="BQ110" s="30">
        <v>6509.2357434339356</v>
      </c>
      <c r="BR110" s="196">
        <v>3.8779924236620467E-3</v>
      </c>
      <c r="BS110" s="30">
        <v>0</v>
      </c>
      <c r="BT110" s="30">
        <v>7843629.0708378926</v>
      </c>
      <c r="BU110" s="30">
        <v>0</v>
      </c>
      <c r="BV110" s="38">
        <v>7843629.0708378926</v>
      </c>
      <c r="BW110" s="211">
        <v>49959</v>
      </c>
      <c r="BX110" s="212">
        <v>7793670.0708378926</v>
      </c>
      <c r="BZ110" s="23">
        <v>8734004</v>
      </c>
      <c r="CB110" s="320"/>
    </row>
    <row r="111" spans="1:80" x14ac:dyDescent="0.25">
      <c r="A111" s="23">
        <v>140483</v>
      </c>
      <c r="B111" s="23">
        <v>8732024</v>
      </c>
      <c r="C111" s="23" t="s">
        <v>195</v>
      </c>
      <c r="D111" s="223">
        <v>400</v>
      </c>
      <c r="E111" s="223">
        <v>400</v>
      </c>
      <c r="F111" s="223">
        <v>0</v>
      </c>
      <c r="G111" s="30">
        <v>1538176.7148991968</v>
      </c>
      <c r="H111" s="30">
        <v>0</v>
      </c>
      <c r="I111" s="30">
        <v>0</v>
      </c>
      <c r="J111" s="30">
        <v>16328.383402699292</v>
      </c>
      <c r="K111" s="30">
        <v>0</v>
      </c>
      <c r="L111" s="30">
        <v>37084.972405273569</v>
      </c>
      <c r="M111" s="30">
        <v>0</v>
      </c>
      <c r="N111" s="30">
        <v>4463.1914228988262</v>
      </c>
      <c r="O111" s="30">
        <v>3418.6147069012295</v>
      </c>
      <c r="P111" s="30">
        <v>0</v>
      </c>
      <c r="Q111" s="30">
        <v>0</v>
      </c>
      <c r="R111" s="30">
        <v>0</v>
      </c>
      <c r="S111" s="30">
        <v>0</v>
      </c>
      <c r="T111" s="30">
        <v>0</v>
      </c>
      <c r="U111" s="30">
        <v>0</v>
      </c>
      <c r="V111" s="30">
        <v>0</v>
      </c>
      <c r="W111" s="30">
        <v>0</v>
      </c>
      <c r="X111" s="30">
        <v>0</v>
      </c>
      <c r="Y111" s="30">
        <v>0</v>
      </c>
      <c r="Z111" s="30">
        <v>20232.27067537195</v>
      </c>
      <c r="AA111" s="30">
        <v>0</v>
      </c>
      <c r="AB111" s="30">
        <v>116009.50161679355</v>
      </c>
      <c r="AC111" s="30">
        <v>0</v>
      </c>
      <c r="AD111" s="30">
        <v>0</v>
      </c>
      <c r="AE111" s="30">
        <v>0</v>
      </c>
      <c r="AF111" s="30">
        <v>145041.22630741764</v>
      </c>
      <c r="AG111" s="30">
        <v>0</v>
      </c>
      <c r="AH111" s="30">
        <v>0</v>
      </c>
      <c r="AI111" s="30">
        <v>0</v>
      </c>
      <c r="AJ111" s="30">
        <v>13974.27</v>
      </c>
      <c r="AK111" s="30">
        <v>0</v>
      </c>
      <c r="AL111" s="30">
        <v>0</v>
      </c>
      <c r="AM111" s="30">
        <v>0</v>
      </c>
      <c r="AN111" s="30">
        <v>0</v>
      </c>
      <c r="AO111" s="30">
        <v>0</v>
      </c>
      <c r="AP111" s="30">
        <v>0</v>
      </c>
      <c r="AQ111" s="30">
        <v>0</v>
      </c>
      <c r="AR111" s="30">
        <v>0</v>
      </c>
      <c r="AS111" s="30">
        <v>1538176.7148991968</v>
      </c>
      <c r="AT111" s="30">
        <v>197536.93422993843</v>
      </c>
      <c r="AU111" s="30">
        <v>159015.49630741763</v>
      </c>
      <c r="AV111" s="30">
        <v>188789.26039090875</v>
      </c>
      <c r="AW111" s="38">
        <v>1894729.1454365528</v>
      </c>
      <c r="AX111" s="30">
        <v>1880754.8754365528</v>
      </c>
      <c r="AY111" s="30">
        <v>4955</v>
      </c>
      <c r="AZ111" s="30">
        <v>1982000</v>
      </c>
      <c r="BA111" s="30">
        <v>101245.1245634472</v>
      </c>
      <c r="BB111" s="30">
        <v>0</v>
      </c>
      <c r="BC111" s="30">
        <v>1995974.27</v>
      </c>
      <c r="BD111" s="30">
        <v>1995974.2699999996</v>
      </c>
      <c r="BE111" s="30">
        <v>0</v>
      </c>
      <c r="BF111" s="30">
        <v>1995974.27</v>
      </c>
      <c r="BG111" s="30">
        <v>1836958.7736925823</v>
      </c>
      <c r="BH111" s="30">
        <v>1836958.7736925823</v>
      </c>
      <c r="BI111" s="30">
        <v>4592.3969342314558</v>
      </c>
      <c r="BJ111" s="30">
        <v>4556.6511499810777</v>
      </c>
      <c r="BK111" s="196">
        <v>7.844748933770497E-3</v>
      </c>
      <c r="BL111" s="30">
        <v>0</v>
      </c>
      <c r="BM111" s="30">
        <v>0</v>
      </c>
      <c r="BN111" s="38">
        <v>1995974.27</v>
      </c>
      <c r="BO111" s="30">
        <v>4955</v>
      </c>
      <c r="BP111" s="30" t="s">
        <v>412</v>
      </c>
      <c r="BQ111" s="30">
        <v>4989.9356749999997</v>
      </c>
      <c r="BR111" s="196">
        <v>4.1659952797314936E-3</v>
      </c>
      <c r="BS111" s="30">
        <v>0</v>
      </c>
      <c r="BT111" s="30">
        <v>1995974.27</v>
      </c>
      <c r="BU111" s="30">
        <v>0</v>
      </c>
      <c r="BV111" s="38">
        <v>1995974.27</v>
      </c>
      <c r="BW111" s="211">
        <v>13974.27</v>
      </c>
      <c r="BX111" s="212">
        <v>1982000</v>
      </c>
      <c r="BZ111" s="23">
        <v>8732024</v>
      </c>
      <c r="CB111" s="320"/>
    </row>
    <row r="112" spans="1:80" x14ac:dyDescent="0.25">
      <c r="A112" s="23">
        <v>110791</v>
      </c>
      <c r="B112" s="23">
        <v>8733022</v>
      </c>
      <c r="C112" s="23" t="s">
        <v>196</v>
      </c>
      <c r="D112" s="223">
        <v>208</v>
      </c>
      <c r="E112" s="223">
        <v>208</v>
      </c>
      <c r="F112" s="223">
        <v>0</v>
      </c>
      <c r="G112" s="30">
        <v>799851.89174758224</v>
      </c>
      <c r="H112" s="30">
        <v>0</v>
      </c>
      <c r="I112" s="30">
        <v>0</v>
      </c>
      <c r="J112" s="30">
        <v>9401.1904439783757</v>
      </c>
      <c r="K112" s="30">
        <v>0</v>
      </c>
      <c r="L112" s="30">
        <v>20131.842162862784</v>
      </c>
      <c r="M112" s="30">
        <v>0</v>
      </c>
      <c r="N112" s="30">
        <v>0</v>
      </c>
      <c r="O112" s="30">
        <v>0</v>
      </c>
      <c r="P112" s="30">
        <v>0</v>
      </c>
      <c r="Q112" s="30">
        <v>0</v>
      </c>
      <c r="R112" s="30">
        <v>0</v>
      </c>
      <c r="S112" s="30">
        <v>0</v>
      </c>
      <c r="T112" s="30">
        <v>0</v>
      </c>
      <c r="U112" s="30">
        <v>0</v>
      </c>
      <c r="V112" s="30">
        <v>0</v>
      </c>
      <c r="W112" s="30">
        <v>0</v>
      </c>
      <c r="X112" s="30">
        <v>0</v>
      </c>
      <c r="Y112" s="30">
        <v>0</v>
      </c>
      <c r="Z112" s="30">
        <v>6254.9934377010086</v>
      </c>
      <c r="AA112" s="30">
        <v>0</v>
      </c>
      <c r="AB112" s="30">
        <v>68822.051366371132</v>
      </c>
      <c r="AC112" s="30">
        <v>0</v>
      </c>
      <c r="AD112" s="30">
        <v>0</v>
      </c>
      <c r="AE112" s="30">
        <v>0</v>
      </c>
      <c r="AF112" s="30">
        <v>145041.22630741764</v>
      </c>
      <c r="AG112" s="30">
        <v>0</v>
      </c>
      <c r="AH112" s="30">
        <v>0</v>
      </c>
      <c r="AI112" s="30">
        <v>0</v>
      </c>
      <c r="AJ112" s="30">
        <v>23702.5</v>
      </c>
      <c r="AK112" s="30">
        <v>0</v>
      </c>
      <c r="AL112" s="30">
        <v>0</v>
      </c>
      <c r="AM112" s="30">
        <v>0</v>
      </c>
      <c r="AN112" s="30">
        <v>0</v>
      </c>
      <c r="AO112" s="30">
        <v>0</v>
      </c>
      <c r="AP112" s="30">
        <v>0</v>
      </c>
      <c r="AQ112" s="30">
        <v>0</v>
      </c>
      <c r="AR112" s="30">
        <v>0</v>
      </c>
      <c r="AS112" s="30">
        <v>799851.89174758224</v>
      </c>
      <c r="AT112" s="30">
        <v>104610.07741091331</v>
      </c>
      <c r="AU112" s="30">
        <v>168743.72630741764</v>
      </c>
      <c r="AV112" s="30">
        <v>103769.43029695854</v>
      </c>
      <c r="AW112" s="38">
        <v>1073205.6954659133</v>
      </c>
      <c r="AX112" s="30">
        <v>1049503.1954659133</v>
      </c>
      <c r="AY112" s="30">
        <v>4955</v>
      </c>
      <c r="AZ112" s="30">
        <v>1030640</v>
      </c>
      <c r="BA112" s="30">
        <v>0</v>
      </c>
      <c r="BB112" s="30">
        <v>0</v>
      </c>
      <c r="BC112" s="30">
        <v>1073205.6954659133</v>
      </c>
      <c r="BD112" s="30">
        <v>1073205.6954659133</v>
      </c>
      <c r="BE112" s="30">
        <v>0</v>
      </c>
      <c r="BF112" s="30">
        <v>1054342.5</v>
      </c>
      <c r="BG112" s="30">
        <v>885598.77369258238</v>
      </c>
      <c r="BH112" s="30">
        <v>904461.96915849566</v>
      </c>
      <c r="BI112" s="30">
        <v>4348.3748517235372</v>
      </c>
      <c r="BJ112" s="30">
        <v>4325.3400041709465</v>
      </c>
      <c r="BK112" s="196">
        <v>5.3255576510466401E-3</v>
      </c>
      <c r="BL112" s="30">
        <v>0</v>
      </c>
      <c r="BM112" s="30">
        <v>0</v>
      </c>
      <c r="BN112" s="38">
        <v>1073205.6954659133</v>
      </c>
      <c r="BO112" s="30">
        <v>5045.6884397399681</v>
      </c>
      <c r="BP112" s="30" t="s">
        <v>412</v>
      </c>
      <c r="BQ112" s="30">
        <v>5159.6427666630443</v>
      </c>
      <c r="BR112" s="196">
        <v>6.5255903213226052E-3</v>
      </c>
      <c r="BS112" s="30">
        <v>-1814.75</v>
      </c>
      <c r="BT112" s="30">
        <v>1071390.9454659133</v>
      </c>
      <c r="BU112" s="30">
        <v>-2080</v>
      </c>
      <c r="BV112" s="38">
        <v>1069310.9454659133</v>
      </c>
      <c r="BW112" s="211">
        <v>23702.5</v>
      </c>
      <c r="BX112" s="212">
        <v>1045608.4454659133</v>
      </c>
      <c r="BZ112" s="23">
        <v>8733022</v>
      </c>
      <c r="CB112" s="320"/>
    </row>
    <row r="113" spans="1:80" x14ac:dyDescent="0.25">
      <c r="A113" s="23">
        <v>144537</v>
      </c>
      <c r="B113" s="23">
        <v>8735205</v>
      </c>
      <c r="C113" s="23" t="s">
        <v>197</v>
      </c>
      <c r="D113" s="223">
        <v>397</v>
      </c>
      <c r="E113" s="223">
        <v>397</v>
      </c>
      <c r="F113" s="223">
        <v>0</v>
      </c>
      <c r="G113" s="30">
        <v>1526640.3895374527</v>
      </c>
      <c r="H113" s="30">
        <v>0</v>
      </c>
      <c r="I113" s="30">
        <v>0</v>
      </c>
      <c r="J113" s="30">
        <v>32161.967308347088</v>
      </c>
      <c r="K113" s="30">
        <v>0</v>
      </c>
      <c r="L113" s="30">
        <v>68872.091609793773</v>
      </c>
      <c r="M113" s="30">
        <v>0</v>
      </c>
      <c r="N113" s="30">
        <v>0</v>
      </c>
      <c r="O113" s="30">
        <v>0</v>
      </c>
      <c r="P113" s="30">
        <v>0</v>
      </c>
      <c r="Q113" s="30">
        <v>0</v>
      </c>
      <c r="R113" s="30">
        <v>0</v>
      </c>
      <c r="S113" s="30">
        <v>0</v>
      </c>
      <c r="T113" s="30">
        <v>0</v>
      </c>
      <c r="U113" s="30">
        <v>0</v>
      </c>
      <c r="V113" s="30">
        <v>0</v>
      </c>
      <c r="W113" s="30">
        <v>0</v>
      </c>
      <c r="X113" s="30">
        <v>0</v>
      </c>
      <c r="Y113" s="30">
        <v>0</v>
      </c>
      <c r="Z113" s="30">
        <v>33635.230710529286</v>
      </c>
      <c r="AA113" s="30">
        <v>0</v>
      </c>
      <c r="AB113" s="30">
        <v>106908.85310307995</v>
      </c>
      <c r="AC113" s="30">
        <v>0</v>
      </c>
      <c r="AD113" s="30">
        <v>0</v>
      </c>
      <c r="AE113" s="30">
        <v>0</v>
      </c>
      <c r="AF113" s="30">
        <v>145041.22630741764</v>
      </c>
      <c r="AG113" s="30">
        <v>0</v>
      </c>
      <c r="AH113" s="30">
        <v>0</v>
      </c>
      <c r="AI113" s="30">
        <v>0</v>
      </c>
      <c r="AJ113" s="30">
        <v>16598.400000000001</v>
      </c>
      <c r="AK113" s="30">
        <v>0</v>
      </c>
      <c r="AL113" s="30">
        <v>0</v>
      </c>
      <c r="AM113" s="30">
        <v>0</v>
      </c>
      <c r="AN113" s="30">
        <v>0</v>
      </c>
      <c r="AO113" s="30">
        <v>0</v>
      </c>
      <c r="AP113" s="30">
        <v>0</v>
      </c>
      <c r="AQ113" s="30">
        <v>0</v>
      </c>
      <c r="AR113" s="30">
        <v>0</v>
      </c>
      <c r="AS113" s="30">
        <v>1526640.3895374527</v>
      </c>
      <c r="AT113" s="30">
        <v>241578.14273175009</v>
      </c>
      <c r="AU113" s="30">
        <v>161639.62630741764</v>
      </c>
      <c r="AV113" s="30">
        <v>178077.87457639215</v>
      </c>
      <c r="AW113" s="38">
        <v>1929858.1585766205</v>
      </c>
      <c r="AX113" s="30">
        <v>1913259.7585766206</v>
      </c>
      <c r="AY113" s="30">
        <v>4955</v>
      </c>
      <c r="AZ113" s="30">
        <v>1967135</v>
      </c>
      <c r="BA113" s="30">
        <v>53875.241423379397</v>
      </c>
      <c r="BB113" s="30">
        <v>0</v>
      </c>
      <c r="BC113" s="30">
        <v>1983733.4</v>
      </c>
      <c r="BD113" s="30">
        <v>1983733.3999999997</v>
      </c>
      <c r="BE113" s="30">
        <v>0</v>
      </c>
      <c r="BF113" s="30">
        <v>1983733.4</v>
      </c>
      <c r="BG113" s="30">
        <v>1822093.7736925823</v>
      </c>
      <c r="BH113" s="30">
        <v>1822093.7736925823</v>
      </c>
      <c r="BI113" s="30">
        <v>4589.6568606866049</v>
      </c>
      <c r="BJ113" s="30">
        <v>4598.333147869912</v>
      </c>
      <c r="BK113" s="196">
        <v>-1.886833098929813E-3</v>
      </c>
      <c r="BL113" s="30">
        <v>1.886833098929813E-3</v>
      </c>
      <c r="BM113" s="30">
        <v>3444.4860117729058</v>
      </c>
      <c r="BN113" s="38">
        <v>1987177.8860117728</v>
      </c>
      <c r="BO113" s="30">
        <v>4963.6762871833071</v>
      </c>
      <c r="BP113" s="30" t="s">
        <v>412</v>
      </c>
      <c r="BQ113" s="30">
        <v>5005.4858589717196</v>
      </c>
      <c r="BR113" s="196">
        <v>6.0585294528685552E-3</v>
      </c>
      <c r="BS113" s="30">
        <v>0</v>
      </c>
      <c r="BT113" s="30">
        <v>1987177.8860117728</v>
      </c>
      <c r="BU113" s="30">
        <v>0</v>
      </c>
      <c r="BV113" s="38">
        <v>1987177.8860117728</v>
      </c>
      <c r="BW113" s="211">
        <v>16598.400000000001</v>
      </c>
      <c r="BX113" s="212">
        <v>1970579.4860117729</v>
      </c>
      <c r="BZ113" s="23">
        <v>8735205</v>
      </c>
      <c r="CB113" s="320"/>
    </row>
    <row r="114" spans="1:80" x14ac:dyDescent="0.25">
      <c r="A114" s="23">
        <v>139088</v>
      </c>
      <c r="B114" s="23">
        <v>8732021</v>
      </c>
      <c r="C114" s="23" t="s">
        <v>198</v>
      </c>
      <c r="D114" s="223">
        <v>102</v>
      </c>
      <c r="E114" s="223">
        <v>102</v>
      </c>
      <c r="F114" s="223">
        <v>0</v>
      </c>
      <c r="G114" s="30">
        <v>392235.06229929515</v>
      </c>
      <c r="H114" s="30">
        <v>0</v>
      </c>
      <c r="I114" s="30">
        <v>0</v>
      </c>
      <c r="J114" s="30">
        <v>4453.1954734634455</v>
      </c>
      <c r="K114" s="30">
        <v>0</v>
      </c>
      <c r="L114" s="30">
        <v>9536.1357613560667</v>
      </c>
      <c r="M114" s="30">
        <v>0</v>
      </c>
      <c r="N114" s="30">
        <v>0</v>
      </c>
      <c r="O114" s="30">
        <v>0</v>
      </c>
      <c r="P114" s="30">
        <v>0</v>
      </c>
      <c r="Q114" s="30">
        <v>0</v>
      </c>
      <c r="R114" s="30">
        <v>0</v>
      </c>
      <c r="S114" s="30">
        <v>0</v>
      </c>
      <c r="T114" s="30">
        <v>0</v>
      </c>
      <c r="U114" s="30">
        <v>0</v>
      </c>
      <c r="V114" s="30">
        <v>0</v>
      </c>
      <c r="W114" s="30">
        <v>0</v>
      </c>
      <c r="X114" s="30">
        <v>0</v>
      </c>
      <c r="Y114" s="30">
        <v>0</v>
      </c>
      <c r="Z114" s="30">
        <v>2821.6473080624974</v>
      </c>
      <c r="AA114" s="30">
        <v>0</v>
      </c>
      <c r="AB114" s="30">
        <v>29084.504850645204</v>
      </c>
      <c r="AC114" s="30">
        <v>0</v>
      </c>
      <c r="AD114" s="30">
        <v>0</v>
      </c>
      <c r="AE114" s="30">
        <v>0</v>
      </c>
      <c r="AF114" s="30">
        <v>145041.22630741764</v>
      </c>
      <c r="AG114" s="30">
        <v>15928.367927116395</v>
      </c>
      <c r="AH114" s="30">
        <v>0</v>
      </c>
      <c r="AI114" s="30">
        <v>0</v>
      </c>
      <c r="AJ114" s="30">
        <v>1325.59</v>
      </c>
      <c r="AK114" s="30">
        <v>0</v>
      </c>
      <c r="AL114" s="30">
        <v>0</v>
      </c>
      <c r="AM114" s="30">
        <v>0</v>
      </c>
      <c r="AN114" s="30">
        <v>0</v>
      </c>
      <c r="AO114" s="30">
        <v>0</v>
      </c>
      <c r="AP114" s="30">
        <v>0</v>
      </c>
      <c r="AQ114" s="30">
        <v>0</v>
      </c>
      <c r="AR114" s="30">
        <v>0</v>
      </c>
      <c r="AS114" s="30">
        <v>392235.06229929515</v>
      </c>
      <c r="AT114" s="30">
        <v>45895.483393527218</v>
      </c>
      <c r="AU114" s="30">
        <v>162295.18423453404</v>
      </c>
      <c r="AV114" s="30">
        <v>46172.840466098962</v>
      </c>
      <c r="AW114" s="38">
        <v>600425.72992735635</v>
      </c>
      <c r="AX114" s="30">
        <v>599100.13992735639</v>
      </c>
      <c r="AY114" s="30">
        <v>4955</v>
      </c>
      <c r="AZ114" s="30">
        <v>505410</v>
      </c>
      <c r="BA114" s="30">
        <v>0</v>
      </c>
      <c r="BB114" s="30">
        <v>0</v>
      </c>
      <c r="BC114" s="30">
        <v>600425.72992735635</v>
      </c>
      <c r="BD114" s="30">
        <v>600425.72992735635</v>
      </c>
      <c r="BE114" s="30">
        <v>0</v>
      </c>
      <c r="BF114" s="30">
        <v>506735.59</v>
      </c>
      <c r="BG114" s="30">
        <v>344440.40576546598</v>
      </c>
      <c r="BH114" s="30">
        <v>438130.54569282226</v>
      </c>
      <c r="BI114" s="30">
        <v>4295.3975067923748</v>
      </c>
      <c r="BJ114" s="30">
        <v>4224.5279302598565</v>
      </c>
      <c r="BK114" s="196">
        <v>1.677573866298453E-2</v>
      </c>
      <c r="BL114" s="30">
        <v>0</v>
      </c>
      <c r="BM114" s="30">
        <v>0</v>
      </c>
      <c r="BN114" s="38">
        <v>600425.72992735635</v>
      </c>
      <c r="BO114" s="30">
        <v>5873.5307836015336</v>
      </c>
      <c r="BP114" s="30" t="s">
        <v>412</v>
      </c>
      <c r="BQ114" s="30">
        <v>5886.5267639936901</v>
      </c>
      <c r="BR114" s="196">
        <v>5.5343967199217303E-4</v>
      </c>
      <c r="BS114" s="30">
        <v>0</v>
      </c>
      <c r="BT114" s="30">
        <v>600425.72992735635</v>
      </c>
      <c r="BU114" s="30">
        <v>0</v>
      </c>
      <c r="BV114" s="38">
        <v>600425.72992735635</v>
      </c>
      <c r="BW114" s="211">
        <v>1325.59</v>
      </c>
      <c r="BX114" s="212">
        <v>599100.13992735639</v>
      </c>
      <c r="BZ114" s="23">
        <v>8732021</v>
      </c>
      <c r="CB114" s="320"/>
    </row>
    <row r="115" spans="1:80" x14ac:dyDescent="0.25">
      <c r="A115" s="23">
        <v>110771</v>
      </c>
      <c r="B115" s="23">
        <v>8732442</v>
      </c>
      <c r="C115" s="23" t="s">
        <v>199</v>
      </c>
      <c r="D115" s="223">
        <v>129</v>
      </c>
      <c r="E115" s="223">
        <v>129</v>
      </c>
      <c r="F115" s="223">
        <v>0</v>
      </c>
      <c r="G115" s="30">
        <v>496061.99055499095</v>
      </c>
      <c r="H115" s="30">
        <v>0</v>
      </c>
      <c r="I115" s="30">
        <v>0</v>
      </c>
      <c r="J115" s="30">
        <v>7421.9924557724144</v>
      </c>
      <c r="K115" s="30">
        <v>0</v>
      </c>
      <c r="L115" s="30">
        <v>15893.55960226012</v>
      </c>
      <c r="M115" s="30">
        <v>0</v>
      </c>
      <c r="N115" s="30">
        <v>469.80962346303289</v>
      </c>
      <c r="O115" s="30">
        <v>0</v>
      </c>
      <c r="P115" s="30">
        <v>0</v>
      </c>
      <c r="Q115" s="30">
        <v>0</v>
      </c>
      <c r="R115" s="30">
        <v>0</v>
      </c>
      <c r="S115" s="30">
        <v>0</v>
      </c>
      <c r="T115" s="30">
        <v>0</v>
      </c>
      <c r="U115" s="30">
        <v>0</v>
      </c>
      <c r="V115" s="30">
        <v>0</v>
      </c>
      <c r="W115" s="30">
        <v>0</v>
      </c>
      <c r="X115" s="30">
        <v>0</v>
      </c>
      <c r="Y115" s="30">
        <v>0</v>
      </c>
      <c r="Z115" s="30">
        <v>691.20639541700609</v>
      </c>
      <c r="AA115" s="30">
        <v>0</v>
      </c>
      <c r="AB115" s="30">
        <v>30129.652215002778</v>
      </c>
      <c r="AC115" s="30">
        <v>0</v>
      </c>
      <c r="AD115" s="30">
        <v>0</v>
      </c>
      <c r="AE115" s="30">
        <v>0</v>
      </c>
      <c r="AF115" s="30">
        <v>145041.22630741764</v>
      </c>
      <c r="AG115" s="30">
        <v>15933.730240177998</v>
      </c>
      <c r="AH115" s="30">
        <v>0</v>
      </c>
      <c r="AI115" s="30">
        <v>0</v>
      </c>
      <c r="AJ115" s="30">
        <v>20459</v>
      </c>
      <c r="AK115" s="30">
        <v>0</v>
      </c>
      <c r="AL115" s="30">
        <v>0</v>
      </c>
      <c r="AM115" s="30">
        <v>0</v>
      </c>
      <c r="AN115" s="30">
        <v>0</v>
      </c>
      <c r="AO115" s="30">
        <v>0</v>
      </c>
      <c r="AP115" s="30">
        <v>0</v>
      </c>
      <c r="AQ115" s="30">
        <v>0</v>
      </c>
      <c r="AR115" s="30">
        <v>0</v>
      </c>
      <c r="AS115" s="30">
        <v>496061.99055499095</v>
      </c>
      <c r="AT115" s="30">
        <v>54606.22029191535</v>
      </c>
      <c r="AU115" s="30">
        <v>181433.95654759565</v>
      </c>
      <c r="AV115" s="30">
        <v>52656.044260602939</v>
      </c>
      <c r="AW115" s="38">
        <v>732102.16739450197</v>
      </c>
      <c r="AX115" s="30">
        <v>711643.16739450197</v>
      </c>
      <c r="AY115" s="30">
        <v>4955</v>
      </c>
      <c r="AZ115" s="30">
        <v>639195</v>
      </c>
      <c r="BA115" s="30">
        <v>0</v>
      </c>
      <c r="BB115" s="30">
        <v>0</v>
      </c>
      <c r="BC115" s="30">
        <v>732102.16739450197</v>
      </c>
      <c r="BD115" s="30">
        <v>732102.16739450197</v>
      </c>
      <c r="BE115" s="30">
        <v>0</v>
      </c>
      <c r="BF115" s="30">
        <v>659654</v>
      </c>
      <c r="BG115" s="30">
        <v>478220.04345240432</v>
      </c>
      <c r="BH115" s="30">
        <v>550668.2108469063</v>
      </c>
      <c r="BI115" s="30">
        <v>4268.7458205186531</v>
      </c>
      <c r="BJ115" s="30">
        <v>4319.3842863469081</v>
      </c>
      <c r="BK115" s="196">
        <v>-1.1723538002468902E-2</v>
      </c>
      <c r="BL115" s="30">
        <v>1.1723538002468902E-2</v>
      </c>
      <c r="BM115" s="30">
        <v>6532.3620918448942</v>
      </c>
      <c r="BN115" s="38">
        <v>738634.52948634687</v>
      </c>
      <c r="BO115" s="30">
        <v>5567.2521665608283</v>
      </c>
      <c r="BP115" s="30" t="s">
        <v>412</v>
      </c>
      <c r="BQ115" s="30">
        <v>5725.8490657856346</v>
      </c>
      <c r="BR115" s="196">
        <v>-5.3624359268471533E-3</v>
      </c>
      <c r="BS115" s="30">
        <v>-1140.45</v>
      </c>
      <c r="BT115" s="30">
        <v>737494.07948634692</v>
      </c>
      <c r="BU115" s="30">
        <v>-1290</v>
      </c>
      <c r="BV115" s="38">
        <v>736204.07948634692</v>
      </c>
      <c r="BW115" s="211">
        <v>20459</v>
      </c>
      <c r="BX115" s="212">
        <v>715745.07948634692</v>
      </c>
      <c r="BZ115" s="23">
        <v>8732442</v>
      </c>
      <c r="CB115" s="320"/>
    </row>
    <row r="116" spans="1:80" x14ac:dyDescent="0.25">
      <c r="A116" s="23">
        <v>140386</v>
      </c>
      <c r="B116" s="23">
        <v>8732023</v>
      </c>
      <c r="C116" s="23" t="s">
        <v>200</v>
      </c>
      <c r="D116" s="223">
        <v>63</v>
      </c>
      <c r="E116" s="223">
        <v>63</v>
      </c>
      <c r="F116" s="223">
        <v>0</v>
      </c>
      <c r="G116" s="30">
        <v>242262.83259662348</v>
      </c>
      <c r="H116" s="30">
        <v>0</v>
      </c>
      <c r="I116" s="30">
        <v>0</v>
      </c>
      <c r="J116" s="30">
        <v>6432.3934616694078</v>
      </c>
      <c r="K116" s="30">
        <v>0</v>
      </c>
      <c r="L116" s="30">
        <v>13774.418321958732</v>
      </c>
      <c r="M116" s="30">
        <v>0</v>
      </c>
      <c r="N116" s="30">
        <v>234.90481173151761</v>
      </c>
      <c r="O116" s="30">
        <v>0</v>
      </c>
      <c r="P116" s="30">
        <v>0</v>
      </c>
      <c r="Q116" s="30">
        <v>0</v>
      </c>
      <c r="R116" s="30">
        <v>0</v>
      </c>
      <c r="S116" s="30">
        <v>0</v>
      </c>
      <c r="T116" s="30">
        <v>0</v>
      </c>
      <c r="U116" s="30">
        <v>0</v>
      </c>
      <c r="V116" s="30">
        <v>0</v>
      </c>
      <c r="W116" s="30">
        <v>0</v>
      </c>
      <c r="X116" s="30">
        <v>0</v>
      </c>
      <c r="Y116" s="30">
        <v>0</v>
      </c>
      <c r="Z116" s="30">
        <v>1362.5387803103954</v>
      </c>
      <c r="AA116" s="30">
        <v>0</v>
      </c>
      <c r="AB116" s="30">
        <v>5691.9242842636941</v>
      </c>
      <c r="AC116" s="30">
        <v>0</v>
      </c>
      <c r="AD116" s="30">
        <v>0</v>
      </c>
      <c r="AE116" s="30">
        <v>0</v>
      </c>
      <c r="AF116" s="30">
        <v>145041.22630741764</v>
      </c>
      <c r="AG116" s="30">
        <v>57376.749759102502</v>
      </c>
      <c r="AH116" s="30">
        <v>0</v>
      </c>
      <c r="AI116" s="30">
        <v>0</v>
      </c>
      <c r="AJ116" s="30">
        <v>2195.6</v>
      </c>
      <c r="AK116" s="30">
        <v>0</v>
      </c>
      <c r="AL116" s="30">
        <v>0</v>
      </c>
      <c r="AM116" s="30">
        <v>0</v>
      </c>
      <c r="AN116" s="30">
        <v>0</v>
      </c>
      <c r="AO116" s="30">
        <v>0</v>
      </c>
      <c r="AP116" s="30">
        <v>0</v>
      </c>
      <c r="AQ116" s="30">
        <v>0</v>
      </c>
      <c r="AR116" s="30">
        <v>0</v>
      </c>
      <c r="AS116" s="30">
        <v>242262.83259662348</v>
      </c>
      <c r="AT116" s="30">
        <v>27496.179659933747</v>
      </c>
      <c r="AU116" s="30">
        <v>204613.57606652015</v>
      </c>
      <c r="AV116" s="30">
        <v>17579.297375290087</v>
      </c>
      <c r="AW116" s="38">
        <v>474372.58832307742</v>
      </c>
      <c r="AX116" s="30">
        <v>472176.98832307744</v>
      </c>
      <c r="AY116" s="30">
        <v>4955</v>
      </c>
      <c r="AZ116" s="30">
        <v>312165</v>
      </c>
      <c r="BA116" s="30">
        <v>0</v>
      </c>
      <c r="BB116" s="30">
        <v>0</v>
      </c>
      <c r="BC116" s="30">
        <v>474372.58832307742</v>
      </c>
      <c r="BD116" s="30">
        <v>474372.58832307742</v>
      </c>
      <c r="BE116" s="30">
        <v>0</v>
      </c>
      <c r="BF116" s="30">
        <v>314360.59999999998</v>
      </c>
      <c r="BG116" s="30">
        <v>109747.02393347982</v>
      </c>
      <c r="BH116" s="30">
        <v>269759.0122565573</v>
      </c>
      <c r="BI116" s="30">
        <v>4281.889083437417</v>
      </c>
      <c r="BJ116" s="30">
        <v>4361.357315056126</v>
      </c>
      <c r="BK116" s="196">
        <v>-1.8220986238474797E-2</v>
      </c>
      <c r="BL116" s="30">
        <v>1.8220986238474797E-2</v>
      </c>
      <c r="BM116" s="30">
        <v>5006.4985919786704</v>
      </c>
      <c r="BN116" s="38">
        <v>479379.0869150561</v>
      </c>
      <c r="BO116" s="30">
        <v>7574.3410621437479</v>
      </c>
      <c r="BP116" s="30" t="s">
        <v>412</v>
      </c>
      <c r="BQ116" s="30">
        <v>7609.191855794541</v>
      </c>
      <c r="BR116" s="196">
        <v>-6.9568700321045451E-3</v>
      </c>
      <c r="BS116" s="30">
        <v>0</v>
      </c>
      <c r="BT116" s="30">
        <v>479379.0869150561</v>
      </c>
      <c r="BU116" s="30">
        <v>0</v>
      </c>
      <c r="BV116" s="38">
        <v>479379.0869150561</v>
      </c>
      <c r="BW116" s="211">
        <v>2195.6</v>
      </c>
      <c r="BX116" s="212">
        <v>477183.48691505613</v>
      </c>
      <c r="BZ116" s="23">
        <v>8732023</v>
      </c>
      <c r="CB116" s="320"/>
    </row>
    <row r="117" spans="1:80" x14ac:dyDescent="0.25">
      <c r="A117" s="23">
        <v>110762</v>
      </c>
      <c r="B117" s="23">
        <v>8732331</v>
      </c>
      <c r="C117" s="23" t="s">
        <v>201</v>
      </c>
      <c r="D117" s="223">
        <v>68</v>
      </c>
      <c r="E117" s="223">
        <v>68</v>
      </c>
      <c r="F117" s="223">
        <v>0</v>
      </c>
      <c r="G117" s="30">
        <v>261490.04153286343</v>
      </c>
      <c r="H117" s="30">
        <v>0</v>
      </c>
      <c r="I117" s="30">
        <v>0</v>
      </c>
      <c r="J117" s="30">
        <v>17317.982396802272</v>
      </c>
      <c r="K117" s="30">
        <v>0</v>
      </c>
      <c r="L117" s="30">
        <v>37084.972405273555</v>
      </c>
      <c r="M117" s="30">
        <v>0</v>
      </c>
      <c r="N117" s="30">
        <v>939.61924692606863</v>
      </c>
      <c r="O117" s="30">
        <v>13104.689709788045</v>
      </c>
      <c r="P117" s="30">
        <v>1334.4592496237244</v>
      </c>
      <c r="Q117" s="30">
        <v>489.80152233380255</v>
      </c>
      <c r="R117" s="30">
        <v>0</v>
      </c>
      <c r="S117" s="30">
        <v>0</v>
      </c>
      <c r="T117" s="30">
        <v>0</v>
      </c>
      <c r="U117" s="30">
        <v>0</v>
      </c>
      <c r="V117" s="30">
        <v>0</v>
      </c>
      <c r="W117" s="30">
        <v>0</v>
      </c>
      <c r="X117" s="30">
        <v>0</v>
      </c>
      <c r="Y117" s="30">
        <v>0</v>
      </c>
      <c r="Z117" s="30">
        <v>0</v>
      </c>
      <c r="AA117" s="30">
        <v>0</v>
      </c>
      <c r="AB117" s="30">
        <v>35688.494074441063</v>
      </c>
      <c r="AC117" s="30">
        <v>0</v>
      </c>
      <c r="AD117" s="30">
        <v>887.44039087336705</v>
      </c>
      <c r="AE117" s="30">
        <v>0</v>
      </c>
      <c r="AF117" s="30">
        <v>145041.22630741764</v>
      </c>
      <c r="AG117" s="30">
        <v>57376.749759102502</v>
      </c>
      <c r="AH117" s="30">
        <v>0</v>
      </c>
      <c r="AI117" s="30">
        <v>0</v>
      </c>
      <c r="AJ117" s="30">
        <v>9711.4382000000005</v>
      </c>
      <c r="AK117" s="30">
        <v>0</v>
      </c>
      <c r="AL117" s="30">
        <v>0</v>
      </c>
      <c r="AM117" s="30">
        <v>0</v>
      </c>
      <c r="AN117" s="30">
        <v>0</v>
      </c>
      <c r="AO117" s="30">
        <v>0</v>
      </c>
      <c r="AP117" s="30">
        <v>0</v>
      </c>
      <c r="AQ117" s="30">
        <v>0</v>
      </c>
      <c r="AR117" s="30">
        <v>0</v>
      </c>
      <c r="AS117" s="30">
        <v>261490.04153286343</v>
      </c>
      <c r="AT117" s="30">
        <v>106847.45899606189</v>
      </c>
      <c r="AU117" s="30">
        <v>212129.41426652015</v>
      </c>
      <c r="AV117" s="30">
        <v>63489.818512466911</v>
      </c>
      <c r="AW117" s="38">
        <v>580466.91479544551</v>
      </c>
      <c r="AX117" s="30">
        <v>570755.47659544554</v>
      </c>
      <c r="AY117" s="30">
        <v>4955</v>
      </c>
      <c r="AZ117" s="30">
        <v>336940</v>
      </c>
      <c r="BA117" s="30">
        <v>0</v>
      </c>
      <c r="BB117" s="30">
        <v>0</v>
      </c>
      <c r="BC117" s="30">
        <v>580466.91479544551</v>
      </c>
      <c r="BD117" s="30">
        <v>580466.91479544551</v>
      </c>
      <c r="BE117" s="30">
        <v>0</v>
      </c>
      <c r="BF117" s="30">
        <v>346651.43819999998</v>
      </c>
      <c r="BG117" s="30">
        <v>134522.02393347982</v>
      </c>
      <c r="BH117" s="30">
        <v>368337.50052892539</v>
      </c>
      <c r="BI117" s="30">
        <v>5416.7279489547855</v>
      </c>
      <c r="BJ117" s="30">
        <v>5154.8531708940818</v>
      </c>
      <c r="BK117" s="196">
        <v>5.080159790764377E-2</v>
      </c>
      <c r="BL117" s="30">
        <v>0</v>
      </c>
      <c r="BM117" s="30">
        <v>0</v>
      </c>
      <c r="BN117" s="38">
        <v>580466.91479544551</v>
      </c>
      <c r="BO117" s="30">
        <v>8393.4628911094933</v>
      </c>
      <c r="BP117" s="30" t="s">
        <v>412</v>
      </c>
      <c r="BQ117" s="30">
        <v>8536.2781587565514</v>
      </c>
      <c r="BR117" s="196">
        <v>4.6970336862323769E-2</v>
      </c>
      <c r="BS117" s="30">
        <v>-727.15000000000009</v>
      </c>
      <c r="BT117" s="30">
        <v>579739.76479544549</v>
      </c>
      <c r="BU117" s="30">
        <v>-680</v>
      </c>
      <c r="BV117" s="38">
        <v>579059.76479544549</v>
      </c>
      <c r="BW117" s="211">
        <v>9711.4382000000005</v>
      </c>
      <c r="BX117" s="212">
        <v>569348.32659544551</v>
      </c>
      <c r="BZ117" s="23">
        <v>8732331</v>
      </c>
      <c r="CB117" s="320"/>
    </row>
    <row r="118" spans="1:80" x14ac:dyDescent="0.25">
      <c r="A118" s="23">
        <v>110775</v>
      </c>
      <c r="B118" s="23">
        <v>8732446</v>
      </c>
      <c r="C118" s="23" t="s">
        <v>202</v>
      </c>
      <c r="D118" s="223">
        <v>398</v>
      </c>
      <c r="E118" s="223">
        <v>398</v>
      </c>
      <c r="F118" s="223">
        <v>0</v>
      </c>
      <c r="G118" s="30">
        <v>1530485.8313247007</v>
      </c>
      <c r="H118" s="30">
        <v>0</v>
      </c>
      <c r="I118" s="30">
        <v>0</v>
      </c>
      <c r="J118" s="30">
        <v>73230.325563621052</v>
      </c>
      <c r="K118" s="30">
        <v>0</v>
      </c>
      <c r="L118" s="30">
        <v>159995.16666275161</v>
      </c>
      <c r="M118" s="30">
        <v>0</v>
      </c>
      <c r="N118" s="30">
        <v>23255.576361420219</v>
      </c>
      <c r="O118" s="30">
        <v>51848.989721335311</v>
      </c>
      <c r="P118" s="30">
        <v>0</v>
      </c>
      <c r="Q118" s="30">
        <v>0</v>
      </c>
      <c r="R118" s="30">
        <v>0</v>
      </c>
      <c r="S118" s="30">
        <v>0</v>
      </c>
      <c r="T118" s="30">
        <v>0</v>
      </c>
      <c r="U118" s="30">
        <v>0</v>
      </c>
      <c r="V118" s="30">
        <v>0</v>
      </c>
      <c r="W118" s="30">
        <v>0</v>
      </c>
      <c r="X118" s="30">
        <v>0</v>
      </c>
      <c r="Y118" s="30">
        <v>0</v>
      </c>
      <c r="Z118" s="30">
        <v>77968.138641853846</v>
      </c>
      <c r="AA118" s="30">
        <v>0</v>
      </c>
      <c r="AB118" s="30">
        <v>166479.48388214642</v>
      </c>
      <c r="AC118" s="30">
        <v>0</v>
      </c>
      <c r="AD118" s="30">
        <v>16613.727724924458</v>
      </c>
      <c r="AE118" s="30">
        <v>0</v>
      </c>
      <c r="AF118" s="30">
        <v>145041.22630741764</v>
      </c>
      <c r="AG118" s="30">
        <v>0</v>
      </c>
      <c r="AH118" s="30">
        <v>0</v>
      </c>
      <c r="AI118" s="30">
        <v>0</v>
      </c>
      <c r="AJ118" s="30">
        <v>60060</v>
      </c>
      <c r="AK118" s="30">
        <v>0</v>
      </c>
      <c r="AL118" s="30">
        <v>0</v>
      </c>
      <c r="AM118" s="30">
        <v>0</v>
      </c>
      <c r="AN118" s="30">
        <v>0</v>
      </c>
      <c r="AO118" s="30">
        <v>0</v>
      </c>
      <c r="AP118" s="30">
        <v>0</v>
      </c>
      <c r="AQ118" s="30">
        <v>0</v>
      </c>
      <c r="AR118" s="30">
        <v>0</v>
      </c>
      <c r="AS118" s="30">
        <v>1530485.8313247007</v>
      </c>
      <c r="AT118" s="30">
        <v>569391.40855805285</v>
      </c>
      <c r="AU118" s="30">
        <v>205101.22630741764</v>
      </c>
      <c r="AV118" s="30">
        <v>307349.89091983833</v>
      </c>
      <c r="AW118" s="38">
        <v>2304978.4661901714</v>
      </c>
      <c r="AX118" s="30">
        <v>2244918.4661901714</v>
      </c>
      <c r="AY118" s="30">
        <v>4955</v>
      </c>
      <c r="AZ118" s="30">
        <v>1972090</v>
      </c>
      <c r="BA118" s="30">
        <v>0</v>
      </c>
      <c r="BB118" s="30">
        <v>0</v>
      </c>
      <c r="BC118" s="30">
        <v>2304978.4661901714</v>
      </c>
      <c r="BD118" s="30">
        <v>2304978.4661901714</v>
      </c>
      <c r="BE118" s="30">
        <v>0</v>
      </c>
      <c r="BF118" s="30">
        <v>2032150</v>
      </c>
      <c r="BG118" s="30">
        <v>1827048.7736925823</v>
      </c>
      <c r="BH118" s="30">
        <v>2099877.2398827537</v>
      </c>
      <c r="BI118" s="30">
        <v>5276.0734670420943</v>
      </c>
      <c r="BJ118" s="30">
        <v>5222.6550755536446</v>
      </c>
      <c r="BK118" s="196">
        <v>1.022820590593702E-2</v>
      </c>
      <c r="BL118" s="30">
        <v>0</v>
      </c>
      <c r="BM118" s="30">
        <v>0</v>
      </c>
      <c r="BN118" s="38">
        <v>2304978.4661901714</v>
      </c>
      <c r="BO118" s="30">
        <v>5640.4986587692747</v>
      </c>
      <c r="BP118" s="30" t="s">
        <v>412</v>
      </c>
      <c r="BQ118" s="30">
        <v>5791.4031813823403</v>
      </c>
      <c r="BR118" s="196">
        <v>5.1497005016032382E-3</v>
      </c>
      <c r="BS118" s="30">
        <v>-3991.6</v>
      </c>
      <c r="BT118" s="30">
        <v>2300986.8661901713</v>
      </c>
      <c r="BU118" s="30">
        <v>-3980</v>
      </c>
      <c r="BV118" s="38">
        <v>2297006.8661901713</v>
      </c>
      <c r="BW118" s="211">
        <v>60060</v>
      </c>
      <c r="BX118" s="212">
        <v>2236946.8661901713</v>
      </c>
      <c r="BZ118" s="23">
        <v>8732446</v>
      </c>
      <c r="CB118" s="320"/>
    </row>
    <row r="119" spans="1:80" x14ac:dyDescent="0.25">
      <c r="A119" s="23">
        <v>140888</v>
      </c>
      <c r="B119" s="23">
        <v>8732026</v>
      </c>
      <c r="C119" s="23" t="s">
        <v>203</v>
      </c>
      <c r="D119" s="223">
        <v>303</v>
      </c>
      <c r="E119" s="223">
        <v>303</v>
      </c>
      <c r="F119" s="223">
        <v>0</v>
      </c>
      <c r="G119" s="30">
        <v>1165168.8615361415</v>
      </c>
      <c r="H119" s="30">
        <v>0</v>
      </c>
      <c r="I119" s="30">
        <v>0</v>
      </c>
      <c r="J119" s="30">
        <v>49479.94970514936</v>
      </c>
      <c r="K119" s="30">
        <v>0</v>
      </c>
      <c r="L119" s="30">
        <v>107016.6346552179</v>
      </c>
      <c r="M119" s="30">
        <v>0</v>
      </c>
      <c r="N119" s="30">
        <v>7282.0491636770103</v>
      </c>
      <c r="O119" s="30">
        <v>34471.031627920704</v>
      </c>
      <c r="P119" s="30">
        <v>0</v>
      </c>
      <c r="Q119" s="30">
        <v>489.80152233380176</v>
      </c>
      <c r="R119" s="30">
        <v>519.78937063995284</v>
      </c>
      <c r="S119" s="30">
        <v>0</v>
      </c>
      <c r="T119" s="30">
        <v>0</v>
      </c>
      <c r="U119" s="30">
        <v>0</v>
      </c>
      <c r="V119" s="30">
        <v>0</v>
      </c>
      <c r="W119" s="30">
        <v>0</v>
      </c>
      <c r="X119" s="30">
        <v>0</v>
      </c>
      <c r="Y119" s="30">
        <v>0</v>
      </c>
      <c r="Z119" s="30">
        <v>21081.40077837844</v>
      </c>
      <c r="AA119" s="30">
        <v>0</v>
      </c>
      <c r="AB119" s="30">
        <v>123414.04028553922</v>
      </c>
      <c r="AC119" s="30">
        <v>0</v>
      </c>
      <c r="AD119" s="30">
        <v>8507.8524429381378</v>
      </c>
      <c r="AE119" s="30">
        <v>0</v>
      </c>
      <c r="AF119" s="30">
        <v>145041.22630741764</v>
      </c>
      <c r="AG119" s="30">
        <v>0</v>
      </c>
      <c r="AH119" s="30">
        <v>0</v>
      </c>
      <c r="AI119" s="30">
        <v>0</v>
      </c>
      <c r="AJ119" s="30">
        <v>9991.7414000000008</v>
      </c>
      <c r="AK119" s="30">
        <v>0</v>
      </c>
      <c r="AL119" s="30">
        <v>0</v>
      </c>
      <c r="AM119" s="30">
        <v>0</v>
      </c>
      <c r="AN119" s="30">
        <v>0</v>
      </c>
      <c r="AO119" s="30">
        <v>0</v>
      </c>
      <c r="AP119" s="30">
        <v>0</v>
      </c>
      <c r="AQ119" s="30">
        <v>0</v>
      </c>
      <c r="AR119" s="30">
        <v>0</v>
      </c>
      <c r="AS119" s="30">
        <v>1165168.8615361415</v>
      </c>
      <c r="AT119" s="30">
        <v>352262.54955179454</v>
      </c>
      <c r="AU119" s="30">
        <v>155032.96770741764</v>
      </c>
      <c r="AV119" s="30">
        <v>217742.4569464502</v>
      </c>
      <c r="AW119" s="38">
        <v>1672464.3787953537</v>
      </c>
      <c r="AX119" s="30">
        <v>1662472.6373953538</v>
      </c>
      <c r="AY119" s="30">
        <v>4955</v>
      </c>
      <c r="AZ119" s="30">
        <v>1501365</v>
      </c>
      <c r="BA119" s="30">
        <v>0</v>
      </c>
      <c r="BB119" s="30">
        <v>0</v>
      </c>
      <c r="BC119" s="30">
        <v>1672464.3787953537</v>
      </c>
      <c r="BD119" s="30">
        <v>1672464.3787953535</v>
      </c>
      <c r="BE119" s="30">
        <v>0</v>
      </c>
      <c r="BF119" s="30">
        <v>1511356.7413999999</v>
      </c>
      <c r="BG119" s="30">
        <v>1356323.7736925823</v>
      </c>
      <c r="BH119" s="30">
        <v>1517431.411087936</v>
      </c>
      <c r="BI119" s="30">
        <v>5008.0244590360926</v>
      </c>
      <c r="BJ119" s="30">
        <v>4976.4271558413029</v>
      </c>
      <c r="BK119" s="196">
        <v>6.349395300140369E-3</v>
      </c>
      <c r="BL119" s="30">
        <v>0</v>
      </c>
      <c r="BM119" s="30">
        <v>0</v>
      </c>
      <c r="BN119" s="38">
        <v>1672464.3787953537</v>
      </c>
      <c r="BO119" s="30">
        <v>5486.7083742420918</v>
      </c>
      <c r="BP119" s="30" t="s">
        <v>412</v>
      </c>
      <c r="BQ119" s="30">
        <v>5519.6844184665142</v>
      </c>
      <c r="BR119" s="196">
        <v>1.222823986683208E-2</v>
      </c>
      <c r="BS119" s="30">
        <v>0</v>
      </c>
      <c r="BT119" s="30">
        <v>1672464.3787953537</v>
      </c>
      <c r="BU119" s="30">
        <v>0</v>
      </c>
      <c r="BV119" s="38">
        <v>1672464.3787953537</v>
      </c>
      <c r="BW119" s="211">
        <v>9991.7414000000008</v>
      </c>
      <c r="BX119" s="212">
        <v>1662472.6373953538</v>
      </c>
      <c r="BZ119" s="23">
        <v>8732026</v>
      </c>
      <c r="CB119" s="320"/>
    </row>
    <row r="120" spans="1:80" x14ac:dyDescent="0.25">
      <c r="A120" s="23">
        <v>145804</v>
      </c>
      <c r="B120" s="23">
        <v>8733387</v>
      </c>
      <c r="C120" s="23" t="s">
        <v>204</v>
      </c>
      <c r="D120" s="223">
        <v>399</v>
      </c>
      <c r="E120" s="223">
        <v>399</v>
      </c>
      <c r="F120" s="223">
        <v>0</v>
      </c>
      <c r="G120" s="30">
        <v>1534331.2731119487</v>
      </c>
      <c r="H120" s="30">
        <v>0</v>
      </c>
      <c r="I120" s="30">
        <v>0</v>
      </c>
      <c r="J120" s="30">
        <v>21771.177870265794</v>
      </c>
      <c r="K120" s="30">
        <v>0</v>
      </c>
      <c r="L120" s="30">
        <v>48740.249446930786</v>
      </c>
      <c r="M120" s="30">
        <v>0</v>
      </c>
      <c r="N120" s="30">
        <v>11834.21968192868</v>
      </c>
      <c r="O120" s="30">
        <v>3444.5133031656324</v>
      </c>
      <c r="P120" s="30">
        <v>0</v>
      </c>
      <c r="Q120" s="30">
        <v>0</v>
      </c>
      <c r="R120" s="30">
        <v>0</v>
      </c>
      <c r="S120" s="30">
        <v>0</v>
      </c>
      <c r="T120" s="30">
        <v>0</v>
      </c>
      <c r="U120" s="30">
        <v>0</v>
      </c>
      <c r="V120" s="30">
        <v>0</v>
      </c>
      <c r="W120" s="30">
        <v>0</v>
      </c>
      <c r="X120" s="30">
        <v>0</v>
      </c>
      <c r="Y120" s="30">
        <v>0</v>
      </c>
      <c r="Z120" s="30">
        <v>12381.330655864025</v>
      </c>
      <c r="AA120" s="30">
        <v>0</v>
      </c>
      <c r="AB120" s="30">
        <v>133761.16180524364</v>
      </c>
      <c r="AC120" s="30">
        <v>0</v>
      </c>
      <c r="AD120" s="30">
        <v>0</v>
      </c>
      <c r="AE120" s="30">
        <v>0</v>
      </c>
      <c r="AF120" s="30">
        <v>145041.22630741764</v>
      </c>
      <c r="AG120" s="30">
        <v>0</v>
      </c>
      <c r="AH120" s="30">
        <v>0</v>
      </c>
      <c r="AI120" s="30">
        <v>0</v>
      </c>
      <c r="AJ120" s="30">
        <v>13977.6</v>
      </c>
      <c r="AK120" s="30">
        <v>0</v>
      </c>
      <c r="AL120" s="30">
        <v>0</v>
      </c>
      <c r="AM120" s="30">
        <v>0</v>
      </c>
      <c r="AN120" s="30">
        <v>0</v>
      </c>
      <c r="AO120" s="30">
        <v>0</v>
      </c>
      <c r="AP120" s="30">
        <v>0</v>
      </c>
      <c r="AQ120" s="30">
        <v>0</v>
      </c>
      <c r="AR120" s="30">
        <v>0</v>
      </c>
      <c r="AS120" s="30">
        <v>1534331.2731119487</v>
      </c>
      <c r="AT120" s="30">
        <v>231932.65276339854</v>
      </c>
      <c r="AU120" s="30">
        <v>159018.82630741765</v>
      </c>
      <c r="AV120" s="30">
        <v>213644.60520026198</v>
      </c>
      <c r="AW120" s="38">
        <v>1925282.7521827649</v>
      </c>
      <c r="AX120" s="30">
        <v>1911305.1521827648</v>
      </c>
      <c r="AY120" s="30">
        <v>4955</v>
      </c>
      <c r="AZ120" s="30">
        <v>1977045</v>
      </c>
      <c r="BA120" s="30">
        <v>65739.847817235161</v>
      </c>
      <c r="BB120" s="30">
        <v>0</v>
      </c>
      <c r="BC120" s="30">
        <v>1991022.6</v>
      </c>
      <c r="BD120" s="30">
        <v>1991022.6</v>
      </c>
      <c r="BE120" s="30">
        <v>0</v>
      </c>
      <c r="BF120" s="30">
        <v>1991022.6</v>
      </c>
      <c r="BG120" s="30">
        <v>1832003.7736925823</v>
      </c>
      <c r="BH120" s="30">
        <v>1832003.7736925823</v>
      </c>
      <c r="BI120" s="30">
        <v>4591.4881546180004</v>
      </c>
      <c r="BJ120" s="30">
        <v>4572.0260430509461</v>
      </c>
      <c r="BK120" s="196">
        <v>4.2567805571962795E-3</v>
      </c>
      <c r="BL120" s="30">
        <v>0</v>
      </c>
      <c r="BM120" s="30">
        <v>0</v>
      </c>
      <c r="BN120" s="38">
        <v>1991022.6</v>
      </c>
      <c r="BO120" s="30">
        <v>4955</v>
      </c>
      <c r="BP120" s="30" t="s">
        <v>412</v>
      </c>
      <c r="BQ120" s="30">
        <v>4990.0315789473689</v>
      </c>
      <c r="BR120" s="196">
        <v>5.3488724703156798E-3</v>
      </c>
      <c r="BS120" s="30">
        <v>0</v>
      </c>
      <c r="BT120" s="30">
        <v>1991022.6</v>
      </c>
      <c r="BU120" s="30">
        <v>0</v>
      </c>
      <c r="BV120" s="38">
        <v>1991022.6</v>
      </c>
      <c r="BW120" s="211">
        <v>13977.6</v>
      </c>
      <c r="BX120" s="212">
        <v>1977045</v>
      </c>
      <c r="BZ120" s="23">
        <v>8733387</v>
      </c>
      <c r="CB120" s="320"/>
    </row>
    <row r="121" spans="1:80" x14ac:dyDescent="0.25">
      <c r="A121" s="23">
        <v>136670</v>
      </c>
      <c r="B121" s="23">
        <v>8732072</v>
      </c>
      <c r="C121" s="23" t="s">
        <v>205</v>
      </c>
      <c r="D121" s="223">
        <v>195</v>
      </c>
      <c r="E121" s="223">
        <v>195</v>
      </c>
      <c r="F121" s="223">
        <v>0</v>
      </c>
      <c r="G121" s="30">
        <v>749861.14851335832</v>
      </c>
      <c r="H121" s="30">
        <v>0</v>
      </c>
      <c r="I121" s="30">
        <v>0</v>
      </c>
      <c r="J121" s="30">
        <v>30677.568817192612</v>
      </c>
      <c r="K121" s="30">
        <v>0</v>
      </c>
      <c r="L121" s="30">
        <v>65693.37968934176</v>
      </c>
      <c r="M121" s="30">
        <v>0</v>
      </c>
      <c r="N121" s="30">
        <v>26779.148537392975</v>
      </c>
      <c r="O121" s="30">
        <v>4273.2683836265351</v>
      </c>
      <c r="P121" s="30">
        <v>6227.476498244052</v>
      </c>
      <c r="Q121" s="30">
        <v>489.80152233380204</v>
      </c>
      <c r="R121" s="30">
        <v>0</v>
      </c>
      <c r="S121" s="30">
        <v>0</v>
      </c>
      <c r="T121" s="30">
        <v>0</v>
      </c>
      <c r="U121" s="30">
        <v>0</v>
      </c>
      <c r="V121" s="30">
        <v>0</v>
      </c>
      <c r="W121" s="30">
        <v>0</v>
      </c>
      <c r="X121" s="30">
        <v>0</v>
      </c>
      <c r="Y121" s="30">
        <v>0</v>
      </c>
      <c r="Z121" s="30">
        <v>2011.1792483937434</v>
      </c>
      <c r="AA121" s="30">
        <v>0</v>
      </c>
      <c r="AB121" s="30">
        <v>80955.240809635943</v>
      </c>
      <c r="AC121" s="30">
        <v>0</v>
      </c>
      <c r="AD121" s="30">
        <v>3183.2100976979386</v>
      </c>
      <c r="AE121" s="30">
        <v>0</v>
      </c>
      <c r="AF121" s="30">
        <v>145041.22630741764</v>
      </c>
      <c r="AG121" s="30">
        <v>0</v>
      </c>
      <c r="AH121" s="30">
        <v>0</v>
      </c>
      <c r="AI121" s="30">
        <v>0</v>
      </c>
      <c r="AJ121" s="30">
        <v>6715.7605999999996</v>
      </c>
      <c r="AK121" s="30">
        <v>0</v>
      </c>
      <c r="AL121" s="30">
        <v>0</v>
      </c>
      <c r="AM121" s="30">
        <v>0</v>
      </c>
      <c r="AN121" s="30">
        <v>0</v>
      </c>
      <c r="AO121" s="30">
        <v>0</v>
      </c>
      <c r="AP121" s="30">
        <v>0</v>
      </c>
      <c r="AQ121" s="30">
        <v>0</v>
      </c>
      <c r="AR121" s="30">
        <v>0</v>
      </c>
      <c r="AS121" s="30">
        <v>749861.14851335832</v>
      </c>
      <c r="AT121" s="30">
        <v>220290.27360385939</v>
      </c>
      <c r="AU121" s="30">
        <v>151756.98690741765</v>
      </c>
      <c r="AV121" s="30">
        <v>148914.05280702174</v>
      </c>
      <c r="AW121" s="38">
        <v>1121908.4090246353</v>
      </c>
      <c r="AX121" s="30">
        <v>1115192.6484246354</v>
      </c>
      <c r="AY121" s="30">
        <v>4955</v>
      </c>
      <c r="AZ121" s="30">
        <v>966225</v>
      </c>
      <c r="BA121" s="30">
        <v>0</v>
      </c>
      <c r="BB121" s="30">
        <v>0</v>
      </c>
      <c r="BC121" s="30">
        <v>1121908.4090246353</v>
      </c>
      <c r="BD121" s="30">
        <v>1121908.4090246353</v>
      </c>
      <c r="BE121" s="30">
        <v>0</v>
      </c>
      <c r="BF121" s="30">
        <v>972940.76060000004</v>
      </c>
      <c r="BG121" s="30">
        <v>821183.77369258238</v>
      </c>
      <c r="BH121" s="30">
        <v>970151.42211721768</v>
      </c>
      <c r="BI121" s="30">
        <v>4975.1354980370133</v>
      </c>
      <c r="BJ121" s="30">
        <v>4871.6742196678933</v>
      </c>
      <c r="BK121" s="196">
        <v>2.1237314669241791E-2</v>
      </c>
      <c r="BL121" s="30">
        <v>0</v>
      </c>
      <c r="BM121" s="30">
        <v>0</v>
      </c>
      <c r="BN121" s="38">
        <v>1121908.4090246353</v>
      </c>
      <c r="BO121" s="30">
        <v>5718.9366585878743</v>
      </c>
      <c r="BP121" s="30" t="s">
        <v>412</v>
      </c>
      <c r="BQ121" s="30">
        <v>5753.3764565365918</v>
      </c>
      <c r="BR121" s="196">
        <v>2.4245375709739392E-2</v>
      </c>
      <c r="BS121" s="30">
        <v>0</v>
      </c>
      <c r="BT121" s="30">
        <v>1121908.4090246353</v>
      </c>
      <c r="BU121" s="30">
        <v>0</v>
      </c>
      <c r="BV121" s="38">
        <v>1121908.4090246353</v>
      </c>
      <c r="BW121" s="211">
        <v>6715.7605999999996</v>
      </c>
      <c r="BX121" s="212">
        <v>1115192.6484246354</v>
      </c>
      <c r="BZ121" s="23">
        <v>8732072</v>
      </c>
      <c r="CB121" s="320"/>
    </row>
    <row r="122" spans="1:80" x14ac:dyDescent="0.25">
      <c r="A122" s="23">
        <v>110832</v>
      </c>
      <c r="B122" s="23">
        <v>8733317</v>
      </c>
      <c r="C122" s="23" t="s">
        <v>206</v>
      </c>
      <c r="D122" s="223">
        <v>155</v>
      </c>
      <c r="E122" s="223">
        <v>155</v>
      </c>
      <c r="F122" s="223">
        <v>0</v>
      </c>
      <c r="G122" s="30">
        <v>596043.47702343867</v>
      </c>
      <c r="H122" s="30">
        <v>0</v>
      </c>
      <c r="I122" s="30">
        <v>0</v>
      </c>
      <c r="J122" s="30">
        <v>12864.786923338839</v>
      </c>
      <c r="K122" s="30">
        <v>0</v>
      </c>
      <c r="L122" s="30">
        <v>27548.836643917515</v>
      </c>
      <c r="M122" s="30">
        <v>0</v>
      </c>
      <c r="N122" s="30">
        <v>709.29050295555589</v>
      </c>
      <c r="O122" s="30">
        <v>573.46891728321543</v>
      </c>
      <c r="P122" s="30">
        <v>0</v>
      </c>
      <c r="Q122" s="30">
        <v>0</v>
      </c>
      <c r="R122" s="30">
        <v>0</v>
      </c>
      <c r="S122" s="30">
        <v>0</v>
      </c>
      <c r="T122" s="30">
        <v>0</v>
      </c>
      <c r="U122" s="30">
        <v>0</v>
      </c>
      <c r="V122" s="30">
        <v>0</v>
      </c>
      <c r="W122" s="30">
        <v>0</v>
      </c>
      <c r="X122" s="30">
        <v>0</v>
      </c>
      <c r="Y122" s="30">
        <v>0</v>
      </c>
      <c r="Z122" s="30">
        <v>2659.2589519565227</v>
      </c>
      <c r="AA122" s="30">
        <v>0</v>
      </c>
      <c r="AB122" s="30">
        <v>65397.043460206303</v>
      </c>
      <c r="AC122" s="30">
        <v>0</v>
      </c>
      <c r="AD122" s="30">
        <v>0</v>
      </c>
      <c r="AE122" s="30">
        <v>0</v>
      </c>
      <c r="AF122" s="30">
        <v>145041.22630741764</v>
      </c>
      <c r="AG122" s="30">
        <v>0</v>
      </c>
      <c r="AH122" s="30">
        <v>0</v>
      </c>
      <c r="AI122" s="30">
        <v>0</v>
      </c>
      <c r="AJ122" s="30">
        <v>3143.7</v>
      </c>
      <c r="AK122" s="30">
        <v>0</v>
      </c>
      <c r="AL122" s="30">
        <v>0</v>
      </c>
      <c r="AM122" s="30">
        <v>0</v>
      </c>
      <c r="AN122" s="30">
        <v>0</v>
      </c>
      <c r="AO122" s="30">
        <v>0</v>
      </c>
      <c r="AP122" s="30">
        <v>0</v>
      </c>
      <c r="AQ122" s="30">
        <v>0</v>
      </c>
      <c r="AR122" s="30">
        <v>0</v>
      </c>
      <c r="AS122" s="30">
        <v>596043.47702343867</v>
      </c>
      <c r="AT122" s="30">
        <v>109752.68539965796</v>
      </c>
      <c r="AU122" s="30">
        <v>148184.92630741766</v>
      </c>
      <c r="AV122" s="30">
        <v>94242.214463048556</v>
      </c>
      <c r="AW122" s="38">
        <v>853981.08873051428</v>
      </c>
      <c r="AX122" s="30">
        <v>850837.38873051433</v>
      </c>
      <c r="AY122" s="30">
        <v>4955</v>
      </c>
      <c r="AZ122" s="30">
        <v>768025</v>
      </c>
      <c r="BA122" s="30">
        <v>0</v>
      </c>
      <c r="BB122" s="30">
        <v>0</v>
      </c>
      <c r="BC122" s="30">
        <v>853981.08873051428</v>
      </c>
      <c r="BD122" s="30">
        <v>853981.08873051428</v>
      </c>
      <c r="BE122" s="30">
        <v>0</v>
      </c>
      <c r="BF122" s="30">
        <v>771168.7</v>
      </c>
      <c r="BG122" s="30">
        <v>622983.77369258238</v>
      </c>
      <c r="BH122" s="30">
        <v>705796.16242309671</v>
      </c>
      <c r="BI122" s="30">
        <v>4553.5236285361079</v>
      </c>
      <c r="BJ122" s="30">
        <v>4518.0197795413778</v>
      </c>
      <c r="BK122" s="196">
        <v>7.8582765740645086E-3</v>
      </c>
      <c r="BL122" s="30">
        <v>0</v>
      </c>
      <c r="BM122" s="30">
        <v>0</v>
      </c>
      <c r="BN122" s="38">
        <v>853981.08873051428</v>
      </c>
      <c r="BO122" s="30">
        <v>5489.2734756807376</v>
      </c>
      <c r="BP122" s="30" t="s">
        <v>412</v>
      </c>
      <c r="BQ122" s="30">
        <v>5509.5554111646079</v>
      </c>
      <c r="BR122" s="196">
        <v>-3.2793367256592765E-3</v>
      </c>
      <c r="BS122" s="30">
        <v>-1407.4</v>
      </c>
      <c r="BT122" s="30">
        <v>852573.68873051426</v>
      </c>
      <c r="BU122" s="30">
        <v>-1550</v>
      </c>
      <c r="BV122" s="38">
        <v>851023.68873051426</v>
      </c>
      <c r="BW122" s="211">
        <v>3143.7</v>
      </c>
      <c r="BX122" s="212">
        <v>847879.98873051431</v>
      </c>
      <c r="BZ122" s="23">
        <v>8733317</v>
      </c>
      <c r="CB122" s="320"/>
    </row>
    <row r="123" spans="1:80" x14ac:dyDescent="0.25">
      <c r="A123" s="23">
        <v>143576</v>
      </c>
      <c r="B123" s="23">
        <v>8732204</v>
      </c>
      <c r="C123" s="23" t="s">
        <v>207</v>
      </c>
      <c r="D123" s="223">
        <v>235</v>
      </c>
      <c r="E123" s="223">
        <v>235</v>
      </c>
      <c r="F123" s="223">
        <v>0</v>
      </c>
      <c r="G123" s="30">
        <v>903678.82000327809</v>
      </c>
      <c r="H123" s="30">
        <v>0</v>
      </c>
      <c r="I123" s="30">
        <v>0</v>
      </c>
      <c r="J123" s="30">
        <v>23255.576361420204</v>
      </c>
      <c r="K123" s="30">
        <v>0</v>
      </c>
      <c r="L123" s="30">
        <v>49799.820087081651</v>
      </c>
      <c r="M123" s="30">
        <v>0</v>
      </c>
      <c r="N123" s="30">
        <v>939.61924692606976</v>
      </c>
      <c r="O123" s="30">
        <v>0</v>
      </c>
      <c r="P123" s="30">
        <v>0</v>
      </c>
      <c r="Q123" s="30">
        <v>0</v>
      </c>
      <c r="R123" s="30">
        <v>0</v>
      </c>
      <c r="S123" s="30">
        <v>0</v>
      </c>
      <c r="T123" s="30">
        <v>0</v>
      </c>
      <c r="U123" s="30">
        <v>0</v>
      </c>
      <c r="V123" s="30">
        <v>0</v>
      </c>
      <c r="W123" s="30">
        <v>0</v>
      </c>
      <c r="X123" s="30">
        <v>0</v>
      </c>
      <c r="Y123" s="30">
        <v>0</v>
      </c>
      <c r="Z123" s="30">
        <v>6050.5784839936259</v>
      </c>
      <c r="AA123" s="30">
        <v>0</v>
      </c>
      <c r="AB123" s="30">
        <v>70412.849789303495</v>
      </c>
      <c r="AC123" s="30">
        <v>0</v>
      </c>
      <c r="AD123" s="30">
        <v>868.1482084630652</v>
      </c>
      <c r="AE123" s="30">
        <v>0</v>
      </c>
      <c r="AF123" s="30">
        <v>145041.22630741764</v>
      </c>
      <c r="AG123" s="30">
        <v>0</v>
      </c>
      <c r="AH123" s="30">
        <v>0</v>
      </c>
      <c r="AI123" s="30">
        <v>0</v>
      </c>
      <c r="AJ123" s="30">
        <v>3817.35</v>
      </c>
      <c r="AK123" s="30">
        <v>0</v>
      </c>
      <c r="AL123" s="30">
        <v>0</v>
      </c>
      <c r="AM123" s="30">
        <v>0</v>
      </c>
      <c r="AN123" s="30">
        <v>0</v>
      </c>
      <c r="AO123" s="30">
        <v>0</v>
      </c>
      <c r="AP123" s="30">
        <v>0</v>
      </c>
      <c r="AQ123" s="30">
        <v>0</v>
      </c>
      <c r="AR123" s="30">
        <v>0</v>
      </c>
      <c r="AS123" s="30">
        <v>903678.82000327809</v>
      </c>
      <c r="AT123" s="30">
        <v>151326.59217718811</v>
      </c>
      <c r="AU123" s="30">
        <v>148858.57630741765</v>
      </c>
      <c r="AV123" s="30">
        <v>114570.25666947936</v>
      </c>
      <c r="AW123" s="38">
        <v>1203863.9884878837</v>
      </c>
      <c r="AX123" s="30">
        <v>1200046.6384878836</v>
      </c>
      <c r="AY123" s="30">
        <v>4955</v>
      </c>
      <c r="AZ123" s="30">
        <v>1164425</v>
      </c>
      <c r="BA123" s="30">
        <v>0</v>
      </c>
      <c r="BB123" s="30">
        <v>0</v>
      </c>
      <c r="BC123" s="30">
        <v>1203863.9884878837</v>
      </c>
      <c r="BD123" s="30">
        <v>1203863.9884878837</v>
      </c>
      <c r="BE123" s="30">
        <v>0</v>
      </c>
      <c r="BF123" s="30">
        <v>1168242.3500000001</v>
      </c>
      <c r="BG123" s="30">
        <v>1019383.7736925825</v>
      </c>
      <c r="BH123" s="30">
        <v>1055005.4121804659</v>
      </c>
      <c r="BI123" s="30">
        <v>4489.3847326828336</v>
      </c>
      <c r="BJ123" s="30">
        <v>4385.3192032218785</v>
      </c>
      <c r="BK123" s="196">
        <v>2.3730434351163877E-2</v>
      </c>
      <c r="BL123" s="30">
        <v>0</v>
      </c>
      <c r="BM123" s="30">
        <v>0</v>
      </c>
      <c r="BN123" s="38">
        <v>1203863.9884878837</v>
      </c>
      <c r="BO123" s="30">
        <v>5106.5814403739732</v>
      </c>
      <c r="BP123" s="30" t="s">
        <v>412</v>
      </c>
      <c r="BQ123" s="30">
        <v>5122.8254829271646</v>
      </c>
      <c r="BR123" s="196">
        <v>2.6445619816360955E-2</v>
      </c>
      <c r="BS123" s="30">
        <v>0</v>
      </c>
      <c r="BT123" s="30">
        <v>1203863.9884878837</v>
      </c>
      <c r="BU123" s="30">
        <v>0</v>
      </c>
      <c r="BV123" s="38">
        <v>1203863.9884878837</v>
      </c>
      <c r="BW123" s="211">
        <v>3817.35</v>
      </c>
      <c r="BX123" s="212">
        <v>1200046.6384878836</v>
      </c>
      <c r="BZ123" s="23">
        <v>8732204</v>
      </c>
      <c r="CB123" s="320"/>
    </row>
    <row r="124" spans="1:80" x14ac:dyDescent="0.25">
      <c r="A124" s="23">
        <v>136442</v>
      </c>
      <c r="B124" s="23">
        <v>8735416</v>
      </c>
      <c r="C124" s="23" t="s">
        <v>208</v>
      </c>
      <c r="D124" s="223">
        <v>801</v>
      </c>
      <c r="E124" s="223">
        <v>0</v>
      </c>
      <c r="F124" s="223">
        <v>801</v>
      </c>
      <c r="G124" s="30">
        <v>0</v>
      </c>
      <c r="H124" s="30">
        <v>2682802.8925438584</v>
      </c>
      <c r="I124" s="30">
        <v>1869820.2982206205</v>
      </c>
      <c r="J124" s="30">
        <v>0</v>
      </c>
      <c r="K124" s="30">
        <v>61355.137634385384</v>
      </c>
      <c r="L124" s="30">
        <v>0</v>
      </c>
      <c r="M124" s="30">
        <v>200513.74769907983</v>
      </c>
      <c r="N124" s="30">
        <v>0</v>
      </c>
      <c r="O124" s="30">
        <v>0</v>
      </c>
      <c r="P124" s="30">
        <v>0</v>
      </c>
      <c r="Q124" s="30">
        <v>0</v>
      </c>
      <c r="R124" s="30">
        <v>0</v>
      </c>
      <c r="S124" s="30">
        <v>0</v>
      </c>
      <c r="T124" s="30">
        <v>9199.2509974061159</v>
      </c>
      <c r="U124" s="30">
        <v>4509.4367634343598</v>
      </c>
      <c r="V124" s="30">
        <v>0</v>
      </c>
      <c r="W124" s="30">
        <v>0</v>
      </c>
      <c r="X124" s="30">
        <v>0</v>
      </c>
      <c r="Y124" s="30">
        <v>0</v>
      </c>
      <c r="Z124" s="30">
        <v>0</v>
      </c>
      <c r="AA124" s="30">
        <v>22376.827317219908</v>
      </c>
      <c r="AB124" s="30">
        <v>0</v>
      </c>
      <c r="AC124" s="30">
        <v>294167.76788394013</v>
      </c>
      <c r="AD124" s="30">
        <v>0</v>
      </c>
      <c r="AE124" s="30">
        <v>0</v>
      </c>
      <c r="AF124" s="30">
        <v>145041.22630741764</v>
      </c>
      <c r="AG124" s="30">
        <v>0</v>
      </c>
      <c r="AH124" s="30">
        <v>0</v>
      </c>
      <c r="AI124" s="30">
        <v>0</v>
      </c>
      <c r="AJ124" s="30">
        <v>36309</v>
      </c>
      <c r="AK124" s="30">
        <v>0</v>
      </c>
      <c r="AL124" s="30">
        <v>0</v>
      </c>
      <c r="AM124" s="30">
        <v>0</v>
      </c>
      <c r="AN124" s="30">
        <v>0</v>
      </c>
      <c r="AO124" s="30">
        <v>0</v>
      </c>
      <c r="AP124" s="30">
        <v>0</v>
      </c>
      <c r="AQ124" s="30">
        <v>0</v>
      </c>
      <c r="AR124" s="30">
        <v>0</v>
      </c>
      <c r="AS124" s="30">
        <v>4552623.1907644793</v>
      </c>
      <c r="AT124" s="30">
        <v>592122.16829546576</v>
      </c>
      <c r="AU124" s="30">
        <v>181350.22630741764</v>
      </c>
      <c r="AV124" s="30">
        <v>512741.09986849618</v>
      </c>
      <c r="AW124" s="38">
        <v>5326095.585367362</v>
      </c>
      <c r="AX124" s="30">
        <v>5289786.585367362</v>
      </c>
      <c r="AY124" s="30">
        <v>6465</v>
      </c>
      <c r="AZ124" s="30">
        <v>5178465</v>
      </c>
      <c r="BA124" s="30">
        <v>0</v>
      </c>
      <c r="BB124" s="30">
        <v>0</v>
      </c>
      <c r="BC124" s="30">
        <v>5326095.585367362</v>
      </c>
      <c r="BD124" s="30">
        <v>0</v>
      </c>
      <c r="BE124" s="30">
        <v>5326095.5853673639</v>
      </c>
      <c r="BF124" s="30">
        <v>5214774</v>
      </c>
      <c r="BG124" s="30">
        <v>5033423.7736925827</v>
      </c>
      <c r="BH124" s="30">
        <v>5144745.3590599447</v>
      </c>
      <c r="BI124" s="30">
        <v>6422.9030699874465</v>
      </c>
      <c r="BJ124" s="30">
        <v>6350.3790979551886</v>
      </c>
      <c r="BK124" s="196">
        <v>1.1420416153676638E-2</v>
      </c>
      <c r="BL124" s="30">
        <v>0</v>
      </c>
      <c r="BM124" s="30">
        <v>0</v>
      </c>
      <c r="BN124" s="38">
        <v>5326095.585367362</v>
      </c>
      <c r="BO124" s="30">
        <v>6603.9782588855951</v>
      </c>
      <c r="BP124" s="30" t="s">
        <v>412</v>
      </c>
      <c r="BQ124" s="30">
        <v>6649.3078469005768</v>
      </c>
      <c r="BR124" s="196">
        <v>1.286404728440349E-2</v>
      </c>
      <c r="BS124" s="30">
        <v>0</v>
      </c>
      <c r="BT124" s="30">
        <v>5326095.585367362</v>
      </c>
      <c r="BU124" s="30">
        <v>0</v>
      </c>
      <c r="BV124" s="38">
        <v>5326095.585367362</v>
      </c>
      <c r="BW124" s="211">
        <v>36309</v>
      </c>
      <c r="BX124" s="212">
        <v>5289786.585367362</v>
      </c>
      <c r="BZ124" s="23">
        <v>8735416</v>
      </c>
      <c r="CB124" s="320"/>
    </row>
    <row r="125" spans="1:80" x14ac:dyDescent="0.25">
      <c r="A125" s="23">
        <v>110632</v>
      </c>
      <c r="B125" s="23">
        <v>8732066</v>
      </c>
      <c r="C125" s="23" t="s">
        <v>209</v>
      </c>
      <c r="D125" s="223">
        <v>207</v>
      </c>
      <c r="E125" s="223">
        <v>207</v>
      </c>
      <c r="F125" s="223">
        <v>0</v>
      </c>
      <c r="G125" s="30">
        <v>796006.44996033423</v>
      </c>
      <c r="H125" s="30">
        <v>0</v>
      </c>
      <c r="I125" s="30">
        <v>0</v>
      </c>
      <c r="J125" s="30">
        <v>13359.586420390366</v>
      </c>
      <c r="K125" s="30">
        <v>0</v>
      </c>
      <c r="L125" s="30">
        <v>28608.40728406826</v>
      </c>
      <c r="M125" s="30">
        <v>0</v>
      </c>
      <c r="N125" s="30">
        <v>704.71443519455136</v>
      </c>
      <c r="O125" s="30">
        <v>2563.9610301759212</v>
      </c>
      <c r="P125" s="30">
        <v>889.63949974915022</v>
      </c>
      <c r="Q125" s="30">
        <v>0</v>
      </c>
      <c r="R125" s="30">
        <v>0</v>
      </c>
      <c r="S125" s="30">
        <v>0</v>
      </c>
      <c r="T125" s="30">
        <v>0</v>
      </c>
      <c r="U125" s="30">
        <v>0</v>
      </c>
      <c r="V125" s="30">
        <v>0</v>
      </c>
      <c r="W125" s="30">
        <v>0</v>
      </c>
      <c r="X125" s="30">
        <v>0</v>
      </c>
      <c r="Y125" s="30">
        <v>0</v>
      </c>
      <c r="Z125" s="30">
        <v>1383.3158564146488</v>
      </c>
      <c r="AA125" s="30">
        <v>0</v>
      </c>
      <c r="AB125" s="30">
        <v>46187.163247337885</v>
      </c>
      <c r="AC125" s="30">
        <v>0</v>
      </c>
      <c r="AD125" s="30">
        <v>0</v>
      </c>
      <c r="AE125" s="30">
        <v>0</v>
      </c>
      <c r="AF125" s="30">
        <v>145041.22630741764</v>
      </c>
      <c r="AG125" s="30">
        <v>0</v>
      </c>
      <c r="AH125" s="30">
        <v>0</v>
      </c>
      <c r="AI125" s="30">
        <v>0</v>
      </c>
      <c r="AJ125" s="30">
        <v>35762.790399999998</v>
      </c>
      <c r="AK125" s="30">
        <v>0</v>
      </c>
      <c r="AL125" s="30">
        <v>0</v>
      </c>
      <c r="AM125" s="30">
        <v>0</v>
      </c>
      <c r="AN125" s="30">
        <v>0</v>
      </c>
      <c r="AO125" s="30">
        <v>0</v>
      </c>
      <c r="AP125" s="30">
        <v>0</v>
      </c>
      <c r="AQ125" s="30">
        <v>0</v>
      </c>
      <c r="AR125" s="30">
        <v>0</v>
      </c>
      <c r="AS125" s="30">
        <v>796006.44996033423</v>
      </c>
      <c r="AT125" s="30">
        <v>93696.787773330783</v>
      </c>
      <c r="AU125" s="30">
        <v>180804.01670741764</v>
      </c>
      <c r="AV125" s="30">
        <v>85342.95684003683</v>
      </c>
      <c r="AW125" s="38">
        <v>1070507.2544410827</v>
      </c>
      <c r="AX125" s="30">
        <v>1034744.4640410827</v>
      </c>
      <c r="AY125" s="30">
        <v>4955</v>
      </c>
      <c r="AZ125" s="30">
        <v>1025685</v>
      </c>
      <c r="BA125" s="30">
        <v>0</v>
      </c>
      <c r="BB125" s="30">
        <v>0</v>
      </c>
      <c r="BC125" s="30">
        <v>1070507.2544410827</v>
      </c>
      <c r="BD125" s="30">
        <v>1070507.2544410827</v>
      </c>
      <c r="BE125" s="30">
        <v>0</v>
      </c>
      <c r="BF125" s="30">
        <v>1061447.7904000001</v>
      </c>
      <c r="BG125" s="30">
        <v>880643.7736925825</v>
      </c>
      <c r="BH125" s="30">
        <v>889703.23773366516</v>
      </c>
      <c r="BI125" s="30">
        <v>4298.0832740756769</v>
      </c>
      <c r="BJ125" s="30">
        <v>4275.3071749650117</v>
      </c>
      <c r="BK125" s="196">
        <v>5.3273596910265505E-3</v>
      </c>
      <c r="BL125" s="30">
        <v>0</v>
      </c>
      <c r="BM125" s="30">
        <v>0</v>
      </c>
      <c r="BN125" s="38">
        <v>1070507.2544410827</v>
      </c>
      <c r="BO125" s="30">
        <v>4998.765526768515</v>
      </c>
      <c r="BP125" s="30" t="s">
        <v>412</v>
      </c>
      <c r="BQ125" s="30">
        <v>5171.5326301501582</v>
      </c>
      <c r="BR125" s="196">
        <v>6.7255257017930781E-3</v>
      </c>
      <c r="BS125" s="30">
        <v>-1843.6500000000005</v>
      </c>
      <c r="BT125" s="30">
        <v>1068663.6044410828</v>
      </c>
      <c r="BU125" s="30">
        <v>-2070</v>
      </c>
      <c r="BV125" s="38">
        <v>1066593.6044410828</v>
      </c>
      <c r="BW125" s="211">
        <v>35762.790399999998</v>
      </c>
      <c r="BX125" s="212">
        <v>1030830.8140410827</v>
      </c>
      <c r="BZ125" s="23">
        <v>8732066</v>
      </c>
      <c r="CB125" s="320"/>
    </row>
    <row r="126" spans="1:80" x14ac:dyDescent="0.25">
      <c r="A126" s="23">
        <v>110733</v>
      </c>
      <c r="B126" s="23">
        <v>8732293</v>
      </c>
      <c r="C126" s="23" t="s">
        <v>210</v>
      </c>
      <c r="D126" s="223">
        <v>292</v>
      </c>
      <c r="E126" s="223">
        <v>292</v>
      </c>
      <c r="F126" s="223">
        <v>0</v>
      </c>
      <c r="G126" s="30">
        <v>1122869.0018764136</v>
      </c>
      <c r="H126" s="30">
        <v>0</v>
      </c>
      <c r="I126" s="30">
        <v>0</v>
      </c>
      <c r="J126" s="30">
        <v>22265.977367317235</v>
      </c>
      <c r="K126" s="30">
        <v>0</v>
      </c>
      <c r="L126" s="30">
        <v>47680.678806780343</v>
      </c>
      <c r="M126" s="30">
        <v>0</v>
      </c>
      <c r="N126" s="30">
        <v>469.80962346303437</v>
      </c>
      <c r="O126" s="30">
        <v>569.76911781687159</v>
      </c>
      <c r="P126" s="30">
        <v>0</v>
      </c>
      <c r="Q126" s="30">
        <v>0</v>
      </c>
      <c r="R126" s="30">
        <v>0</v>
      </c>
      <c r="S126" s="30">
        <v>0</v>
      </c>
      <c r="T126" s="30">
        <v>0</v>
      </c>
      <c r="U126" s="30">
        <v>0</v>
      </c>
      <c r="V126" s="30">
        <v>0</v>
      </c>
      <c r="W126" s="30">
        <v>0</v>
      </c>
      <c r="X126" s="30">
        <v>0</v>
      </c>
      <c r="Y126" s="30">
        <v>0</v>
      </c>
      <c r="Z126" s="30">
        <v>4862.7495137299848</v>
      </c>
      <c r="AA126" s="30">
        <v>0</v>
      </c>
      <c r="AB126" s="30">
        <v>107409.15741509193</v>
      </c>
      <c r="AC126" s="30">
        <v>0</v>
      </c>
      <c r="AD126" s="30">
        <v>0</v>
      </c>
      <c r="AE126" s="30">
        <v>0</v>
      </c>
      <c r="AF126" s="30">
        <v>145041.22630741764</v>
      </c>
      <c r="AG126" s="30">
        <v>0</v>
      </c>
      <c r="AH126" s="30">
        <v>0</v>
      </c>
      <c r="AI126" s="30">
        <v>0</v>
      </c>
      <c r="AJ126" s="30">
        <v>52143</v>
      </c>
      <c r="AK126" s="30">
        <v>0</v>
      </c>
      <c r="AL126" s="30">
        <v>0</v>
      </c>
      <c r="AM126" s="30">
        <v>0</v>
      </c>
      <c r="AN126" s="30">
        <v>0</v>
      </c>
      <c r="AO126" s="30">
        <v>0</v>
      </c>
      <c r="AP126" s="30">
        <v>0</v>
      </c>
      <c r="AQ126" s="30">
        <v>0</v>
      </c>
      <c r="AR126" s="30">
        <v>0</v>
      </c>
      <c r="AS126" s="30">
        <v>1122869.0018764136</v>
      </c>
      <c r="AT126" s="30">
        <v>183258.14184419939</v>
      </c>
      <c r="AU126" s="30">
        <v>197184.22630741764</v>
      </c>
      <c r="AV126" s="30">
        <v>160098.26716351818</v>
      </c>
      <c r="AW126" s="38">
        <v>1503311.3700280306</v>
      </c>
      <c r="AX126" s="30">
        <v>1451168.3700280306</v>
      </c>
      <c r="AY126" s="30">
        <v>4955</v>
      </c>
      <c r="AZ126" s="30">
        <v>1446860</v>
      </c>
      <c r="BA126" s="30">
        <v>0</v>
      </c>
      <c r="BB126" s="30">
        <v>0</v>
      </c>
      <c r="BC126" s="30">
        <v>1503311.3700280306</v>
      </c>
      <c r="BD126" s="30">
        <v>1503311.3700280308</v>
      </c>
      <c r="BE126" s="30">
        <v>0</v>
      </c>
      <c r="BF126" s="30">
        <v>1499003</v>
      </c>
      <c r="BG126" s="30">
        <v>1301818.7736925823</v>
      </c>
      <c r="BH126" s="30">
        <v>1306127.1437206129</v>
      </c>
      <c r="BI126" s="30">
        <v>4473.038163426756</v>
      </c>
      <c r="BJ126" s="30">
        <v>4503.7597229479134</v>
      </c>
      <c r="BK126" s="196">
        <v>-6.8213140600335391E-3</v>
      </c>
      <c r="BL126" s="30">
        <v>6.8213140600335391E-3</v>
      </c>
      <c r="BM126" s="30">
        <v>8970.6953801779473</v>
      </c>
      <c r="BN126" s="38">
        <v>1512282.0654082086</v>
      </c>
      <c r="BO126" s="30">
        <v>5000.4762513979749</v>
      </c>
      <c r="BP126" s="30" t="s">
        <v>412</v>
      </c>
      <c r="BQ126" s="30">
        <v>5179.048169206194</v>
      </c>
      <c r="BR126" s="196">
        <v>5.4121494468890585E-3</v>
      </c>
      <c r="BS126" s="30">
        <v>-2632.8500000000004</v>
      </c>
      <c r="BT126" s="30">
        <v>1509649.2154082085</v>
      </c>
      <c r="BU126" s="30">
        <v>-2920</v>
      </c>
      <c r="BV126" s="38">
        <v>1506729.2154082085</v>
      </c>
      <c r="BW126" s="211">
        <v>52143</v>
      </c>
      <c r="BX126" s="212">
        <v>1454586.2154082085</v>
      </c>
      <c r="BZ126" s="23">
        <v>8732293</v>
      </c>
      <c r="CB126" s="320"/>
    </row>
    <row r="127" spans="1:80" x14ac:dyDescent="0.25">
      <c r="A127" s="23">
        <v>149958</v>
      </c>
      <c r="B127" s="23">
        <v>8733053</v>
      </c>
      <c r="C127" s="23" t="s">
        <v>211</v>
      </c>
      <c r="D127" s="223">
        <v>91</v>
      </c>
      <c r="E127" s="223">
        <v>91</v>
      </c>
      <c r="F127" s="223">
        <v>0</v>
      </c>
      <c r="G127" s="30">
        <v>349935.20263956726</v>
      </c>
      <c r="H127" s="30">
        <v>0</v>
      </c>
      <c r="I127" s="30">
        <v>0</v>
      </c>
      <c r="J127" s="30">
        <v>7421.9924557724125</v>
      </c>
      <c r="K127" s="30">
        <v>0</v>
      </c>
      <c r="L127" s="30">
        <v>15893.559602260117</v>
      </c>
      <c r="M127" s="30">
        <v>0</v>
      </c>
      <c r="N127" s="30">
        <v>0</v>
      </c>
      <c r="O127" s="30">
        <v>0</v>
      </c>
      <c r="P127" s="30">
        <v>0</v>
      </c>
      <c r="Q127" s="30">
        <v>0</v>
      </c>
      <c r="R127" s="30">
        <v>0</v>
      </c>
      <c r="S127" s="30">
        <v>0</v>
      </c>
      <c r="T127" s="30">
        <v>0</v>
      </c>
      <c r="U127" s="30">
        <v>0</v>
      </c>
      <c r="V127" s="30">
        <v>0</v>
      </c>
      <c r="W127" s="30">
        <v>0</v>
      </c>
      <c r="X127" s="30">
        <v>0</v>
      </c>
      <c r="Y127" s="30">
        <v>0</v>
      </c>
      <c r="Z127" s="30">
        <v>3260.4257962581396</v>
      </c>
      <c r="AA127" s="30">
        <v>0</v>
      </c>
      <c r="AB127" s="30">
        <v>19412.272636146226</v>
      </c>
      <c r="AC127" s="30">
        <v>0</v>
      </c>
      <c r="AD127" s="30">
        <v>0</v>
      </c>
      <c r="AE127" s="30">
        <v>0</v>
      </c>
      <c r="AF127" s="30">
        <v>145041.22630741764</v>
      </c>
      <c r="AG127" s="30">
        <v>42903.86680584852</v>
      </c>
      <c r="AH127" s="30">
        <v>0</v>
      </c>
      <c r="AI127" s="30">
        <v>0</v>
      </c>
      <c r="AJ127" s="30">
        <v>17294.342000000001</v>
      </c>
      <c r="AK127" s="30">
        <v>0</v>
      </c>
      <c r="AL127" s="30">
        <v>0</v>
      </c>
      <c r="AM127" s="30">
        <v>0</v>
      </c>
      <c r="AN127" s="30">
        <v>0</v>
      </c>
      <c r="AO127" s="30">
        <v>0</v>
      </c>
      <c r="AP127" s="30">
        <v>0</v>
      </c>
      <c r="AQ127" s="30">
        <v>0</v>
      </c>
      <c r="AR127" s="30">
        <v>0</v>
      </c>
      <c r="AS127" s="30">
        <v>349935.20263956726</v>
      </c>
      <c r="AT127" s="30">
        <v>45988.250490436898</v>
      </c>
      <c r="AU127" s="30">
        <v>205239.43511326617</v>
      </c>
      <c r="AV127" s="30">
        <v>35741.235947532172</v>
      </c>
      <c r="AW127" s="38">
        <v>601162.88824327034</v>
      </c>
      <c r="AX127" s="30">
        <v>583868.54624327039</v>
      </c>
      <c r="AY127" s="30">
        <v>4955</v>
      </c>
      <c r="AZ127" s="30">
        <v>450905</v>
      </c>
      <c r="BA127" s="30">
        <v>0</v>
      </c>
      <c r="BB127" s="30">
        <v>0</v>
      </c>
      <c r="BC127" s="30">
        <v>601162.88824327034</v>
      </c>
      <c r="BD127" s="30">
        <v>601162.88824327034</v>
      </c>
      <c r="BE127" s="30">
        <v>0</v>
      </c>
      <c r="BF127" s="30">
        <v>468199.342</v>
      </c>
      <c r="BG127" s="30">
        <v>262959.90688673384</v>
      </c>
      <c r="BH127" s="30">
        <v>395923.45313000417</v>
      </c>
      <c r="BI127" s="30">
        <v>4350.8071772527928</v>
      </c>
      <c r="BJ127" s="30">
        <v>4172.1282019656201</v>
      </c>
      <c r="BK127" s="196">
        <v>4.2826818026107515E-2</v>
      </c>
      <c r="BL127" s="30">
        <v>0</v>
      </c>
      <c r="BM127" s="30">
        <v>0</v>
      </c>
      <c r="BN127" s="38">
        <v>601162.88824327034</v>
      </c>
      <c r="BO127" s="30">
        <v>6416.1378708051689</v>
      </c>
      <c r="BP127" s="30" t="s">
        <v>412</v>
      </c>
      <c r="BQ127" s="30">
        <v>6606.1855850908833</v>
      </c>
      <c r="BR127" s="196">
        <v>4.5082751553210842E-2</v>
      </c>
      <c r="BS127" s="30">
        <v>0</v>
      </c>
      <c r="BT127" s="30">
        <v>601162.88824327034</v>
      </c>
      <c r="BU127" s="30">
        <v>0</v>
      </c>
      <c r="BV127" s="38">
        <v>601162.88824327034</v>
      </c>
      <c r="BW127" s="211">
        <v>17294.342000000001</v>
      </c>
      <c r="BX127" s="212">
        <v>583868.54624327039</v>
      </c>
      <c r="BZ127" s="23">
        <v>8733053</v>
      </c>
      <c r="CB127" s="320"/>
    </row>
    <row r="128" spans="1:80" x14ac:dyDescent="0.25">
      <c r="A128" s="23">
        <v>110637</v>
      </c>
      <c r="B128" s="23">
        <v>8732074</v>
      </c>
      <c r="C128" s="23" t="s">
        <v>212</v>
      </c>
      <c r="D128" s="223">
        <v>392</v>
      </c>
      <c r="E128" s="223">
        <v>392</v>
      </c>
      <c r="F128" s="223">
        <v>0</v>
      </c>
      <c r="G128" s="30">
        <v>1507413.1806012127</v>
      </c>
      <c r="H128" s="30">
        <v>0</v>
      </c>
      <c r="I128" s="30">
        <v>0</v>
      </c>
      <c r="J128" s="30">
        <v>46016.353225788975</v>
      </c>
      <c r="K128" s="30">
        <v>0</v>
      </c>
      <c r="L128" s="30">
        <v>99599.640174163331</v>
      </c>
      <c r="M128" s="30">
        <v>0</v>
      </c>
      <c r="N128" s="30">
        <v>469.80962346303431</v>
      </c>
      <c r="O128" s="30">
        <v>284.8845589084363</v>
      </c>
      <c r="P128" s="30">
        <v>0</v>
      </c>
      <c r="Q128" s="30">
        <v>0</v>
      </c>
      <c r="R128" s="30">
        <v>0</v>
      </c>
      <c r="S128" s="30">
        <v>0</v>
      </c>
      <c r="T128" s="30">
        <v>0</v>
      </c>
      <c r="U128" s="30">
        <v>0</v>
      </c>
      <c r="V128" s="30">
        <v>0</v>
      </c>
      <c r="W128" s="30">
        <v>0</v>
      </c>
      <c r="X128" s="30">
        <v>0</v>
      </c>
      <c r="Y128" s="30">
        <v>0</v>
      </c>
      <c r="Z128" s="30">
        <v>21195.047693717243</v>
      </c>
      <c r="AA128" s="30">
        <v>0</v>
      </c>
      <c r="AB128" s="30">
        <v>120262.10543434808</v>
      </c>
      <c r="AC128" s="30">
        <v>0</v>
      </c>
      <c r="AD128" s="30">
        <v>0</v>
      </c>
      <c r="AE128" s="30">
        <v>0</v>
      </c>
      <c r="AF128" s="30">
        <v>145041.22630741764</v>
      </c>
      <c r="AG128" s="30">
        <v>0</v>
      </c>
      <c r="AH128" s="30">
        <v>0</v>
      </c>
      <c r="AI128" s="30">
        <v>0</v>
      </c>
      <c r="AJ128" s="30">
        <v>84630</v>
      </c>
      <c r="AK128" s="30">
        <v>0</v>
      </c>
      <c r="AL128" s="30">
        <v>0</v>
      </c>
      <c r="AM128" s="30">
        <v>0</v>
      </c>
      <c r="AN128" s="30">
        <v>0</v>
      </c>
      <c r="AO128" s="30">
        <v>0</v>
      </c>
      <c r="AP128" s="30">
        <v>0</v>
      </c>
      <c r="AQ128" s="30">
        <v>0</v>
      </c>
      <c r="AR128" s="30">
        <v>0</v>
      </c>
      <c r="AS128" s="30">
        <v>1507413.1806012127</v>
      </c>
      <c r="AT128" s="30">
        <v>287827.84071038908</v>
      </c>
      <c r="AU128" s="30">
        <v>229671.22630741764</v>
      </c>
      <c r="AV128" s="30">
        <v>195686.25263517041</v>
      </c>
      <c r="AW128" s="38">
        <v>2024912.2476190194</v>
      </c>
      <c r="AX128" s="30">
        <v>1940282.2476190194</v>
      </c>
      <c r="AY128" s="30">
        <v>4955</v>
      </c>
      <c r="AZ128" s="30">
        <v>1942360</v>
      </c>
      <c r="BA128" s="30">
        <v>2077.7523809806444</v>
      </c>
      <c r="BB128" s="30">
        <v>0</v>
      </c>
      <c r="BC128" s="30">
        <v>2026990</v>
      </c>
      <c r="BD128" s="30">
        <v>2026990.0000000002</v>
      </c>
      <c r="BE128" s="30">
        <v>0</v>
      </c>
      <c r="BF128" s="30">
        <v>2026990</v>
      </c>
      <c r="BG128" s="30">
        <v>1797318.7736925823</v>
      </c>
      <c r="BH128" s="30">
        <v>1797318.7736925823</v>
      </c>
      <c r="BI128" s="30">
        <v>4584.9968716647509</v>
      </c>
      <c r="BJ128" s="30">
        <v>4598.4842632314558</v>
      </c>
      <c r="BK128" s="196">
        <v>-2.9330080945470095E-3</v>
      </c>
      <c r="BL128" s="30">
        <v>2.9330080945470095E-3</v>
      </c>
      <c r="BM128" s="30">
        <v>5287.057494148321</v>
      </c>
      <c r="BN128" s="38">
        <v>2032277.0574941484</v>
      </c>
      <c r="BO128" s="30">
        <v>4968.4873915667049</v>
      </c>
      <c r="BP128" s="30" t="s">
        <v>412</v>
      </c>
      <c r="BQ128" s="30">
        <v>5184.3802487095618</v>
      </c>
      <c r="BR128" s="196">
        <v>4.8468422235106168E-3</v>
      </c>
      <c r="BS128" s="30">
        <v>-3686.0500000000011</v>
      </c>
      <c r="BT128" s="30">
        <v>2028591.0074941483</v>
      </c>
      <c r="BU128" s="30">
        <v>-3920</v>
      </c>
      <c r="BV128" s="38">
        <v>2024671.0074941483</v>
      </c>
      <c r="BW128" s="211">
        <v>84630</v>
      </c>
      <c r="BX128" s="212">
        <v>1940041.0074941483</v>
      </c>
      <c r="BZ128" s="23">
        <v>8732074</v>
      </c>
      <c r="CB128" s="320"/>
    </row>
    <row r="129" spans="1:80" x14ac:dyDescent="0.25">
      <c r="A129" s="23">
        <v>136992</v>
      </c>
      <c r="B129" s="23">
        <v>8735411</v>
      </c>
      <c r="C129" s="23" t="s">
        <v>213</v>
      </c>
      <c r="D129" s="223">
        <v>1376</v>
      </c>
      <c r="E129" s="223">
        <v>0</v>
      </c>
      <c r="F129" s="223">
        <v>1376</v>
      </c>
      <c r="G129" s="30">
        <v>0</v>
      </c>
      <c r="H129" s="30">
        <v>4471338.1542397644</v>
      </c>
      <c r="I129" s="30">
        <v>3366898.6415671958</v>
      </c>
      <c r="J129" s="30">
        <v>0</v>
      </c>
      <c r="K129" s="30">
        <v>152893.04458891149</v>
      </c>
      <c r="L129" s="30">
        <v>0</v>
      </c>
      <c r="M129" s="30">
        <v>502061.55431629944</v>
      </c>
      <c r="N129" s="30">
        <v>0</v>
      </c>
      <c r="O129" s="30">
        <v>0</v>
      </c>
      <c r="P129" s="30">
        <v>0</v>
      </c>
      <c r="Q129" s="30">
        <v>0</v>
      </c>
      <c r="R129" s="30">
        <v>0</v>
      </c>
      <c r="S129" s="30">
        <v>0</v>
      </c>
      <c r="T129" s="30">
        <v>39424.024573153329</v>
      </c>
      <c r="U129" s="30">
        <v>26539.245750943763</v>
      </c>
      <c r="V129" s="30">
        <v>0</v>
      </c>
      <c r="W129" s="30">
        <v>0</v>
      </c>
      <c r="X129" s="30">
        <v>0</v>
      </c>
      <c r="Y129" s="30">
        <v>0</v>
      </c>
      <c r="Z129" s="30">
        <v>0</v>
      </c>
      <c r="AA129" s="30">
        <v>54485.211462678024</v>
      </c>
      <c r="AB129" s="30">
        <v>0</v>
      </c>
      <c r="AC129" s="30">
        <v>543463.0866097759</v>
      </c>
      <c r="AD129" s="30">
        <v>0</v>
      </c>
      <c r="AE129" s="30">
        <v>0</v>
      </c>
      <c r="AF129" s="30">
        <v>145041.22630741764</v>
      </c>
      <c r="AG129" s="30">
        <v>0</v>
      </c>
      <c r="AH129" s="30">
        <v>0</v>
      </c>
      <c r="AI129" s="30">
        <v>0</v>
      </c>
      <c r="AJ129" s="30">
        <v>55146</v>
      </c>
      <c r="AK129" s="30">
        <v>0</v>
      </c>
      <c r="AL129" s="30">
        <v>0</v>
      </c>
      <c r="AM129" s="30">
        <v>0</v>
      </c>
      <c r="AN129" s="30">
        <v>0</v>
      </c>
      <c r="AO129" s="30">
        <v>0</v>
      </c>
      <c r="AP129" s="30">
        <v>0</v>
      </c>
      <c r="AQ129" s="30">
        <v>0</v>
      </c>
      <c r="AR129" s="30">
        <v>0</v>
      </c>
      <c r="AS129" s="30">
        <v>7838236.7958069602</v>
      </c>
      <c r="AT129" s="30">
        <v>1318866.1673017619</v>
      </c>
      <c r="AU129" s="30">
        <v>200187.22630741764</v>
      </c>
      <c r="AV129" s="30">
        <v>971960.47107564821</v>
      </c>
      <c r="AW129" s="38">
        <v>9357290.1894161403</v>
      </c>
      <c r="AX129" s="30">
        <v>9302144.1894161403</v>
      </c>
      <c r="AY129" s="30">
        <v>6465</v>
      </c>
      <c r="AZ129" s="30">
        <v>8895840</v>
      </c>
      <c r="BA129" s="30">
        <v>0</v>
      </c>
      <c r="BB129" s="30">
        <v>0</v>
      </c>
      <c r="BC129" s="30">
        <v>9357290.1894161403</v>
      </c>
      <c r="BD129" s="30">
        <v>0</v>
      </c>
      <c r="BE129" s="30">
        <v>9357290.1894161385</v>
      </c>
      <c r="BF129" s="30">
        <v>8950986</v>
      </c>
      <c r="BG129" s="30">
        <v>8750798.7736925818</v>
      </c>
      <c r="BH129" s="30">
        <v>9157102.9631087221</v>
      </c>
      <c r="BI129" s="30">
        <v>6654.8713394685483</v>
      </c>
      <c r="BJ129" s="30">
        <v>6568.7553613522032</v>
      </c>
      <c r="BK129" s="196">
        <v>1.3109938394572484E-2</v>
      </c>
      <c r="BL129" s="30">
        <v>0</v>
      </c>
      <c r="BM129" s="30">
        <v>0</v>
      </c>
      <c r="BN129" s="38">
        <v>9357290.1894161403</v>
      </c>
      <c r="BO129" s="30">
        <v>6760.2792074245208</v>
      </c>
      <c r="BP129" s="30" t="s">
        <v>412</v>
      </c>
      <c r="BQ129" s="30">
        <v>6800.3562423082412</v>
      </c>
      <c r="BR129" s="196">
        <v>1.4219989085634266E-2</v>
      </c>
      <c r="BS129" s="30">
        <v>0</v>
      </c>
      <c r="BT129" s="30">
        <v>9357290.1894161403</v>
      </c>
      <c r="BU129" s="30">
        <v>0</v>
      </c>
      <c r="BV129" s="38">
        <v>9357290.1894161403</v>
      </c>
      <c r="BW129" s="211">
        <v>55146</v>
      </c>
      <c r="BX129" s="212">
        <v>9302144.1894161403</v>
      </c>
      <c r="BZ129" s="23">
        <v>8735411</v>
      </c>
      <c r="CB129" s="320"/>
    </row>
    <row r="130" spans="1:80" x14ac:dyDescent="0.25">
      <c r="A130" s="23">
        <v>110638</v>
      </c>
      <c r="B130" s="23">
        <v>8732075</v>
      </c>
      <c r="C130" s="23" t="s">
        <v>214</v>
      </c>
      <c r="D130" s="223">
        <v>213</v>
      </c>
      <c r="E130" s="223">
        <v>213</v>
      </c>
      <c r="F130" s="223">
        <v>0</v>
      </c>
      <c r="G130" s="30">
        <v>819079.10068382218</v>
      </c>
      <c r="H130" s="30">
        <v>0</v>
      </c>
      <c r="I130" s="30">
        <v>0</v>
      </c>
      <c r="J130" s="30">
        <v>34141.165296553067</v>
      </c>
      <c r="K130" s="30">
        <v>0</v>
      </c>
      <c r="L130" s="30">
        <v>75229.515450697741</v>
      </c>
      <c r="M130" s="30">
        <v>0</v>
      </c>
      <c r="N130" s="30">
        <v>46746.057534571941</v>
      </c>
      <c r="O130" s="30">
        <v>854.65367672530613</v>
      </c>
      <c r="P130" s="30">
        <v>0</v>
      </c>
      <c r="Q130" s="30">
        <v>0</v>
      </c>
      <c r="R130" s="30">
        <v>0</v>
      </c>
      <c r="S130" s="30">
        <v>0</v>
      </c>
      <c r="T130" s="30">
        <v>0</v>
      </c>
      <c r="U130" s="30">
        <v>0</v>
      </c>
      <c r="V130" s="30">
        <v>0</v>
      </c>
      <c r="W130" s="30">
        <v>0</v>
      </c>
      <c r="X130" s="30">
        <v>0</v>
      </c>
      <c r="Y130" s="30">
        <v>0</v>
      </c>
      <c r="Z130" s="30">
        <v>2681.135770779591</v>
      </c>
      <c r="AA130" s="30">
        <v>0</v>
      </c>
      <c r="AB130" s="30">
        <v>71462.166290131514</v>
      </c>
      <c r="AC130" s="30">
        <v>0</v>
      </c>
      <c r="AD130" s="30">
        <v>0</v>
      </c>
      <c r="AE130" s="30">
        <v>0</v>
      </c>
      <c r="AF130" s="30">
        <v>145041.22630741764</v>
      </c>
      <c r="AG130" s="30">
        <v>0</v>
      </c>
      <c r="AH130" s="30">
        <v>0</v>
      </c>
      <c r="AI130" s="30">
        <v>0</v>
      </c>
      <c r="AJ130" s="30">
        <v>33851.801599999999</v>
      </c>
      <c r="AK130" s="30">
        <v>0</v>
      </c>
      <c r="AL130" s="30">
        <v>0</v>
      </c>
      <c r="AM130" s="30">
        <v>0</v>
      </c>
      <c r="AN130" s="30">
        <v>0</v>
      </c>
      <c r="AO130" s="30">
        <v>0</v>
      </c>
      <c r="AP130" s="30">
        <v>0</v>
      </c>
      <c r="AQ130" s="30">
        <v>0</v>
      </c>
      <c r="AR130" s="30">
        <v>0</v>
      </c>
      <c r="AS130" s="30">
        <v>819079.10068382218</v>
      </c>
      <c r="AT130" s="30">
        <v>231114.69401945919</v>
      </c>
      <c r="AU130" s="30">
        <v>178893.02790741765</v>
      </c>
      <c r="AV130" s="30">
        <v>150862.93180068242</v>
      </c>
      <c r="AW130" s="38">
        <v>1229086.8226106991</v>
      </c>
      <c r="AX130" s="30">
        <v>1195235.0210106992</v>
      </c>
      <c r="AY130" s="30">
        <v>4955</v>
      </c>
      <c r="AZ130" s="30">
        <v>1055415</v>
      </c>
      <c r="BA130" s="30">
        <v>0</v>
      </c>
      <c r="BB130" s="30">
        <v>0</v>
      </c>
      <c r="BC130" s="30">
        <v>1229086.8226106991</v>
      </c>
      <c r="BD130" s="30">
        <v>1229086.8226106991</v>
      </c>
      <c r="BE130" s="30">
        <v>0</v>
      </c>
      <c r="BF130" s="30">
        <v>1089266.8015999999</v>
      </c>
      <c r="BG130" s="30">
        <v>910373.77369258227</v>
      </c>
      <c r="BH130" s="30">
        <v>1050193.7947032815</v>
      </c>
      <c r="BI130" s="30">
        <v>4930.4872990764388</v>
      </c>
      <c r="BJ130" s="30">
        <v>4838.3905508230009</v>
      </c>
      <c r="BK130" s="196">
        <v>1.9034583357015782E-2</v>
      </c>
      <c r="BL130" s="30">
        <v>0</v>
      </c>
      <c r="BM130" s="30">
        <v>0</v>
      </c>
      <c r="BN130" s="38">
        <v>1229086.8226106991</v>
      </c>
      <c r="BO130" s="30">
        <v>5611.4320235244095</v>
      </c>
      <c r="BP130" s="30" t="s">
        <v>412</v>
      </c>
      <c r="BQ130" s="30">
        <v>5770.3606695337985</v>
      </c>
      <c r="BR130" s="196">
        <v>2.8049475224539488E-2</v>
      </c>
      <c r="BS130" s="30">
        <v>-2088.75</v>
      </c>
      <c r="BT130" s="30">
        <v>1226998.0726106991</v>
      </c>
      <c r="BU130" s="30">
        <v>-2130</v>
      </c>
      <c r="BV130" s="38">
        <v>1224868.0726106991</v>
      </c>
      <c r="BW130" s="211">
        <v>33851.801599999999</v>
      </c>
      <c r="BX130" s="212">
        <v>1191016.2710106992</v>
      </c>
      <c r="BZ130" s="23">
        <v>8732075</v>
      </c>
      <c r="CB130" s="320"/>
    </row>
    <row r="131" spans="1:80" x14ac:dyDescent="0.25">
      <c r="A131" s="23">
        <v>149098</v>
      </c>
      <c r="B131" s="23">
        <v>8732099</v>
      </c>
      <c r="C131" s="23" t="s">
        <v>215</v>
      </c>
      <c r="D131" s="223">
        <v>149.58333333333331</v>
      </c>
      <c r="E131" s="223">
        <v>149.58333333333331</v>
      </c>
      <c r="F131" s="223">
        <v>0</v>
      </c>
      <c r="G131" s="30">
        <v>575214.00067584531</v>
      </c>
      <c r="H131" s="30">
        <v>0</v>
      </c>
      <c r="I131" s="30">
        <v>0</v>
      </c>
      <c r="J131" s="30">
        <v>7608.8910196898296</v>
      </c>
      <c r="K131" s="30">
        <v>0</v>
      </c>
      <c r="L131" s="30">
        <v>17775.040178228523</v>
      </c>
      <c r="M131" s="30">
        <v>0</v>
      </c>
      <c r="N131" s="30">
        <v>6896.2125219778463</v>
      </c>
      <c r="O131" s="30">
        <v>1991.3075671364561</v>
      </c>
      <c r="P131" s="30">
        <v>5596.6223202677274</v>
      </c>
      <c r="Q131" s="30">
        <v>0</v>
      </c>
      <c r="R131" s="30">
        <v>0</v>
      </c>
      <c r="S131" s="30">
        <v>0</v>
      </c>
      <c r="T131" s="30">
        <v>0</v>
      </c>
      <c r="U131" s="30">
        <v>0</v>
      </c>
      <c r="V131" s="30">
        <v>0</v>
      </c>
      <c r="W131" s="30">
        <v>0</v>
      </c>
      <c r="X131" s="30">
        <v>0</v>
      </c>
      <c r="Y131" s="30">
        <v>0</v>
      </c>
      <c r="Z131" s="30">
        <v>27213.139342045826</v>
      </c>
      <c r="AA131" s="30">
        <v>0</v>
      </c>
      <c r="AB131" s="30">
        <v>82071.9659630893</v>
      </c>
      <c r="AC131" s="30">
        <v>0</v>
      </c>
      <c r="AD131" s="30">
        <v>8873.1267782781852</v>
      </c>
      <c r="AE131" s="30">
        <v>0</v>
      </c>
      <c r="AF131" s="30">
        <v>145041.22630741764</v>
      </c>
      <c r="AG131" s="30">
        <v>0</v>
      </c>
      <c r="AH131" s="30">
        <v>0</v>
      </c>
      <c r="AI131" s="30">
        <v>0</v>
      </c>
      <c r="AJ131" s="30">
        <v>0</v>
      </c>
      <c r="AK131" s="30">
        <v>0</v>
      </c>
      <c r="AL131" s="30">
        <v>0</v>
      </c>
      <c r="AM131" s="30">
        <v>0</v>
      </c>
      <c r="AN131" s="30">
        <v>0</v>
      </c>
      <c r="AO131" s="30">
        <v>0</v>
      </c>
      <c r="AP131" s="30">
        <v>0</v>
      </c>
      <c r="AQ131" s="30">
        <v>0</v>
      </c>
      <c r="AR131" s="30">
        <v>0</v>
      </c>
      <c r="AS131" s="30">
        <v>575214.00067584531</v>
      </c>
      <c r="AT131" s="30">
        <v>158026.30569071366</v>
      </c>
      <c r="AU131" s="30">
        <v>145041.22630741764</v>
      </c>
      <c r="AV131" s="30">
        <v>118482.02591695148</v>
      </c>
      <c r="AW131" s="38">
        <v>878281.53267397662</v>
      </c>
      <c r="AX131" s="30">
        <v>878281.53267397662</v>
      </c>
      <c r="AY131" s="30">
        <v>4955</v>
      </c>
      <c r="AZ131" s="30">
        <v>741185.41666666663</v>
      </c>
      <c r="BA131" s="30">
        <v>0</v>
      </c>
      <c r="BB131" s="30">
        <v>0</v>
      </c>
      <c r="BC131" s="30">
        <v>878281.53267397662</v>
      </c>
      <c r="BD131" s="30">
        <v>878281.53267397662</v>
      </c>
      <c r="BE131" s="30">
        <v>0</v>
      </c>
      <c r="BF131" s="30">
        <v>741185.41666666663</v>
      </c>
      <c r="BG131" s="30">
        <v>596144.19035924901</v>
      </c>
      <c r="BH131" s="30">
        <v>733240.306366559</v>
      </c>
      <c r="BI131" s="30">
        <v>4901.885056489532</v>
      </c>
      <c r="BJ131" s="30">
        <v>4830.579639940659</v>
      </c>
      <c r="BK131" s="196">
        <v>1.4761254727962393E-2</v>
      </c>
      <c r="BL131" s="30">
        <v>0</v>
      </c>
      <c r="BM131" s="30">
        <v>0</v>
      </c>
      <c r="BN131" s="38">
        <v>878281.53267397662</v>
      </c>
      <c r="BO131" s="30">
        <v>5871.5199955920452</v>
      </c>
      <c r="BP131" s="30" t="s">
        <v>412</v>
      </c>
      <c r="BQ131" s="30">
        <v>5871.5199955920452</v>
      </c>
      <c r="BR131" s="196">
        <v>-1.9928435873785899E-2</v>
      </c>
      <c r="BS131" s="30">
        <v>0</v>
      </c>
      <c r="BT131" s="30">
        <v>878281.53267397662</v>
      </c>
      <c r="BU131" s="30">
        <v>0</v>
      </c>
      <c r="BV131" s="38">
        <v>878281.53267397662</v>
      </c>
      <c r="BW131" s="211">
        <v>0</v>
      </c>
      <c r="BX131" s="212">
        <v>878281.53267397662</v>
      </c>
      <c r="BZ131" s="23">
        <v>8732099</v>
      </c>
      <c r="CB131" s="320"/>
    </row>
    <row r="132" spans="1:80" x14ac:dyDescent="0.25">
      <c r="A132" s="23">
        <v>110666</v>
      </c>
      <c r="B132" s="23">
        <v>8732121</v>
      </c>
      <c r="C132" s="23" t="s">
        <v>216</v>
      </c>
      <c r="D132" s="223">
        <v>392</v>
      </c>
      <c r="E132" s="223">
        <v>392</v>
      </c>
      <c r="F132" s="223">
        <v>0</v>
      </c>
      <c r="G132" s="30">
        <v>1507413.1806012127</v>
      </c>
      <c r="H132" s="30">
        <v>0</v>
      </c>
      <c r="I132" s="30">
        <v>0</v>
      </c>
      <c r="J132" s="30">
        <v>34635.964793604646</v>
      </c>
      <c r="K132" s="30">
        <v>0</v>
      </c>
      <c r="L132" s="30">
        <v>74169.944810547313</v>
      </c>
      <c r="M132" s="30">
        <v>0</v>
      </c>
      <c r="N132" s="30">
        <v>20436.71862064199</v>
      </c>
      <c r="O132" s="30">
        <v>7406.9985316193306</v>
      </c>
      <c r="P132" s="30">
        <v>0</v>
      </c>
      <c r="Q132" s="30">
        <v>0</v>
      </c>
      <c r="R132" s="30">
        <v>0</v>
      </c>
      <c r="S132" s="30">
        <v>0</v>
      </c>
      <c r="T132" s="30">
        <v>0</v>
      </c>
      <c r="U132" s="30">
        <v>0</v>
      </c>
      <c r="V132" s="30">
        <v>0</v>
      </c>
      <c r="W132" s="30">
        <v>0</v>
      </c>
      <c r="X132" s="30">
        <v>0</v>
      </c>
      <c r="Y132" s="30">
        <v>0</v>
      </c>
      <c r="Z132" s="30">
        <v>50258.915489293555</v>
      </c>
      <c r="AA132" s="30">
        <v>0</v>
      </c>
      <c r="AB132" s="30">
        <v>154539.03745761441</v>
      </c>
      <c r="AC132" s="30">
        <v>0</v>
      </c>
      <c r="AD132" s="30">
        <v>9225.9064854367571</v>
      </c>
      <c r="AE132" s="30">
        <v>0</v>
      </c>
      <c r="AF132" s="30">
        <v>145041.22630741764</v>
      </c>
      <c r="AG132" s="30">
        <v>0</v>
      </c>
      <c r="AH132" s="30">
        <v>0</v>
      </c>
      <c r="AI132" s="30">
        <v>0</v>
      </c>
      <c r="AJ132" s="30">
        <v>60060</v>
      </c>
      <c r="AK132" s="30">
        <v>0</v>
      </c>
      <c r="AL132" s="30">
        <v>0</v>
      </c>
      <c r="AM132" s="30">
        <v>0</v>
      </c>
      <c r="AN132" s="30">
        <v>0</v>
      </c>
      <c r="AO132" s="30">
        <v>0</v>
      </c>
      <c r="AP132" s="30">
        <v>0</v>
      </c>
      <c r="AQ132" s="30">
        <v>0</v>
      </c>
      <c r="AR132" s="30">
        <v>0</v>
      </c>
      <c r="AS132" s="30">
        <v>1507413.1806012127</v>
      </c>
      <c r="AT132" s="30">
        <v>350673.48618875799</v>
      </c>
      <c r="AU132" s="30">
        <v>205101.22630741764</v>
      </c>
      <c r="AV132" s="30">
        <v>246598.94350627411</v>
      </c>
      <c r="AW132" s="38">
        <v>2063187.8930973883</v>
      </c>
      <c r="AX132" s="30">
        <v>2003127.8930973883</v>
      </c>
      <c r="AY132" s="30">
        <v>4955</v>
      </c>
      <c r="AZ132" s="30">
        <v>1942360</v>
      </c>
      <c r="BA132" s="30">
        <v>0</v>
      </c>
      <c r="BB132" s="30">
        <v>0</v>
      </c>
      <c r="BC132" s="30">
        <v>2063187.8930973883</v>
      </c>
      <c r="BD132" s="30">
        <v>2063187.8930973886</v>
      </c>
      <c r="BE132" s="30">
        <v>0</v>
      </c>
      <c r="BF132" s="30">
        <v>2002420</v>
      </c>
      <c r="BG132" s="30">
        <v>1797318.7736925823</v>
      </c>
      <c r="BH132" s="30">
        <v>1858086.6667899706</v>
      </c>
      <c r="BI132" s="30">
        <v>4740.0170071172715</v>
      </c>
      <c r="BJ132" s="30">
        <v>4609.6571999814551</v>
      </c>
      <c r="BK132" s="196">
        <v>2.8279718313184096E-2</v>
      </c>
      <c r="BL132" s="30">
        <v>0</v>
      </c>
      <c r="BM132" s="30">
        <v>0</v>
      </c>
      <c r="BN132" s="38">
        <v>2063187.8930973883</v>
      </c>
      <c r="BO132" s="30">
        <v>5110.0201354525216</v>
      </c>
      <c r="BP132" s="30" t="s">
        <v>412</v>
      </c>
      <c r="BQ132" s="30">
        <v>5263.2344211668069</v>
      </c>
      <c r="BR132" s="196">
        <v>2.3859982545941572E-2</v>
      </c>
      <c r="BS132" s="30">
        <v>-3579.1000000000013</v>
      </c>
      <c r="BT132" s="30">
        <v>2059608.7930973882</v>
      </c>
      <c r="BU132" s="30">
        <v>-3920</v>
      </c>
      <c r="BV132" s="38">
        <v>2055688.7930973882</v>
      </c>
      <c r="BW132" s="211">
        <v>60060</v>
      </c>
      <c r="BX132" s="212">
        <v>1995628.7930973882</v>
      </c>
      <c r="BZ132" s="23">
        <v>8732121</v>
      </c>
      <c r="CB132" s="320"/>
    </row>
    <row r="133" spans="1:80" x14ac:dyDescent="0.25">
      <c r="A133" s="23">
        <v>140622</v>
      </c>
      <c r="B133" s="23">
        <v>8732025</v>
      </c>
      <c r="C133" s="23" t="s">
        <v>217</v>
      </c>
      <c r="D133" s="223">
        <v>209</v>
      </c>
      <c r="E133" s="223">
        <v>209</v>
      </c>
      <c r="F133" s="223">
        <v>0</v>
      </c>
      <c r="G133" s="30">
        <v>803697.33353483025</v>
      </c>
      <c r="H133" s="30">
        <v>0</v>
      </c>
      <c r="I133" s="30">
        <v>0</v>
      </c>
      <c r="J133" s="30">
        <v>12369.987426287365</v>
      </c>
      <c r="K133" s="30">
        <v>0</v>
      </c>
      <c r="L133" s="30">
        <v>27548.83664391749</v>
      </c>
      <c r="M133" s="30">
        <v>0</v>
      </c>
      <c r="N133" s="30">
        <v>0</v>
      </c>
      <c r="O133" s="30">
        <v>284.88455890843574</v>
      </c>
      <c r="P133" s="30">
        <v>0</v>
      </c>
      <c r="Q133" s="30">
        <v>0</v>
      </c>
      <c r="R133" s="30">
        <v>0</v>
      </c>
      <c r="S133" s="30">
        <v>0</v>
      </c>
      <c r="T133" s="30">
        <v>0</v>
      </c>
      <c r="U133" s="30">
        <v>0</v>
      </c>
      <c r="V133" s="30">
        <v>0</v>
      </c>
      <c r="W133" s="30">
        <v>0</v>
      </c>
      <c r="X133" s="30">
        <v>0</v>
      </c>
      <c r="Y133" s="30">
        <v>0</v>
      </c>
      <c r="Z133" s="30">
        <v>2095.0218405120409</v>
      </c>
      <c r="AA133" s="30">
        <v>0</v>
      </c>
      <c r="AB133" s="30">
        <v>66036.036536653599</v>
      </c>
      <c r="AC133" s="30">
        <v>0</v>
      </c>
      <c r="AD133" s="30">
        <v>0</v>
      </c>
      <c r="AE133" s="30">
        <v>0</v>
      </c>
      <c r="AF133" s="30">
        <v>145041.22630741764</v>
      </c>
      <c r="AG133" s="30">
        <v>0</v>
      </c>
      <c r="AH133" s="30">
        <v>0</v>
      </c>
      <c r="AI133" s="30">
        <v>0</v>
      </c>
      <c r="AJ133" s="30">
        <v>4266.45</v>
      </c>
      <c r="AK133" s="30">
        <v>0</v>
      </c>
      <c r="AL133" s="30">
        <v>0</v>
      </c>
      <c r="AM133" s="30">
        <v>0</v>
      </c>
      <c r="AN133" s="30">
        <v>0</v>
      </c>
      <c r="AO133" s="30">
        <v>0</v>
      </c>
      <c r="AP133" s="30">
        <v>0</v>
      </c>
      <c r="AQ133" s="30">
        <v>0</v>
      </c>
      <c r="AR133" s="30">
        <v>0</v>
      </c>
      <c r="AS133" s="30">
        <v>803697.33353483025</v>
      </c>
      <c r="AT133" s="30">
        <v>108334.76700627894</v>
      </c>
      <c r="AU133" s="30">
        <v>149307.67630741766</v>
      </c>
      <c r="AV133" s="30">
        <v>102389.47570424862</v>
      </c>
      <c r="AW133" s="38">
        <v>1061339.7768485269</v>
      </c>
      <c r="AX133" s="30">
        <v>1057073.326848527</v>
      </c>
      <c r="AY133" s="30">
        <v>4955</v>
      </c>
      <c r="AZ133" s="30">
        <v>1035595</v>
      </c>
      <c r="BA133" s="30">
        <v>0</v>
      </c>
      <c r="BB133" s="30">
        <v>0</v>
      </c>
      <c r="BC133" s="30">
        <v>1061339.7768485269</v>
      </c>
      <c r="BD133" s="30">
        <v>1061339.7768485269</v>
      </c>
      <c r="BE133" s="30">
        <v>0</v>
      </c>
      <c r="BF133" s="30">
        <v>1039861.45</v>
      </c>
      <c r="BG133" s="30">
        <v>890553.77369258238</v>
      </c>
      <c r="BH133" s="30">
        <v>912032.10054110934</v>
      </c>
      <c r="BI133" s="30">
        <v>4363.7899547421503</v>
      </c>
      <c r="BJ133" s="30">
        <v>4381.7824331402007</v>
      </c>
      <c r="BK133" s="196">
        <v>-4.1062007693422114E-3</v>
      </c>
      <c r="BL133" s="30">
        <v>4.1062007693422114E-3</v>
      </c>
      <c r="BM133" s="30">
        <v>3760.4279851925503</v>
      </c>
      <c r="BN133" s="38">
        <v>1065100.2048337194</v>
      </c>
      <c r="BO133" s="30">
        <v>5075.7595925058349</v>
      </c>
      <c r="BP133" s="30" t="s">
        <v>412</v>
      </c>
      <c r="BQ133" s="30">
        <v>5096.1732288694711</v>
      </c>
      <c r="BR133" s="196">
        <v>1.226873707466547E-3</v>
      </c>
      <c r="BS133" s="30">
        <v>0</v>
      </c>
      <c r="BT133" s="30">
        <v>1065100.2048337194</v>
      </c>
      <c r="BU133" s="30">
        <v>0</v>
      </c>
      <c r="BV133" s="38">
        <v>1065100.2048337194</v>
      </c>
      <c r="BW133" s="211">
        <v>4266.45</v>
      </c>
      <c r="BX133" s="212">
        <v>1060833.7548337195</v>
      </c>
      <c r="BZ133" s="23">
        <v>8732025</v>
      </c>
      <c r="CB133" s="320"/>
    </row>
    <row r="134" spans="1:80" x14ac:dyDescent="0.25">
      <c r="A134" s="23">
        <v>110614</v>
      </c>
      <c r="B134" s="23">
        <v>8732028</v>
      </c>
      <c r="C134" s="23" t="s">
        <v>218</v>
      </c>
      <c r="D134" s="223">
        <v>383</v>
      </c>
      <c r="E134" s="223">
        <v>383</v>
      </c>
      <c r="F134" s="223">
        <v>0</v>
      </c>
      <c r="G134" s="30">
        <v>1472804.2045159808</v>
      </c>
      <c r="H134" s="30">
        <v>0</v>
      </c>
      <c r="I134" s="30">
        <v>0</v>
      </c>
      <c r="J134" s="30">
        <v>41068.358255273968</v>
      </c>
      <c r="K134" s="30">
        <v>0</v>
      </c>
      <c r="L134" s="30">
        <v>87944.363132505881</v>
      </c>
      <c r="M134" s="30">
        <v>0</v>
      </c>
      <c r="N134" s="30">
        <v>0</v>
      </c>
      <c r="O134" s="30">
        <v>0</v>
      </c>
      <c r="P134" s="30">
        <v>0</v>
      </c>
      <c r="Q134" s="30">
        <v>0</v>
      </c>
      <c r="R134" s="30">
        <v>0</v>
      </c>
      <c r="S134" s="30">
        <v>0</v>
      </c>
      <c r="T134" s="30">
        <v>0</v>
      </c>
      <c r="U134" s="30">
        <v>0</v>
      </c>
      <c r="V134" s="30">
        <v>0</v>
      </c>
      <c r="W134" s="30">
        <v>0</v>
      </c>
      <c r="X134" s="30">
        <v>0</v>
      </c>
      <c r="Y134" s="30">
        <v>0</v>
      </c>
      <c r="Z134" s="30">
        <v>16900.748242869551</v>
      </c>
      <c r="AA134" s="30">
        <v>0</v>
      </c>
      <c r="AB134" s="30">
        <v>164409.5373667742</v>
      </c>
      <c r="AC134" s="30">
        <v>0</v>
      </c>
      <c r="AD134" s="30">
        <v>0</v>
      </c>
      <c r="AE134" s="30">
        <v>0</v>
      </c>
      <c r="AF134" s="30">
        <v>145041.22630741764</v>
      </c>
      <c r="AG134" s="30">
        <v>0</v>
      </c>
      <c r="AH134" s="30">
        <v>0</v>
      </c>
      <c r="AI134" s="30">
        <v>0</v>
      </c>
      <c r="AJ134" s="30">
        <v>71526</v>
      </c>
      <c r="AK134" s="30">
        <v>0</v>
      </c>
      <c r="AL134" s="30">
        <v>0</v>
      </c>
      <c r="AM134" s="30">
        <v>0</v>
      </c>
      <c r="AN134" s="30">
        <v>0</v>
      </c>
      <c r="AO134" s="30">
        <v>0</v>
      </c>
      <c r="AP134" s="30">
        <v>0</v>
      </c>
      <c r="AQ134" s="30">
        <v>0</v>
      </c>
      <c r="AR134" s="30">
        <v>0</v>
      </c>
      <c r="AS134" s="30">
        <v>1472804.2045159808</v>
      </c>
      <c r="AT134" s="30">
        <v>310323.0069974236</v>
      </c>
      <c r="AU134" s="30">
        <v>216567.22630741764</v>
      </c>
      <c r="AV134" s="30">
        <v>236222.97768619141</v>
      </c>
      <c r="AW134" s="38">
        <v>1999694.437820822</v>
      </c>
      <c r="AX134" s="30">
        <v>1928168.437820822</v>
      </c>
      <c r="AY134" s="30">
        <v>4955</v>
      </c>
      <c r="AZ134" s="30">
        <v>1897765</v>
      </c>
      <c r="BA134" s="30">
        <v>0</v>
      </c>
      <c r="BB134" s="30">
        <v>0</v>
      </c>
      <c r="BC134" s="30">
        <v>1999694.437820822</v>
      </c>
      <c r="BD134" s="30">
        <v>1999694.437820822</v>
      </c>
      <c r="BE134" s="30">
        <v>0</v>
      </c>
      <c r="BF134" s="30">
        <v>1969291</v>
      </c>
      <c r="BG134" s="30">
        <v>1752723.7736925823</v>
      </c>
      <c r="BH134" s="30">
        <v>1783127.2115134043</v>
      </c>
      <c r="BI134" s="30">
        <v>4655.6846253613685</v>
      </c>
      <c r="BJ134" s="30">
        <v>4615.0206411726604</v>
      </c>
      <c r="BK134" s="196">
        <v>8.8112247702483854E-3</v>
      </c>
      <c r="BL134" s="30">
        <v>0</v>
      </c>
      <c r="BM134" s="30">
        <v>0</v>
      </c>
      <c r="BN134" s="38">
        <v>1999694.437820822</v>
      </c>
      <c r="BO134" s="30">
        <v>5034.3823441796922</v>
      </c>
      <c r="BP134" s="30" t="s">
        <v>412</v>
      </c>
      <c r="BQ134" s="30">
        <v>5221.1343024042353</v>
      </c>
      <c r="BR134" s="196">
        <v>8.2688920756306405E-3</v>
      </c>
      <c r="BS134" s="30">
        <v>-3564.85</v>
      </c>
      <c r="BT134" s="30">
        <v>1996129.5878208219</v>
      </c>
      <c r="BU134" s="30">
        <v>-3830</v>
      </c>
      <c r="BV134" s="38">
        <v>1992299.5878208219</v>
      </c>
      <c r="BW134" s="211">
        <v>71526</v>
      </c>
      <c r="BX134" s="212">
        <v>1920773.5878208219</v>
      </c>
      <c r="BZ134" s="23">
        <v>8732028</v>
      </c>
      <c r="CB134" s="320"/>
    </row>
    <row r="135" spans="1:80" x14ac:dyDescent="0.25">
      <c r="A135" s="23">
        <v>137527</v>
      </c>
      <c r="B135" s="23">
        <v>8734040</v>
      </c>
      <c r="C135" s="23" t="s">
        <v>219</v>
      </c>
      <c r="D135" s="223">
        <v>590</v>
      </c>
      <c r="E135" s="223">
        <v>0</v>
      </c>
      <c r="F135" s="223">
        <v>590</v>
      </c>
      <c r="G135" s="30">
        <v>0</v>
      </c>
      <c r="H135" s="30">
        <v>2021586.8260987054</v>
      </c>
      <c r="I135" s="30">
        <v>1325983.675535538</v>
      </c>
      <c r="J135" s="30">
        <v>0</v>
      </c>
      <c r="K135" s="30">
        <v>70261.52858131213</v>
      </c>
      <c r="L135" s="30">
        <v>0</v>
      </c>
      <c r="M135" s="30">
        <v>226938.04003151637</v>
      </c>
      <c r="N135" s="30">
        <v>0</v>
      </c>
      <c r="O135" s="30">
        <v>0</v>
      </c>
      <c r="P135" s="30">
        <v>0</v>
      </c>
      <c r="Q135" s="30">
        <v>0</v>
      </c>
      <c r="R135" s="30">
        <v>0</v>
      </c>
      <c r="S135" s="30">
        <v>0</v>
      </c>
      <c r="T135" s="30">
        <v>3398.622808030465</v>
      </c>
      <c r="U135" s="30">
        <v>1349.4531737767998</v>
      </c>
      <c r="V135" s="30">
        <v>0</v>
      </c>
      <c r="W135" s="30">
        <v>694.71848575916863</v>
      </c>
      <c r="X135" s="30">
        <v>0</v>
      </c>
      <c r="Y135" s="30">
        <v>0</v>
      </c>
      <c r="Z135" s="30">
        <v>0</v>
      </c>
      <c r="AA135" s="30">
        <v>25727.694266442002</v>
      </c>
      <c r="AB135" s="30">
        <v>0</v>
      </c>
      <c r="AC135" s="30">
        <v>268206.72735546279</v>
      </c>
      <c r="AD135" s="30">
        <v>0</v>
      </c>
      <c r="AE135" s="30">
        <v>6462.4390115512942</v>
      </c>
      <c r="AF135" s="30">
        <v>145041.22630741764</v>
      </c>
      <c r="AG135" s="30">
        <v>2778.8739430366713</v>
      </c>
      <c r="AH135" s="30">
        <v>0</v>
      </c>
      <c r="AI135" s="30">
        <v>0</v>
      </c>
      <c r="AJ135" s="30">
        <v>22386</v>
      </c>
      <c r="AK135" s="30">
        <v>0</v>
      </c>
      <c r="AL135" s="30">
        <v>0</v>
      </c>
      <c r="AM135" s="30">
        <v>0</v>
      </c>
      <c r="AN135" s="30">
        <v>0</v>
      </c>
      <c r="AO135" s="30">
        <v>0</v>
      </c>
      <c r="AP135" s="30">
        <v>0</v>
      </c>
      <c r="AQ135" s="30">
        <v>0</v>
      </c>
      <c r="AR135" s="30">
        <v>0</v>
      </c>
      <c r="AS135" s="30">
        <v>3347570.5016342434</v>
      </c>
      <c r="AT135" s="30">
        <v>603039.22371385095</v>
      </c>
      <c r="AU135" s="30">
        <v>170206.10025045433</v>
      </c>
      <c r="AV135" s="30">
        <v>435911.60013279022</v>
      </c>
      <c r="AW135" s="38">
        <v>4120815.8255985486</v>
      </c>
      <c r="AX135" s="30">
        <v>4098429.8255985486</v>
      </c>
      <c r="AY135" s="30">
        <v>6465</v>
      </c>
      <c r="AZ135" s="30">
        <v>3814350</v>
      </c>
      <c r="BA135" s="30">
        <v>0</v>
      </c>
      <c r="BB135" s="30">
        <v>0</v>
      </c>
      <c r="BC135" s="30">
        <v>4120815.8255985486</v>
      </c>
      <c r="BD135" s="30">
        <v>0</v>
      </c>
      <c r="BE135" s="30">
        <v>4120815.8255985486</v>
      </c>
      <c r="BF135" s="30">
        <v>3836736</v>
      </c>
      <c r="BG135" s="30">
        <v>3666529.8997495458</v>
      </c>
      <c r="BH135" s="30">
        <v>3950609.7253480945</v>
      </c>
      <c r="BI135" s="30">
        <v>6695.9486870306682</v>
      </c>
      <c r="BJ135" s="30">
        <v>6610.1802504687721</v>
      </c>
      <c r="BK135" s="196">
        <v>1.2975203899441881E-2</v>
      </c>
      <c r="BL135" s="30">
        <v>0</v>
      </c>
      <c r="BM135" s="30">
        <v>0</v>
      </c>
      <c r="BN135" s="38">
        <v>4120815.8255985486</v>
      </c>
      <c r="BO135" s="30">
        <v>6946.4912298280487</v>
      </c>
      <c r="BP135" s="30" t="s">
        <v>412</v>
      </c>
      <c r="BQ135" s="30">
        <v>6984.4336027094041</v>
      </c>
      <c r="BR135" s="196">
        <v>1.6011909563755422E-2</v>
      </c>
      <c r="BS135" s="30">
        <v>0</v>
      </c>
      <c r="BT135" s="30">
        <v>4120815.8255985486</v>
      </c>
      <c r="BU135" s="30">
        <v>0</v>
      </c>
      <c r="BV135" s="38">
        <v>4120815.8255985486</v>
      </c>
      <c r="BW135" s="211">
        <v>22386</v>
      </c>
      <c r="BX135" s="212">
        <v>4098429.8255985486</v>
      </c>
      <c r="BZ135" s="23">
        <v>8734040</v>
      </c>
      <c r="CB135" s="320"/>
    </row>
    <row r="136" spans="1:80" x14ac:dyDescent="0.25">
      <c r="A136" s="23">
        <v>110615</v>
      </c>
      <c r="B136" s="23">
        <v>8732029</v>
      </c>
      <c r="C136" s="23" t="s">
        <v>220</v>
      </c>
      <c r="D136" s="223">
        <v>192</v>
      </c>
      <c r="E136" s="223">
        <v>192</v>
      </c>
      <c r="F136" s="223">
        <v>0</v>
      </c>
      <c r="G136" s="30">
        <v>738324.8231516144</v>
      </c>
      <c r="H136" s="30">
        <v>0</v>
      </c>
      <c r="I136" s="30">
        <v>0</v>
      </c>
      <c r="J136" s="30">
        <v>15338.784408596273</v>
      </c>
      <c r="K136" s="30">
        <v>0</v>
      </c>
      <c r="L136" s="30">
        <v>33906.260484821614</v>
      </c>
      <c r="M136" s="30">
        <v>0</v>
      </c>
      <c r="N136" s="30">
        <v>0</v>
      </c>
      <c r="O136" s="30">
        <v>0</v>
      </c>
      <c r="P136" s="30">
        <v>0</v>
      </c>
      <c r="Q136" s="30">
        <v>489.80152233380147</v>
      </c>
      <c r="R136" s="30">
        <v>0</v>
      </c>
      <c r="S136" s="30">
        <v>0</v>
      </c>
      <c r="T136" s="30">
        <v>0</v>
      </c>
      <c r="U136" s="30">
        <v>0</v>
      </c>
      <c r="V136" s="30">
        <v>0</v>
      </c>
      <c r="W136" s="30">
        <v>0</v>
      </c>
      <c r="X136" s="30">
        <v>0</v>
      </c>
      <c r="Y136" s="30">
        <v>0</v>
      </c>
      <c r="Z136" s="30">
        <v>2966.0708142811332</v>
      </c>
      <c r="AA136" s="30">
        <v>0</v>
      </c>
      <c r="AB136" s="30">
        <v>69531.942858917333</v>
      </c>
      <c r="AC136" s="30">
        <v>0</v>
      </c>
      <c r="AD136" s="30">
        <v>0</v>
      </c>
      <c r="AE136" s="30">
        <v>0</v>
      </c>
      <c r="AF136" s="30">
        <v>145041.22630741764</v>
      </c>
      <c r="AG136" s="30">
        <v>0</v>
      </c>
      <c r="AH136" s="30">
        <v>0</v>
      </c>
      <c r="AI136" s="30">
        <v>0</v>
      </c>
      <c r="AJ136" s="30">
        <v>34671</v>
      </c>
      <c r="AK136" s="30">
        <v>0</v>
      </c>
      <c r="AL136" s="30">
        <v>0</v>
      </c>
      <c r="AM136" s="30">
        <v>0</v>
      </c>
      <c r="AN136" s="30">
        <v>0</v>
      </c>
      <c r="AO136" s="30">
        <v>0</v>
      </c>
      <c r="AP136" s="30">
        <v>0</v>
      </c>
      <c r="AQ136" s="30">
        <v>0</v>
      </c>
      <c r="AR136" s="30">
        <v>0</v>
      </c>
      <c r="AS136" s="30">
        <v>738324.8231516144</v>
      </c>
      <c r="AT136" s="30">
        <v>122232.86008895015</v>
      </c>
      <c r="AU136" s="30">
        <v>179712.22630741764</v>
      </c>
      <c r="AV136" s="30">
        <v>104356.79141607406</v>
      </c>
      <c r="AW136" s="38">
        <v>1040269.9095479822</v>
      </c>
      <c r="AX136" s="30">
        <v>1005598.9095479822</v>
      </c>
      <c r="AY136" s="30">
        <v>4955</v>
      </c>
      <c r="AZ136" s="30">
        <v>951360</v>
      </c>
      <c r="BA136" s="30">
        <v>0</v>
      </c>
      <c r="BB136" s="30">
        <v>0</v>
      </c>
      <c r="BC136" s="30">
        <v>1040269.9095479822</v>
      </c>
      <c r="BD136" s="30">
        <v>1040269.909547982</v>
      </c>
      <c r="BE136" s="30">
        <v>0</v>
      </c>
      <c r="BF136" s="30">
        <v>986031</v>
      </c>
      <c r="BG136" s="30">
        <v>806318.77369258238</v>
      </c>
      <c r="BH136" s="30">
        <v>860557.68324056454</v>
      </c>
      <c r="BI136" s="30">
        <v>4482.0712668779406</v>
      </c>
      <c r="BJ136" s="30">
        <v>4450.6930490122968</v>
      </c>
      <c r="BK136" s="196">
        <v>7.0501869079934217E-3</v>
      </c>
      <c r="BL136" s="30">
        <v>0</v>
      </c>
      <c r="BM136" s="30">
        <v>0</v>
      </c>
      <c r="BN136" s="38">
        <v>1040269.9095479822</v>
      </c>
      <c r="BO136" s="30">
        <v>5237.4943205624068</v>
      </c>
      <c r="BP136" s="30" t="s">
        <v>412</v>
      </c>
      <c r="BQ136" s="30">
        <v>5418.0724455624068</v>
      </c>
      <c r="BR136" s="196">
        <v>1.8983421247948939E-2</v>
      </c>
      <c r="BS136" s="30">
        <v>-1737.7499999999998</v>
      </c>
      <c r="BT136" s="30">
        <v>1038532.1595479822</v>
      </c>
      <c r="BU136" s="30">
        <v>-1920</v>
      </c>
      <c r="BV136" s="38">
        <v>1036612.1595479822</v>
      </c>
      <c r="BW136" s="211">
        <v>34671</v>
      </c>
      <c r="BX136" s="212">
        <v>1001941.1595479822</v>
      </c>
      <c r="BZ136" s="23">
        <v>8732029</v>
      </c>
      <c r="CB136" s="320"/>
    </row>
    <row r="137" spans="1:80" x14ac:dyDescent="0.25">
      <c r="A137" s="23">
        <v>141212</v>
      </c>
      <c r="B137" s="23">
        <v>8732030</v>
      </c>
      <c r="C137" s="23" t="s">
        <v>221</v>
      </c>
      <c r="D137" s="223">
        <v>94</v>
      </c>
      <c r="E137" s="223">
        <v>94</v>
      </c>
      <c r="F137" s="223">
        <v>0</v>
      </c>
      <c r="G137" s="30">
        <v>361471.52800131124</v>
      </c>
      <c r="H137" s="30">
        <v>0</v>
      </c>
      <c r="I137" s="30">
        <v>0</v>
      </c>
      <c r="J137" s="30">
        <v>5937.5939646179195</v>
      </c>
      <c r="K137" s="30">
        <v>0</v>
      </c>
      <c r="L137" s="30">
        <v>12714.847681808071</v>
      </c>
      <c r="M137" s="30">
        <v>0</v>
      </c>
      <c r="N137" s="30">
        <v>0</v>
      </c>
      <c r="O137" s="30">
        <v>0</v>
      </c>
      <c r="P137" s="30">
        <v>0</v>
      </c>
      <c r="Q137" s="30">
        <v>0</v>
      </c>
      <c r="R137" s="30">
        <v>0</v>
      </c>
      <c r="S137" s="30">
        <v>0</v>
      </c>
      <c r="T137" s="30">
        <v>0</v>
      </c>
      <c r="U137" s="30">
        <v>0</v>
      </c>
      <c r="V137" s="30">
        <v>0</v>
      </c>
      <c r="W137" s="30">
        <v>0</v>
      </c>
      <c r="X137" s="30">
        <v>0</v>
      </c>
      <c r="Y137" s="30">
        <v>0</v>
      </c>
      <c r="Z137" s="30">
        <v>2236.2938076840437</v>
      </c>
      <c r="AA137" s="30">
        <v>0</v>
      </c>
      <c r="AB137" s="30">
        <v>20165.344568732977</v>
      </c>
      <c r="AC137" s="30">
        <v>0</v>
      </c>
      <c r="AD137" s="30">
        <v>0</v>
      </c>
      <c r="AE137" s="30">
        <v>0</v>
      </c>
      <c r="AF137" s="30">
        <v>145041.22630741764</v>
      </c>
      <c r="AG137" s="30">
        <v>42745.295548169808</v>
      </c>
      <c r="AH137" s="30">
        <v>0</v>
      </c>
      <c r="AI137" s="30">
        <v>0</v>
      </c>
      <c r="AJ137" s="30">
        <v>3692.6</v>
      </c>
      <c r="AK137" s="30">
        <v>0</v>
      </c>
      <c r="AL137" s="30">
        <v>0</v>
      </c>
      <c r="AM137" s="30">
        <v>0</v>
      </c>
      <c r="AN137" s="30">
        <v>0</v>
      </c>
      <c r="AO137" s="30">
        <v>0</v>
      </c>
      <c r="AP137" s="30">
        <v>0</v>
      </c>
      <c r="AQ137" s="30">
        <v>0</v>
      </c>
      <c r="AR137" s="30">
        <v>0</v>
      </c>
      <c r="AS137" s="30">
        <v>361471.52800131124</v>
      </c>
      <c r="AT137" s="30">
        <v>41054.080022843016</v>
      </c>
      <c r="AU137" s="30">
        <v>191479.12185558747</v>
      </c>
      <c r="AV137" s="30">
        <v>36489.449853428028</v>
      </c>
      <c r="AW137" s="38">
        <v>594004.72987974179</v>
      </c>
      <c r="AX137" s="30">
        <v>590312.12987974181</v>
      </c>
      <c r="AY137" s="30">
        <v>4955</v>
      </c>
      <c r="AZ137" s="30">
        <v>465770</v>
      </c>
      <c r="BA137" s="30">
        <v>0</v>
      </c>
      <c r="BB137" s="30">
        <v>0</v>
      </c>
      <c r="BC137" s="30">
        <v>594004.72987974179</v>
      </c>
      <c r="BD137" s="30">
        <v>594004.72987974167</v>
      </c>
      <c r="BE137" s="30">
        <v>0</v>
      </c>
      <c r="BF137" s="30">
        <v>469462.6</v>
      </c>
      <c r="BG137" s="30">
        <v>277983.47814441251</v>
      </c>
      <c r="BH137" s="30">
        <v>402525.60802415432</v>
      </c>
      <c r="BI137" s="30">
        <v>4282.1873194058971</v>
      </c>
      <c r="BJ137" s="30">
        <v>4451.8952284441239</v>
      </c>
      <c r="BK137" s="196">
        <v>-3.8120373533035122E-2</v>
      </c>
      <c r="BL137" s="30">
        <v>3.8120373533035122E-2</v>
      </c>
      <c r="BM137" s="30">
        <v>15952.543449593311</v>
      </c>
      <c r="BN137" s="38">
        <v>609957.27332933515</v>
      </c>
      <c r="BO137" s="30">
        <v>6449.6241843546295</v>
      </c>
      <c r="BP137" s="30" t="s">
        <v>412</v>
      </c>
      <c r="BQ137" s="30">
        <v>6488.9071630780336</v>
      </c>
      <c r="BR137" s="196">
        <v>1.9042935094063518E-2</v>
      </c>
      <c r="BS137" s="30">
        <v>0</v>
      </c>
      <c r="BT137" s="30">
        <v>609957.27332933515</v>
      </c>
      <c r="BU137" s="30">
        <v>0</v>
      </c>
      <c r="BV137" s="38">
        <v>609957.27332933515</v>
      </c>
      <c r="BW137" s="211">
        <v>3692.6</v>
      </c>
      <c r="BX137" s="212">
        <v>606264.67332933517</v>
      </c>
      <c r="BZ137" s="23">
        <v>8732030</v>
      </c>
      <c r="CB137" s="320"/>
    </row>
    <row r="138" spans="1:80" x14ac:dyDescent="0.25">
      <c r="A138" s="23">
        <v>110626</v>
      </c>
      <c r="B138" s="23">
        <v>8732059</v>
      </c>
      <c r="C138" s="23" t="s">
        <v>222</v>
      </c>
      <c r="D138" s="223">
        <v>189</v>
      </c>
      <c r="E138" s="223">
        <v>189</v>
      </c>
      <c r="F138" s="223">
        <v>0</v>
      </c>
      <c r="G138" s="30">
        <v>726788.49778987048</v>
      </c>
      <c r="H138" s="30">
        <v>0</v>
      </c>
      <c r="I138" s="30">
        <v>0</v>
      </c>
      <c r="J138" s="30">
        <v>9401.1904439784248</v>
      </c>
      <c r="K138" s="30">
        <v>0</v>
      </c>
      <c r="L138" s="30">
        <v>20131.842162862889</v>
      </c>
      <c r="M138" s="30">
        <v>0</v>
      </c>
      <c r="N138" s="30">
        <v>0</v>
      </c>
      <c r="O138" s="30">
        <v>284.88455890843574</v>
      </c>
      <c r="P138" s="30">
        <v>0</v>
      </c>
      <c r="Q138" s="30">
        <v>0</v>
      </c>
      <c r="R138" s="30">
        <v>0</v>
      </c>
      <c r="S138" s="30">
        <v>0</v>
      </c>
      <c r="T138" s="30">
        <v>0</v>
      </c>
      <c r="U138" s="30">
        <v>0</v>
      </c>
      <c r="V138" s="30">
        <v>0</v>
      </c>
      <c r="W138" s="30">
        <v>0</v>
      </c>
      <c r="X138" s="30">
        <v>0</v>
      </c>
      <c r="Y138" s="30">
        <v>0</v>
      </c>
      <c r="Z138" s="30">
        <v>15079.316379654709</v>
      </c>
      <c r="AA138" s="30">
        <v>0</v>
      </c>
      <c r="AB138" s="30">
        <v>90140.377847906668</v>
      </c>
      <c r="AC138" s="30">
        <v>0</v>
      </c>
      <c r="AD138" s="30">
        <v>4495.0785015977099</v>
      </c>
      <c r="AE138" s="30">
        <v>0</v>
      </c>
      <c r="AF138" s="30">
        <v>145041.22630741764</v>
      </c>
      <c r="AG138" s="30">
        <v>0</v>
      </c>
      <c r="AH138" s="30">
        <v>0</v>
      </c>
      <c r="AI138" s="30">
        <v>0</v>
      </c>
      <c r="AJ138" s="30">
        <v>17465</v>
      </c>
      <c r="AK138" s="30">
        <v>0</v>
      </c>
      <c r="AL138" s="30">
        <v>0</v>
      </c>
      <c r="AM138" s="30">
        <v>0</v>
      </c>
      <c r="AN138" s="30">
        <v>0</v>
      </c>
      <c r="AO138" s="30">
        <v>0</v>
      </c>
      <c r="AP138" s="30">
        <v>0</v>
      </c>
      <c r="AQ138" s="30">
        <v>0</v>
      </c>
      <c r="AR138" s="30">
        <v>0</v>
      </c>
      <c r="AS138" s="30">
        <v>726788.49778987048</v>
      </c>
      <c r="AT138" s="30">
        <v>139532.68989490884</v>
      </c>
      <c r="AU138" s="30">
        <v>162506.22630741764</v>
      </c>
      <c r="AV138" s="30">
        <v>122378.88443936694</v>
      </c>
      <c r="AW138" s="38">
        <v>1028827.4139921969</v>
      </c>
      <c r="AX138" s="30">
        <v>1011362.4139921969</v>
      </c>
      <c r="AY138" s="30">
        <v>4955</v>
      </c>
      <c r="AZ138" s="30">
        <v>936495</v>
      </c>
      <c r="BA138" s="30">
        <v>0</v>
      </c>
      <c r="BB138" s="30">
        <v>0</v>
      </c>
      <c r="BC138" s="30">
        <v>1028827.4139921969</v>
      </c>
      <c r="BD138" s="30">
        <v>1028827.4139921969</v>
      </c>
      <c r="BE138" s="30">
        <v>0</v>
      </c>
      <c r="BF138" s="30">
        <v>953960</v>
      </c>
      <c r="BG138" s="30">
        <v>791453.77369258238</v>
      </c>
      <c r="BH138" s="30">
        <v>866321.18768477929</v>
      </c>
      <c r="BI138" s="30">
        <v>4583.7099877501551</v>
      </c>
      <c r="BJ138" s="30">
        <v>4467.6424918817293</v>
      </c>
      <c r="BK138" s="196">
        <v>2.5979584552554304E-2</v>
      </c>
      <c r="BL138" s="30">
        <v>0</v>
      </c>
      <c r="BM138" s="30">
        <v>0</v>
      </c>
      <c r="BN138" s="38">
        <v>1028827.4139921969</v>
      </c>
      <c r="BO138" s="30">
        <v>5351.1238835565973</v>
      </c>
      <c r="BP138" s="30" t="s">
        <v>412</v>
      </c>
      <c r="BQ138" s="30">
        <v>5443.5312909640052</v>
      </c>
      <c r="BR138" s="196">
        <v>2.909274526940453E-2</v>
      </c>
      <c r="BS138" s="30">
        <v>-1657.0500000000004</v>
      </c>
      <c r="BT138" s="30">
        <v>1027170.3639921969</v>
      </c>
      <c r="BU138" s="30">
        <v>-1890</v>
      </c>
      <c r="BV138" s="38">
        <v>1025280.3639921969</v>
      </c>
      <c r="BW138" s="211">
        <v>17465</v>
      </c>
      <c r="BX138" s="212">
        <v>1007815.3639921969</v>
      </c>
      <c r="BZ138" s="23">
        <v>8732059</v>
      </c>
      <c r="CB138" s="320"/>
    </row>
    <row r="139" spans="1:80" x14ac:dyDescent="0.25">
      <c r="A139" s="23">
        <v>138595</v>
      </c>
      <c r="B139" s="23">
        <v>8732257</v>
      </c>
      <c r="C139" s="23" t="s">
        <v>223</v>
      </c>
      <c r="D139" s="223">
        <v>214</v>
      </c>
      <c r="E139" s="223">
        <v>214</v>
      </c>
      <c r="F139" s="223">
        <v>0</v>
      </c>
      <c r="G139" s="30">
        <v>822924.54247107019</v>
      </c>
      <c r="H139" s="30">
        <v>0</v>
      </c>
      <c r="I139" s="30">
        <v>0</v>
      </c>
      <c r="J139" s="30">
        <v>12369.987426287336</v>
      </c>
      <c r="K139" s="30">
        <v>0</v>
      </c>
      <c r="L139" s="30">
        <v>26489.266003766825</v>
      </c>
      <c r="M139" s="30">
        <v>0</v>
      </c>
      <c r="N139" s="30">
        <v>1185.604474305301</v>
      </c>
      <c r="O139" s="30">
        <v>862.71644726045088</v>
      </c>
      <c r="P139" s="30">
        <v>0</v>
      </c>
      <c r="Q139" s="30">
        <v>0</v>
      </c>
      <c r="R139" s="30">
        <v>0</v>
      </c>
      <c r="S139" s="30">
        <v>0</v>
      </c>
      <c r="T139" s="30">
        <v>0</v>
      </c>
      <c r="U139" s="30">
        <v>0</v>
      </c>
      <c r="V139" s="30">
        <v>0</v>
      </c>
      <c r="W139" s="30">
        <v>0</v>
      </c>
      <c r="X139" s="30">
        <v>0</v>
      </c>
      <c r="Y139" s="30">
        <v>0</v>
      </c>
      <c r="Z139" s="30">
        <v>9041.6366890143709</v>
      </c>
      <c r="AA139" s="30">
        <v>0</v>
      </c>
      <c r="AB139" s="30">
        <v>66903.838278931318</v>
      </c>
      <c r="AC139" s="30">
        <v>0</v>
      </c>
      <c r="AD139" s="30">
        <v>0</v>
      </c>
      <c r="AE139" s="30">
        <v>0</v>
      </c>
      <c r="AF139" s="30">
        <v>145041.22630741764</v>
      </c>
      <c r="AG139" s="30">
        <v>0</v>
      </c>
      <c r="AH139" s="30">
        <v>0</v>
      </c>
      <c r="AI139" s="30">
        <v>0</v>
      </c>
      <c r="AJ139" s="30">
        <v>4565.8500000000004</v>
      </c>
      <c r="AK139" s="30">
        <v>0</v>
      </c>
      <c r="AL139" s="30">
        <v>0</v>
      </c>
      <c r="AM139" s="30">
        <v>0</v>
      </c>
      <c r="AN139" s="30">
        <v>0</v>
      </c>
      <c r="AO139" s="30">
        <v>0</v>
      </c>
      <c r="AP139" s="30">
        <v>0</v>
      </c>
      <c r="AQ139" s="30">
        <v>0</v>
      </c>
      <c r="AR139" s="30">
        <v>0</v>
      </c>
      <c r="AS139" s="30">
        <v>822924.54247107019</v>
      </c>
      <c r="AT139" s="30">
        <v>116853.04931956559</v>
      </c>
      <c r="AU139" s="30">
        <v>149607.07630741765</v>
      </c>
      <c r="AV139" s="30">
        <v>105242.98601195385</v>
      </c>
      <c r="AW139" s="38">
        <v>1089384.6680980534</v>
      </c>
      <c r="AX139" s="30">
        <v>1084818.8180980533</v>
      </c>
      <c r="AY139" s="30">
        <v>4955</v>
      </c>
      <c r="AZ139" s="30">
        <v>1060370</v>
      </c>
      <c r="BA139" s="30">
        <v>0</v>
      </c>
      <c r="BB139" s="30">
        <v>0</v>
      </c>
      <c r="BC139" s="30">
        <v>1089384.6680980534</v>
      </c>
      <c r="BD139" s="30">
        <v>1089384.6680980534</v>
      </c>
      <c r="BE139" s="30">
        <v>0</v>
      </c>
      <c r="BF139" s="30">
        <v>1064935.8500000001</v>
      </c>
      <c r="BG139" s="30">
        <v>915328.7736925825</v>
      </c>
      <c r="BH139" s="30">
        <v>939777.59179063584</v>
      </c>
      <c r="BI139" s="30">
        <v>4391.4840737880177</v>
      </c>
      <c r="BJ139" s="30">
        <v>4380.7652632491909</v>
      </c>
      <c r="BK139" s="196">
        <v>2.4467895207141766E-3</v>
      </c>
      <c r="BL139" s="30">
        <v>0</v>
      </c>
      <c r="BM139" s="30">
        <v>0</v>
      </c>
      <c r="BN139" s="38">
        <v>1089384.6680980534</v>
      </c>
      <c r="BO139" s="30">
        <v>5069.2468135423051</v>
      </c>
      <c r="BP139" s="30" t="s">
        <v>412</v>
      </c>
      <c r="BQ139" s="30">
        <v>5090.582561205857</v>
      </c>
      <c r="BR139" s="196">
        <v>-2.6443238312757744E-3</v>
      </c>
      <c r="BS139" s="30">
        <v>0</v>
      </c>
      <c r="BT139" s="30">
        <v>1089384.6680980534</v>
      </c>
      <c r="BU139" s="30">
        <v>0</v>
      </c>
      <c r="BV139" s="38">
        <v>1089384.6680980534</v>
      </c>
      <c r="BW139" s="211">
        <v>4565.8500000000004</v>
      </c>
      <c r="BX139" s="212">
        <v>1084818.8180980533</v>
      </c>
      <c r="BZ139" s="23">
        <v>8732257</v>
      </c>
      <c r="CB139" s="320"/>
    </row>
    <row r="140" spans="1:80" x14ac:dyDescent="0.25">
      <c r="A140" s="23">
        <v>142498</v>
      </c>
      <c r="B140" s="23">
        <v>8732447</v>
      </c>
      <c r="C140" s="23" t="s">
        <v>224</v>
      </c>
      <c r="D140" s="223">
        <v>380</v>
      </c>
      <c r="E140" s="223">
        <v>380</v>
      </c>
      <c r="F140" s="223">
        <v>0</v>
      </c>
      <c r="G140" s="30">
        <v>1461267.8791542368</v>
      </c>
      <c r="H140" s="30">
        <v>0</v>
      </c>
      <c r="I140" s="30">
        <v>0</v>
      </c>
      <c r="J140" s="30">
        <v>39089.160267067949</v>
      </c>
      <c r="K140" s="30">
        <v>0</v>
      </c>
      <c r="L140" s="30">
        <v>84765.651212054014</v>
      </c>
      <c r="M140" s="30">
        <v>0</v>
      </c>
      <c r="N140" s="30">
        <v>0</v>
      </c>
      <c r="O140" s="30">
        <v>1999.4536324444273</v>
      </c>
      <c r="P140" s="30">
        <v>0</v>
      </c>
      <c r="Q140" s="30">
        <v>0</v>
      </c>
      <c r="R140" s="30">
        <v>0</v>
      </c>
      <c r="S140" s="30">
        <v>0</v>
      </c>
      <c r="T140" s="30">
        <v>0</v>
      </c>
      <c r="U140" s="30">
        <v>0</v>
      </c>
      <c r="V140" s="30">
        <v>0</v>
      </c>
      <c r="W140" s="30">
        <v>0</v>
      </c>
      <c r="X140" s="30">
        <v>0</v>
      </c>
      <c r="Y140" s="30">
        <v>0</v>
      </c>
      <c r="Z140" s="30">
        <v>15657.209593019843</v>
      </c>
      <c r="AA140" s="30">
        <v>0</v>
      </c>
      <c r="AB140" s="30">
        <v>136079.62119910374</v>
      </c>
      <c r="AC140" s="30">
        <v>0</v>
      </c>
      <c r="AD140" s="30">
        <v>5015.9674266755492</v>
      </c>
      <c r="AE140" s="30">
        <v>0</v>
      </c>
      <c r="AF140" s="30">
        <v>145041.22630741764</v>
      </c>
      <c r="AG140" s="30">
        <v>0</v>
      </c>
      <c r="AH140" s="30">
        <v>0</v>
      </c>
      <c r="AI140" s="30">
        <v>0</v>
      </c>
      <c r="AJ140" s="30">
        <v>11575.2</v>
      </c>
      <c r="AK140" s="30">
        <v>0</v>
      </c>
      <c r="AL140" s="30">
        <v>0</v>
      </c>
      <c r="AM140" s="30">
        <v>0</v>
      </c>
      <c r="AN140" s="30">
        <v>0</v>
      </c>
      <c r="AO140" s="30">
        <v>0</v>
      </c>
      <c r="AP140" s="30">
        <v>0</v>
      </c>
      <c r="AQ140" s="30">
        <v>0</v>
      </c>
      <c r="AR140" s="30">
        <v>0</v>
      </c>
      <c r="AS140" s="30">
        <v>1461267.8791542368</v>
      </c>
      <c r="AT140" s="30">
        <v>282607.06333036552</v>
      </c>
      <c r="AU140" s="30">
        <v>156616.42630741766</v>
      </c>
      <c r="AV140" s="30">
        <v>208415.40773751872</v>
      </c>
      <c r="AW140" s="38">
        <v>1900491.36879202</v>
      </c>
      <c r="AX140" s="30">
        <v>1888916.1687920201</v>
      </c>
      <c r="AY140" s="30">
        <v>4955</v>
      </c>
      <c r="AZ140" s="30">
        <v>1882900</v>
      </c>
      <c r="BA140" s="30">
        <v>0</v>
      </c>
      <c r="BB140" s="30">
        <v>0</v>
      </c>
      <c r="BC140" s="30">
        <v>1900491.36879202</v>
      </c>
      <c r="BD140" s="30">
        <v>1900491.36879202</v>
      </c>
      <c r="BE140" s="30">
        <v>0</v>
      </c>
      <c r="BF140" s="30">
        <v>1894475.2</v>
      </c>
      <c r="BG140" s="30">
        <v>1737858.7736925823</v>
      </c>
      <c r="BH140" s="30">
        <v>1743874.9424846023</v>
      </c>
      <c r="BI140" s="30">
        <v>4589.1445854857957</v>
      </c>
      <c r="BJ140" s="30">
        <v>4548.1850760785228</v>
      </c>
      <c r="BK140" s="196">
        <v>9.0056822055685701E-3</v>
      </c>
      <c r="BL140" s="30">
        <v>0</v>
      </c>
      <c r="BM140" s="30">
        <v>0</v>
      </c>
      <c r="BN140" s="38">
        <v>1900491.36879202</v>
      </c>
      <c r="BO140" s="30">
        <v>4970.8320231368953</v>
      </c>
      <c r="BP140" s="30" t="s">
        <v>412</v>
      </c>
      <c r="BQ140" s="30">
        <v>5001.2930757684735</v>
      </c>
      <c r="BR140" s="196">
        <v>4.9881368139919058E-3</v>
      </c>
      <c r="BS140" s="30">
        <v>0</v>
      </c>
      <c r="BT140" s="30">
        <v>1900491.36879202</v>
      </c>
      <c r="BU140" s="30">
        <v>0</v>
      </c>
      <c r="BV140" s="38">
        <v>1900491.36879202</v>
      </c>
      <c r="BW140" s="211">
        <v>11575.2</v>
      </c>
      <c r="BX140" s="212">
        <v>1888916.1687920201</v>
      </c>
      <c r="BZ140" s="23">
        <v>8732447</v>
      </c>
      <c r="CB140" s="320"/>
    </row>
    <row r="141" spans="1:80" x14ac:dyDescent="0.25">
      <c r="A141" s="23">
        <v>143776</v>
      </c>
      <c r="B141" s="23">
        <v>8733026</v>
      </c>
      <c r="C141" s="23" t="s">
        <v>225</v>
      </c>
      <c r="D141" s="223">
        <v>287</v>
      </c>
      <c r="E141" s="223">
        <v>287</v>
      </c>
      <c r="F141" s="223">
        <v>0</v>
      </c>
      <c r="G141" s="30">
        <v>1103641.7929401735</v>
      </c>
      <c r="H141" s="30">
        <v>0</v>
      </c>
      <c r="I141" s="30">
        <v>0</v>
      </c>
      <c r="J141" s="30">
        <v>18802.380887956762</v>
      </c>
      <c r="K141" s="30">
        <v>0</v>
      </c>
      <c r="L141" s="30">
        <v>40263.684325725597</v>
      </c>
      <c r="M141" s="30">
        <v>0</v>
      </c>
      <c r="N141" s="30">
        <v>704.71443519455374</v>
      </c>
      <c r="O141" s="30">
        <v>1709.3073534506118</v>
      </c>
      <c r="P141" s="30">
        <v>0</v>
      </c>
      <c r="Q141" s="30">
        <v>0</v>
      </c>
      <c r="R141" s="30">
        <v>0</v>
      </c>
      <c r="S141" s="30">
        <v>684.72253632378431</v>
      </c>
      <c r="T141" s="30">
        <v>0</v>
      </c>
      <c r="U141" s="30">
        <v>0</v>
      </c>
      <c r="V141" s="30">
        <v>0</v>
      </c>
      <c r="W141" s="30">
        <v>0</v>
      </c>
      <c r="X141" s="30">
        <v>0</v>
      </c>
      <c r="Y141" s="30">
        <v>0</v>
      </c>
      <c r="Z141" s="30">
        <v>29011.54431989395</v>
      </c>
      <c r="AA141" s="30">
        <v>0</v>
      </c>
      <c r="AB141" s="30">
        <v>89008.267752314074</v>
      </c>
      <c r="AC141" s="30">
        <v>0</v>
      </c>
      <c r="AD141" s="30">
        <v>0</v>
      </c>
      <c r="AE141" s="30">
        <v>0</v>
      </c>
      <c r="AF141" s="30">
        <v>145041.22630741764</v>
      </c>
      <c r="AG141" s="30">
        <v>0</v>
      </c>
      <c r="AH141" s="30">
        <v>0</v>
      </c>
      <c r="AI141" s="30">
        <v>0</v>
      </c>
      <c r="AJ141" s="30">
        <v>9664.2000000000007</v>
      </c>
      <c r="AK141" s="30">
        <v>0</v>
      </c>
      <c r="AL141" s="30">
        <v>0</v>
      </c>
      <c r="AM141" s="30">
        <v>0</v>
      </c>
      <c r="AN141" s="30">
        <v>0</v>
      </c>
      <c r="AO141" s="30">
        <v>0</v>
      </c>
      <c r="AP141" s="30">
        <v>0</v>
      </c>
      <c r="AQ141" s="30">
        <v>0</v>
      </c>
      <c r="AR141" s="30">
        <v>0</v>
      </c>
      <c r="AS141" s="30">
        <v>1103641.7929401735</v>
      </c>
      <c r="AT141" s="30">
        <v>180184.62161085935</v>
      </c>
      <c r="AU141" s="30">
        <v>154705.42630741766</v>
      </c>
      <c r="AV141" s="30">
        <v>141384.60423501598</v>
      </c>
      <c r="AW141" s="38">
        <v>1438531.8408584506</v>
      </c>
      <c r="AX141" s="30">
        <v>1428867.6408584507</v>
      </c>
      <c r="AY141" s="30">
        <v>4955</v>
      </c>
      <c r="AZ141" s="30">
        <v>1422085</v>
      </c>
      <c r="BA141" s="30">
        <v>0</v>
      </c>
      <c r="BB141" s="30">
        <v>0</v>
      </c>
      <c r="BC141" s="30">
        <v>1438531.8408584506</v>
      </c>
      <c r="BD141" s="30">
        <v>1438531.8408584506</v>
      </c>
      <c r="BE141" s="30">
        <v>0</v>
      </c>
      <c r="BF141" s="30">
        <v>1431749.2</v>
      </c>
      <c r="BG141" s="30">
        <v>1277043.7736925823</v>
      </c>
      <c r="BH141" s="30">
        <v>1283826.4145510329</v>
      </c>
      <c r="BI141" s="30">
        <v>4473.2627684704985</v>
      </c>
      <c r="BJ141" s="30">
        <v>4496.6247162184145</v>
      </c>
      <c r="BK141" s="196">
        <v>-5.1954408522584079E-3</v>
      </c>
      <c r="BL141" s="30">
        <v>5.1954408522584079E-3</v>
      </c>
      <c r="BM141" s="30">
        <v>6704.8790036518976</v>
      </c>
      <c r="BN141" s="38">
        <v>1445236.7198621025</v>
      </c>
      <c r="BO141" s="30">
        <v>5001.9948427250965</v>
      </c>
      <c r="BP141" s="30" t="s">
        <v>412</v>
      </c>
      <c r="BQ141" s="30">
        <v>5035.6680134568032</v>
      </c>
      <c r="BR141" s="196">
        <v>9.6778705354940708E-3</v>
      </c>
      <c r="BS141" s="30">
        <v>0</v>
      </c>
      <c r="BT141" s="30">
        <v>1445236.7198621025</v>
      </c>
      <c r="BU141" s="30">
        <v>0</v>
      </c>
      <c r="BV141" s="38">
        <v>1445236.7198621025</v>
      </c>
      <c r="BW141" s="211">
        <v>9664.2000000000007</v>
      </c>
      <c r="BX141" s="212">
        <v>1435572.5198621026</v>
      </c>
      <c r="BZ141" s="23">
        <v>8733026</v>
      </c>
      <c r="CB141" s="320"/>
    </row>
    <row r="142" spans="1:80" x14ac:dyDescent="0.25">
      <c r="A142" s="23">
        <v>133930</v>
      </c>
      <c r="B142" s="23">
        <v>8733386</v>
      </c>
      <c r="C142" s="23" t="s">
        <v>226</v>
      </c>
      <c r="D142" s="223">
        <v>409</v>
      </c>
      <c r="E142" s="223">
        <v>409</v>
      </c>
      <c r="F142" s="223">
        <v>0</v>
      </c>
      <c r="G142" s="30">
        <v>1572785.6909844286</v>
      </c>
      <c r="H142" s="30">
        <v>0</v>
      </c>
      <c r="I142" s="30">
        <v>0</v>
      </c>
      <c r="J142" s="30">
        <v>25729.573846677569</v>
      </c>
      <c r="K142" s="30">
        <v>0</v>
      </c>
      <c r="L142" s="30">
        <v>56157.243927985866</v>
      </c>
      <c r="M142" s="30">
        <v>0</v>
      </c>
      <c r="N142" s="30">
        <v>15973.527197743122</v>
      </c>
      <c r="O142" s="30">
        <v>13674.45882760492</v>
      </c>
      <c r="P142" s="30">
        <v>0</v>
      </c>
      <c r="Q142" s="30">
        <v>0</v>
      </c>
      <c r="R142" s="30">
        <v>0</v>
      </c>
      <c r="S142" s="30">
        <v>684.72253632378283</v>
      </c>
      <c r="T142" s="30">
        <v>0</v>
      </c>
      <c r="U142" s="30">
        <v>0</v>
      </c>
      <c r="V142" s="30">
        <v>0</v>
      </c>
      <c r="W142" s="30">
        <v>0</v>
      </c>
      <c r="X142" s="30">
        <v>0</v>
      </c>
      <c r="Y142" s="30">
        <v>0</v>
      </c>
      <c r="Z142" s="30">
        <v>50736.340589682848</v>
      </c>
      <c r="AA142" s="30">
        <v>0</v>
      </c>
      <c r="AB142" s="30">
        <v>97005.342103436153</v>
      </c>
      <c r="AC142" s="30">
        <v>0</v>
      </c>
      <c r="AD142" s="30">
        <v>0</v>
      </c>
      <c r="AE142" s="30">
        <v>0</v>
      </c>
      <c r="AF142" s="30">
        <v>145041.22630741764</v>
      </c>
      <c r="AG142" s="30">
        <v>0</v>
      </c>
      <c r="AH142" s="30">
        <v>0</v>
      </c>
      <c r="AI142" s="30">
        <v>0</v>
      </c>
      <c r="AJ142" s="30">
        <v>77532</v>
      </c>
      <c r="AK142" s="30">
        <v>0</v>
      </c>
      <c r="AL142" s="30">
        <v>0</v>
      </c>
      <c r="AM142" s="30">
        <v>0</v>
      </c>
      <c r="AN142" s="30">
        <v>0</v>
      </c>
      <c r="AO142" s="30">
        <v>0</v>
      </c>
      <c r="AP142" s="30">
        <v>0</v>
      </c>
      <c r="AQ142" s="30">
        <v>0</v>
      </c>
      <c r="AR142" s="30">
        <v>0</v>
      </c>
      <c r="AS142" s="30">
        <v>1572785.6909844286</v>
      </c>
      <c r="AT142" s="30">
        <v>259961.20902945424</v>
      </c>
      <c r="AU142" s="30">
        <v>222573.22630741764</v>
      </c>
      <c r="AV142" s="30">
        <v>190854.98294153353</v>
      </c>
      <c r="AW142" s="38">
        <v>2055320.1263213006</v>
      </c>
      <c r="AX142" s="30">
        <v>1977788.1263213006</v>
      </c>
      <c r="AY142" s="30">
        <v>4955</v>
      </c>
      <c r="AZ142" s="30">
        <v>2026595</v>
      </c>
      <c r="BA142" s="30">
        <v>48806.873678699369</v>
      </c>
      <c r="BB142" s="30">
        <v>0</v>
      </c>
      <c r="BC142" s="30">
        <v>2104127</v>
      </c>
      <c r="BD142" s="30">
        <v>2104127</v>
      </c>
      <c r="BE142" s="30">
        <v>0</v>
      </c>
      <c r="BF142" s="30">
        <v>2104127</v>
      </c>
      <c r="BG142" s="30">
        <v>1881553.7736925823</v>
      </c>
      <c r="BH142" s="30">
        <v>1881553.7736925823</v>
      </c>
      <c r="BI142" s="30">
        <v>4600.3759747984896</v>
      </c>
      <c r="BJ142" s="30">
        <v>4581.2612835965838</v>
      </c>
      <c r="BK142" s="196">
        <v>4.1723643378182339E-3</v>
      </c>
      <c r="BL142" s="30">
        <v>0</v>
      </c>
      <c r="BM142" s="30">
        <v>0</v>
      </c>
      <c r="BN142" s="38">
        <v>2104127</v>
      </c>
      <c r="BO142" s="30">
        <v>4955</v>
      </c>
      <c r="BP142" s="30" t="s">
        <v>412</v>
      </c>
      <c r="BQ142" s="30">
        <v>5144.5647921760392</v>
      </c>
      <c r="BR142" s="196">
        <v>1.9944810069596475E-3</v>
      </c>
      <c r="BS142" s="30">
        <v>-3636.4999999999995</v>
      </c>
      <c r="BT142" s="30">
        <v>2100490.5</v>
      </c>
      <c r="BU142" s="30">
        <v>-4090</v>
      </c>
      <c r="BV142" s="38">
        <v>2096400.5</v>
      </c>
      <c r="BW142" s="211">
        <v>77532</v>
      </c>
      <c r="BX142" s="212">
        <v>2018868.5</v>
      </c>
      <c r="BZ142" s="23">
        <v>8733386</v>
      </c>
      <c r="CB142" s="320"/>
    </row>
    <row r="143" spans="1:80" x14ac:dyDescent="0.25">
      <c r="A143" s="23">
        <v>131996</v>
      </c>
      <c r="B143" s="23">
        <v>8732449</v>
      </c>
      <c r="C143" s="23" t="s">
        <v>227</v>
      </c>
      <c r="D143" s="223">
        <v>403</v>
      </c>
      <c r="E143" s="223">
        <v>403</v>
      </c>
      <c r="F143" s="223">
        <v>0</v>
      </c>
      <c r="G143" s="30">
        <v>1549713.0402609406</v>
      </c>
      <c r="H143" s="30">
        <v>0</v>
      </c>
      <c r="I143" s="30">
        <v>0</v>
      </c>
      <c r="J143" s="30">
        <v>35625.56378770763</v>
      </c>
      <c r="K143" s="30">
        <v>0</v>
      </c>
      <c r="L143" s="30">
        <v>76289.086090848665</v>
      </c>
      <c r="M143" s="30">
        <v>0</v>
      </c>
      <c r="N143" s="30">
        <v>0</v>
      </c>
      <c r="O143" s="30">
        <v>284.88455890843562</v>
      </c>
      <c r="P143" s="30">
        <v>0</v>
      </c>
      <c r="Q143" s="30">
        <v>0</v>
      </c>
      <c r="R143" s="30">
        <v>0</v>
      </c>
      <c r="S143" s="30">
        <v>0</v>
      </c>
      <c r="T143" s="30">
        <v>0</v>
      </c>
      <c r="U143" s="30">
        <v>0</v>
      </c>
      <c r="V143" s="30">
        <v>0</v>
      </c>
      <c r="W143" s="30">
        <v>0</v>
      </c>
      <c r="X143" s="30">
        <v>0</v>
      </c>
      <c r="Y143" s="30">
        <v>0</v>
      </c>
      <c r="Z143" s="30">
        <v>47395.907196452979</v>
      </c>
      <c r="AA143" s="30">
        <v>0</v>
      </c>
      <c r="AB143" s="30">
        <v>103975.9231925699</v>
      </c>
      <c r="AC143" s="30">
        <v>0</v>
      </c>
      <c r="AD143" s="30">
        <v>8507.8524429381523</v>
      </c>
      <c r="AE143" s="30">
        <v>0</v>
      </c>
      <c r="AF143" s="30">
        <v>145041.22630741764</v>
      </c>
      <c r="AG143" s="30">
        <v>0</v>
      </c>
      <c r="AH143" s="30">
        <v>0</v>
      </c>
      <c r="AI143" s="30">
        <v>0</v>
      </c>
      <c r="AJ143" s="30">
        <v>65520</v>
      </c>
      <c r="AK143" s="30">
        <v>0</v>
      </c>
      <c r="AL143" s="30">
        <v>0</v>
      </c>
      <c r="AM143" s="30">
        <v>0</v>
      </c>
      <c r="AN143" s="30">
        <v>0</v>
      </c>
      <c r="AO143" s="30">
        <v>0</v>
      </c>
      <c r="AP143" s="30">
        <v>0</v>
      </c>
      <c r="AQ143" s="30">
        <v>0</v>
      </c>
      <c r="AR143" s="30">
        <v>0</v>
      </c>
      <c r="AS143" s="30">
        <v>1549713.0402609406</v>
      </c>
      <c r="AT143" s="30">
        <v>272079.21726942575</v>
      </c>
      <c r="AU143" s="30">
        <v>210561.22630741764</v>
      </c>
      <c r="AV143" s="30">
        <v>177369.57321004447</v>
      </c>
      <c r="AW143" s="38">
        <v>2032353.483837784</v>
      </c>
      <c r="AX143" s="30">
        <v>1966833.483837784</v>
      </c>
      <c r="AY143" s="30">
        <v>4955</v>
      </c>
      <c r="AZ143" s="30">
        <v>1996865</v>
      </c>
      <c r="BA143" s="30">
        <v>30031.516162215965</v>
      </c>
      <c r="BB143" s="30">
        <v>0</v>
      </c>
      <c r="BC143" s="30">
        <v>2062385</v>
      </c>
      <c r="BD143" s="30">
        <v>2062385</v>
      </c>
      <c r="BE143" s="30">
        <v>0</v>
      </c>
      <c r="BF143" s="30">
        <v>2062385</v>
      </c>
      <c r="BG143" s="30">
        <v>1851823.7736925823</v>
      </c>
      <c r="BH143" s="30">
        <v>1851823.7736925823</v>
      </c>
      <c r="BI143" s="30">
        <v>4595.0962126366803</v>
      </c>
      <c r="BJ143" s="30">
        <v>4586.1261363449048</v>
      </c>
      <c r="BK143" s="196">
        <v>1.9559157391437496E-3</v>
      </c>
      <c r="BL143" s="30">
        <v>0</v>
      </c>
      <c r="BM143" s="30">
        <v>0</v>
      </c>
      <c r="BN143" s="38">
        <v>2062385</v>
      </c>
      <c r="BO143" s="30">
        <v>4955</v>
      </c>
      <c r="BP143" s="30" t="s">
        <v>412</v>
      </c>
      <c r="BQ143" s="30">
        <v>5117.5806451612907</v>
      </c>
      <c r="BR143" s="196">
        <v>-3.0820331847060123E-3</v>
      </c>
      <c r="BS143" s="30">
        <v>-3679.7000000000007</v>
      </c>
      <c r="BT143" s="30">
        <v>2058705.3</v>
      </c>
      <c r="BU143" s="30">
        <v>-4030</v>
      </c>
      <c r="BV143" s="38">
        <v>2054675.3</v>
      </c>
      <c r="BW143" s="211">
        <v>65520</v>
      </c>
      <c r="BX143" s="212">
        <v>1989155.3</v>
      </c>
      <c r="BZ143" s="23">
        <v>8732449</v>
      </c>
      <c r="CB143" s="320"/>
    </row>
    <row r="144" spans="1:80" x14ac:dyDescent="0.25">
      <c r="A144" s="23">
        <v>110657</v>
      </c>
      <c r="B144" s="23">
        <v>8732107</v>
      </c>
      <c r="C144" s="23" t="s">
        <v>228</v>
      </c>
      <c r="D144" s="223">
        <v>388</v>
      </c>
      <c r="E144" s="223">
        <v>388</v>
      </c>
      <c r="F144" s="223">
        <v>0</v>
      </c>
      <c r="G144" s="30">
        <v>1492031.4134522208</v>
      </c>
      <c r="H144" s="30">
        <v>0</v>
      </c>
      <c r="I144" s="30">
        <v>0</v>
      </c>
      <c r="J144" s="30">
        <v>33646.365799501589</v>
      </c>
      <c r="K144" s="30">
        <v>0</v>
      </c>
      <c r="L144" s="30">
        <v>74169.944810547298</v>
      </c>
      <c r="M144" s="30">
        <v>0</v>
      </c>
      <c r="N144" s="30">
        <v>5416.771420909713</v>
      </c>
      <c r="O144" s="30">
        <v>0</v>
      </c>
      <c r="P144" s="30">
        <v>0</v>
      </c>
      <c r="Q144" s="30">
        <v>0</v>
      </c>
      <c r="R144" s="30">
        <v>0</v>
      </c>
      <c r="S144" s="30">
        <v>0</v>
      </c>
      <c r="T144" s="30">
        <v>0</v>
      </c>
      <c r="U144" s="30">
        <v>0</v>
      </c>
      <c r="V144" s="30">
        <v>0</v>
      </c>
      <c r="W144" s="30">
        <v>0</v>
      </c>
      <c r="X144" s="30">
        <v>0</v>
      </c>
      <c r="Y144" s="30">
        <v>0</v>
      </c>
      <c r="Z144" s="30">
        <v>82611.671977803067</v>
      </c>
      <c r="AA144" s="30">
        <v>0</v>
      </c>
      <c r="AB144" s="30">
        <v>128292.7052820946</v>
      </c>
      <c r="AC144" s="30">
        <v>0</v>
      </c>
      <c r="AD144" s="30">
        <v>7446.7824103721396</v>
      </c>
      <c r="AE144" s="30">
        <v>0</v>
      </c>
      <c r="AF144" s="30">
        <v>145041.22630741764</v>
      </c>
      <c r="AG144" s="30">
        <v>0</v>
      </c>
      <c r="AH144" s="30">
        <v>0</v>
      </c>
      <c r="AI144" s="30">
        <v>0</v>
      </c>
      <c r="AJ144" s="30">
        <v>49413</v>
      </c>
      <c r="AK144" s="30">
        <v>0</v>
      </c>
      <c r="AL144" s="30">
        <v>0</v>
      </c>
      <c r="AM144" s="30">
        <v>0</v>
      </c>
      <c r="AN144" s="30">
        <v>0</v>
      </c>
      <c r="AO144" s="30">
        <v>0</v>
      </c>
      <c r="AP144" s="30">
        <v>0</v>
      </c>
      <c r="AQ144" s="30">
        <v>0</v>
      </c>
      <c r="AR144" s="30">
        <v>0</v>
      </c>
      <c r="AS144" s="30">
        <v>1492031.4134522208</v>
      </c>
      <c r="AT144" s="30">
        <v>331584.24170122843</v>
      </c>
      <c r="AU144" s="30">
        <v>194454.22630741764</v>
      </c>
      <c r="AV144" s="30">
        <v>202818.1714468706</v>
      </c>
      <c r="AW144" s="38">
        <v>2018069.8814608669</v>
      </c>
      <c r="AX144" s="30">
        <v>1968656.8814608669</v>
      </c>
      <c r="AY144" s="30">
        <v>4955</v>
      </c>
      <c r="AZ144" s="30">
        <v>1922540</v>
      </c>
      <c r="BA144" s="30">
        <v>0</v>
      </c>
      <c r="BB144" s="30">
        <v>0</v>
      </c>
      <c r="BC144" s="30">
        <v>2018069.8814608669</v>
      </c>
      <c r="BD144" s="30">
        <v>2018069.8814608671</v>
      </c>
      <c r="BE144" s="30">
        <v>0</v>
      </c>
      <c r="BF144" s="30">
        <v>1971953</v>
      </c>
      <c r="BG144" s="30">
        <v>1777498.7736925823</v>
      </c>
      <c r="BH144" s="30">
        <v>1823615.6551534492</v>
      </c>
      <c r="BI144" s="30">
        <v>4700.0403483336322</v>
      </c>
      <c r="BJ144" s="30">
        <v>4596.9691615194415</v>
      </c>
      <c r="BK144" s="196">
        <v>2.2421552808529709E-2</v>
      </c>
      <c r="BL144" s="30">
        <v>0</v>
      </c>
      <c r="BM144" s="30">
        <v>0</v>
      </c>
      <c r="BN144" s="38">
        <v>2018069.8814608669</v>
      </c>
      <c r="BO144" s="30">
        <v>5073.8579419094503</v>
      </c>
      <c r="BP144" s="30" t="s">
        <v>412</v>
      </c>
      <c r="BQ144" s="30">
        <v>5201.2110346929558</v>
      </c>
      <c r="BR144" s="196">
        <v>1.9533428617371618E-2</v>
      </c>
      <c r="BS144" s="30">
        <v>-3536.6000000000004</v>
      </c>
      <c r="BT144" s="30">
        <v>2014533.2814608668</v>
      </c>
      <c r="BU144" s="30">
        <v>-3880</v>
      </c>
      <c r="BV144" s="38">
        <v>2010653.2814608668</v>
      </c>
      <c r="BW144" s="211">
        <v>49413</v>
      </c>
      <c r="BX144" s="212">
        <v>1961240.2814608668</v>
      </c>
      <c r="BZ144" s="23">
        <v>8732107</v>
      </c>
      <c r="CB144" s="320"/>
    </row>
    <row r="145" spans="1:80" x14ac:dyDescent="0.25">
      <c r="A145" s="23">
        <v>145147</v>
      </c>
      <c r="B145" s="23">
        <v>8732053</v>
      </c>
      <c r="C145" s="23" t="s">
        <v>229</v>
      </c>
      <c r="D145" s="223">
        <v>107</v>
      </c>
      <c r="E145" s="223">
        <v>107</v>
      </c>
      <c r="F145" s="223">
        <v>0</v>
      </c>
      <c r="G145" s="30">
        <v>411462.2712355351</v>
      </c>
      <c r="H145" s="30">
        <v>0</v>
      </c>
      <c r="I145" s="30">
        <v>0</v>
      </c>
      <c r="J145" s="30">
        <v>14843.984911544816</v>
      </c>
      <c r="K145" s="30">
        <v>0</v>
      </c>
      <c r="L145" s="30">
        <v>31787.119204520211</v>
      </c>
      <c r="M145" s="30">
        <v>0</v>
      </c>
      <c r="N145" s="30">
        <v>11980.145398307386</v>
      </c>
      <c r="O145" s="30">
        <v>284.88455890843568</v>
      </c>
      <c r="P145" s="30">
        <v>20461.708494230465</v>
      </c>
      <c r="Q145" s="30">
        <v>0</v>
      </c>
      <c r="R145" s="30">
        <v>0</v>
      </c>
      <c r="S145" s="30">
        <v>0</v>
      </c>
      <c r="T145" s="30">
        <v>0</v>
      </c>
      <c r="U145" s="30">
        <v>0</v>
      </c>
      <c r="V145" s="30">
        <v>0</v>
      </c>
      <c r="W145" s="30">
        <v>0</v>
      </c>
      <c r="X145" s="30">
        <v>0</v>
      </c>
      <c r="Y145" s="30">
        <v>0</v>
      </c>
      <c r="Z145" s="30">
        <v>0</v>
      </c>
      <c r="AA145" s="30">
        <v>0</v>
      </c>
      <c r="AB145" s="30">
        <v>18612.057195819882</v>
      </c>
      <c r="AC145" s="30">
        <v>0</v>
      </c>
      <c r="AD145" s="30">
        <v>0</v>
      </c>
      <c r="AE145" s="30">
        <v>0</v>
      </c>
      <c r="AF145" s="30">
        <v>145041.22630741764</v>
      </c>
      <c r="AG145" s="30">
        <v>0</v>
      </c>
      <c r="AH145" s="30">
        <v>0</v>
      </c>
      <c r="AI145" s="30">
        <v>0</v>
      </c>
      <c r="AJ145" s="30">
        <v>3318.3181</v>
      </c>
      <c r="AK145" s="30">
        <v>0</v>
      </c>
      <c r="AL145" s="30">
        <v>0</v>
      </c>
      <c r="AM145" s="30">
        <v>0</v>
      </c>
      <c r="AN145" s="30">
        <v>0</v>
      </c>
      <c r="AO145" s="30">
        <v>0</v>
      </c>
      <c r="AP145" s="30">
        <v>0</v>
      </c>
      <c r="AQ145" s="30">
        <v>0</v>
      </c>
      <c r="AR145" s="30">
        <v>0</v>
      </c>
      <c r="AS145" s="30">
        <v>411462.2712355351</v>
      </c>
      <c r="AT145" s="30">
        <v>97969.899763331196</v>
      </c>
      <c r="AU145" s="30">
        <v>148359.54440741765</v>
      </c>
      <c r="AV145" s="30">
        <v>64278.712295432502</v>
      </c>
      <c r="AW145" s="38">
        <v>657791.71540628397</v>
      </c>
      <c r="AX145" s="30">
        <v>654473.39730628394</v>
      </c>
      <c r="AY145" s="30">
        <v>4955</v>
      </c>
      <c r="AZ145" s="30">
        <v>530185</v>
      </c>
      <c r="BA145" s="30">
        <v>0</v>
      </c>
      <c r="BB145" s="30">
        <v>0</v>
      </c>
      <c r="BC145" s="30">
        <v>657791.71540628397</v>
      </c>
      <c r="BD145" s="30">
        <v>657791.71540628385</v>
      </c>
      <c r="BE145" s="30">
        <v>0</v>
      </c>
      <c r="BF145" s="30">
        <v>533503.31810000003</v>
      </c>
      <c r="BG145" s="30">
        <v>385143.77369258244</v>
      </c>
      <c r="BH145" s="30">
        <v>509432.17099886638</v>
      </c>
      <c r="BI145" s="30">
        <v>4761.0483270922095</v>
      </c>
      <c r="BJ145" s="30">
        <v>4830.0450276493302</v>
      </c>
      <c r="BK145" s="196">
        <v>-1.4284898000360828E-2</v>
      </c>
      <c r="BL145" s="30">
        <v>1.4284898000360828E-2</v>
      </c>
      <c r="BM145" s="30">
        <v>7382.6469596119123</v>
      </c>
      <c r="BN145" s="38">
        <v>665174.36236589588</v>
      </c>
      <c r="BO145" s="30">
        <v>6185.570507157905</v>
      </c>
      <c r="BP145" s="30" t="s">
        <v>412</v>
      </c>
      <c r="BQ145" s="30">
        <v>6216.5828258494939</v>
      </c>
      <c r="BR145" s="196">
        <v>-1.3210695141983142E-2</v>
      </c>
      <c r="BS145" s="30">
        <v>0</v>
      </c>
      <c r="BT145" s="30">
        <v>665174.36236589588</v>
      </c>
      <c r="BU145" s="30">
        <v>0</v>
      </c>
      <c r="BV145" s="38">
        <v>665174.36236589588</v>
      </c>
      <c r="BW145" s="211">
        <v>3318.3181</v>
      </c>
      <c r="BX145" s="212">
        <v>661856.04426589585</v>
      </c>
      <c r="BZ145" s="23">
        <v>8732053</v>
      </c>
      <c r="CB145" s="320"/>
    </row>
    <row r="146" spans="1:80" x14ac:dyDescent="0.25">
      <c r="A146" s="23">
        <v>139272</v>
      </c>
      <c r="B146" s="23">
        <v>8734003</v>
      </c>
      <c r="C146" s="23" t="s">
        <v>230</v>
      </c>
      <c r="D146" s="223">
        <v>1175</v>
      </c>
      <c r="E146" s="223">
        <v>0</v>
      </c>
      <c r="F146" s="223">
        <v>1175</v>
      </c>
      <c r="G146" s="30">
        <v>0</v>
      </c>
      <c r="H146" s="30">
        <v>3858900.3222044995</v>
      </c>
      <c r="I146" s="30">
        <v>2829172.5427325075</v>
      </c>
      <c r="J146" s="30">
        <v>0</v>
      </c>
      <c r="K146" s="30">
        <v>218206.5781997086</v>
      </c>
      <c r="L146" s="30">
        <v>0</v>
      </c>
      <c r="M146" s="30">
        <v>697912.19160377292</v>
      </c>
      <c r="N146" s="30">
        <v>0</v>
      </c>
      <c r="O146" s="30">
        <v>0</v>
      </c>
      <c r="P146" s="30">
        <v>0</v>
      </c>
      <c r="Q146" s="30">
        <v>0</v>
      </c>
      <c r="R146" s="30">
        <v>0</v>
      </c>
      <c r="S146" s="30">
        <v>0</v>
      </c>
      <c r="T146" s="30">
        <v>78915.211028032514</v>
      </c>
      <c r="U146" s="30">
        <v>68430.53288941973</v>
      </c>
      <c r="V146" s="30">
        <v>84492.699637075115</v>
      </c>
      <c r="W146" s="30">
        <v>63968.542002185699</v>
      </c>
      <c r="X146" s="30">
        <v>5217.327909624627</v>
      </c>
      <c r="Y146" s="30">
        <v>0</v>
      </c>
      <c r="Z146" s="30">
        <v>0</v>
      </c>
      <c r="AA146" s="30">
        <v>36701.375717081457</v>
      </c>
      <c r="AB146" s="30">
        <v>0</v>
      </c>
      <c r="AC146" s="30">
        <v>632773.96584169322</v>
      </c>
      <c r="AD146" s="30">
        <v>0</v>
      </c>
      <c r="AE146" s="30">
        <v>0</v>
      </c>
      <c r="AF146" s="30">
        <v>145041.22630741764</v>
      </c>
      <c r="AG146" s="30">
        <v>0</v>
      </c>
      <c r="AH146" s="30">
        <v>0</v>
      </c>
      <c r="AI146" s="30">
        <v>0</v>
      </c>
      <c r="AJ146" s="30">
        <v>68795.596799999999</v>
      </c>
      <c r="AK146" s="30">
        <v>0</v>
      </c>
      <c r="AL146" s="30">
        <v>0</v>
      </c>
      <c r="AM146" s="30">
        <v>0</v>
      </c>
      <c r="AN146" s="30">
        <v>0</v>
      </c>
      <c r="AO146" s="30">
        <v>0</v>
      </c>
      <c r="AP146" s="30">
        <v>0</v>
      </c>
      <c r="AQ146" s="30">
        <v>0</v>
      </c>
      <c r="AR146" s="30">
        <v>0</v>
      </c>
      <c r="AS146" s="30">
        <v>6688072.8649370074</v>
      </c>
      <c r="AT146" s="30">
        <v>1886618.4248285941</v>
      </c>
      <c r="AU146" s="30">
        <v>213836.82310741764</v>
      </c>
      <c r="AV146" s="30">
        <v>1217676.9925192748</v>
      </c>
      <c r="AW146" s="38">
        <v>8788528.1128730197</v>
      </c>
      <c r="AX146" s="30">
        <v>8719732.5160730202</v>
      </c>
      <c r="AY146" s="30">
        <v>6465</v>
      </c>
      <c r="AZ146" s="30">
        <v>7596375</v>
      </c>
      <c r="BA146" s="30">
        <v>0</v>
      </c>
      <c r="BB146" s="30">
        <v>0</v>
      </c>
      <c r="BC146" s="30">
        <v>8788528.1128730197</v>
      </c>
      <c r="BD146" s="30">
        <v>0</v>
      </c>
      <c r="BE146" s="30">
        <v>8788528.1128730197</v>
      </c>
      <c r="BF146" s="30">
        <v>7665170.5968000004</v>
      </c>
      <c r="BG146" s="30">
        <v>7451333.7736925827</v>
      </c>
      <c r="BH146" s="30">
        <v>8574691.289765602</v>
      </c>
      <c r="BI146" s="30">
        <v>7297.6096083111506</v>
      </c>
      <c r="BJ146" s="30">
        <v>7221.6732196353551</v>
      </c>
      <c r="BK146" s="196">
        <v>1.0515068512007503E-2</v>
      </c>
      <c r="BL146" s="30">
        <v>0</v>
      </c>
      <c r="BM146" s="30">
        <v>0</v>
      </c>
      <c r="BN146" s="38">
        <v>8788528.1128730197</v>
      </c>
      <c r="BO146" s="30">
        <v>7421.0489498493789</v>
      </c>
      <c r="BP146" s="30" t="s">
        <v>412</v>
      </c>
      <c r="BQ146" s="30">
        <v>7479.5983939344851</v>
      </c>
      <c r="BR146" s="196">
        <v>1.1787709296954496E-2</v>
      </c>
      <c r="BS146" s="30">
        <v>0</v>
      </c>
      <c r="BT146" s="30">
        <v>8788528.1128730197</v>
      </c>
      <c r="BU146" s="30">
        <v>0</v>
      </c>
      <c r="BV146" s="38">
        <v>8788528.1128730197</v>
      </c>
      <c r="BW146" s="211">
        <v>68795.596799999999</v>
      </c>
      <c r="BX146" s="212">
        <v>8719732.5160730202</v>
      </c>
      <c r="BZ146" s="23">
        <v>8734003</v>
      </c>
      <c r="CB146" s="320"/>
    </row>
    <row r="147" spans="1:80" x14ac:dyDescent="0.25">
      <c r="A147" s="23">
        <v>140538</v>
      </c>
      <c r="B147" s="23">
        <v>8732088</v>
      </c>
      <c r="C147" s="23" t="s">
        <v>231</v>
      </c>
      <c r="D147" s="223">
        <v>214</v>
      </c>
      <c r="E147" s="223">
        <v>214</v>
      </c>
      <c r="F147" s="223">
        <v>0</v>
      </c>
      <c r="G147" s="30">
        <v>822924.54247107019</v>
      </c>
      <c r="H147" s="30">
        <v>0</v>
      </c>
      <c r="I147" s="30">
        <v>0</v>
      </c>
      <c r="J147" s="30">
        <v>38099.56127296506</v>
      </c>
      <c r="K147" s="30">
        <v>0</v>
      </c>
      <c r="L147" s="30">
        <v>84765.651212053956</v>
      </c>
      <c r="M147" s="30">
        <v>0</v>
      </c>
      <c r="N147" s="30">
        <v>4463.191422898828</v>
      </c>
      <c r="O147" s="30">
        <v>13674.458827604933</v>
      </c>
      <c r="P147" s="30">
        <v>1334.4592496237208</v>
      </c>
      <c r="Q147" s="30">
        <v>24000.274594356244</v>
      </c>
      <c r="R147" s="30">
        <v>0</v>
      </c>
      <c r="S147" s="30">
        <v>0</v>
      </c>
      <c r="T147" s="30">
        <v>0</v>
      </c>
      <c r="U147" s="30">
        <v>0</v>
      </c>
      <c r="V147" s="30">
        <v>0</v>
      </c>
      <c r="W147" s="30">
        <v>0</v>
      </c>
      <c r="X147" s="30">
        <v>0</v>
      </c>
      <c r="Y147" s="30">
        <v>0</v>
      </c>
      <c r="Z147" s="30">
        <v>12530.000305979665</v>
      </c>
      <c r="AA147" s="30">
        <v>0</v>
      </c>
      <c r="AB147" s="30">
        <v>75016.12579698558</v>
      </c>
      <c r="AC147" s="30">
        <v>0</v>
      </c>
      <c r="AD147" s="30">
        <v>22340.347231116561</v>
      </c>
      <c r="AE147" s="30">
        <v>0</v>
      </c>
      <c r="AF147" s="30">
        <v>145041.22630741764</v>
      </c>
      <c r="AG147" s="30">
        <v>0</v>
      </c>
      <c r="AH147" s="30">
        <v>0</v>
      </c>
      <c r="AI147" s="30">
        <v>0</v>
      </c>
      <c r="AJ147" s="30">
        <v>8790.5485000000008</v>
      </c>
      <c r="AK147" s="30">
        <v>0</v>
      </c>
      <c r="AL147" s="30">
        <v>0</v>
      </c>
      <c r="AM147" s="30">
        <v>0</v>
      </c>
      <c r="AN147" s="30">
        <v>0</v>
      </c>
      <c r="AO147" s="30">
        <v>0</v>
      </c>
      <c r="AP147" s="30">
        <v>0</v>
      </c>
      <c r="AQ147" s="30">
        <v>0</v>
      </c>
      <c r="AR147" s="30">
        <v>0</v>
      </c>
      <c r="AS147" s="30">
        <v>822924.54247107019</v>
      </c>
      <c r="AT147" s="30">
        <v>276224.06991358456</v>
      </c>
      <c r="AU147" s="30">
        <v>153831.77480741765</v>
      </c>
      <c r="AV147" s="30">
        <v>152823.91681519308</v>
      </c>
      <c r="AW147" s="38">
        <v>1252980.3871920723</v>
      </c>
      <c r="AX147" s="30">
        <v>1244189.8386920723</v>
      </c>
      <c r="AY147" s="30">
        <v>4955</v>
      </c>
      <c r="AZ147" s="30">
        <v>1060370</v>
      </c>
      <c r="BA147" s="30">
        <v>0</v>
      </c>
      <c r="BB147" s="30">
        <v>0</v>
      </c>
      <c r="BC147" s="30">
        <v>1252980.3871920723</v>
      </c>
      <c r="BD147" s="30">
        <v>1252980.3871920723</v>
      </c>
      <c r="BE147" s="30">
        <v>0</v>
      </c>
      <c r="BF147" s="30">
        <v>1069160.5485</v>
      </c>
      <c r="BG147" s="30">
        <v>915328.77369258238</v>
      </c>
      <c r="BH147" s="30">
        <v>1099148.6123846546</v>
      </c>
      <c r="BI147" s="30">
        <v>5136.2084690871707</v>
      </c>
      <c r="BJ147" s="30">
        <v>5158.804319058203</v>
      </c>
      <c r="BK147" s="196">
        <v>-4.3800556434281301E-3</v>
      </c>
      <c r="BL147" s="30">
        <v>4.3800556434281301E-3</v>
      </c>
      <c r="BM147" s="30">
        <v>4835.5118938009109</v>
      </c>
      <c r="BN147" s="38">
        <v>1257815.8990858733</v>
      </c>
      <c r="BO147" s="30">
        <v>5836.5670588124922</v>
      </c>
      <c r="BP147" s="30" t="s">
        <v>412</v>
      </c>
      <c r="BQ147" s="30">
        <v>5877.6443882517442</v>
      </c>
      <c r="BR147" s="196">
        <v>-8.6747773290775099E-3</v>
      </c>
      <c r="BS147" s="30">
        <v>0</v>
      </c>
      <c r="BT147" s="30">
        <v>1257815.8990858733</v>
      </c>
      <c r="BU147" s="30">
        <v>0</v>
      </c>
      <c r="BV147" s="38">
        <v>1257815.8990858733</v>
      </c>
      <c r="BW147" s="211">
        <v>8790.5485000000008</v>
      </c>
      <c r="BX147" s="212">
        <v>1249025.3505858732</v>
      </c>
      <c r="BZ147" s="23">
        <v>8732088</v>
      </c>
      <c r="CB147" s="320"/>
    </row>
    <row r="148" spans="1:80" x14ac:dyDescent="0.25">
      <c r="A148" s="23">
        <v>110658</v>
      </c>
      <c r="B148" s="23">
        <v>8732109</v>
      </c>
      <c r="C148" s="23" t="s">
        <v>232</v>
      </c>
      <c r="D148" s="223">
        <v>225</v>
      </c>
      <c r="E148" s="223">
        <v>225</v>
      </c>
      <c r="F148" s="223">
        <v>0</v>
      </c>
      <c r="G148" s="30">
        <v>865224.40213079809</v>
      </c>
      <c r="H148" s="30">
        <v>0</v>
      </c>
      <c r="I148" s="30">
        <v>0</v>
      </c>
      <c r="J148" s="30">
        <v>7916.7919528238972</v>
      </c>
      <c r="K148" s="30">
        <v>0</v>
      </c>
      <c r="L148" s="30">
        <v>16953.130242410771</v>
      </c>
      <c r="M148" s="30">
        <v>0</v>
      </c>
      <c r="N148" s="30">
        <v>0</v>
      </c>
      <c r="O148" s="30">
        <v>854.65367672530522</v>
      </c>
      <c r="P148" s="30">
        <v>0</v>
      </c>
      <c r="Q148" s="30">
        <v>0</v>
      </c>
      <c r="R148" s="30">
        <v>0</v>
      </c>
      <c r="S148" s="30">
        <v>0</v>
      </c>
      <c r="T148" s="30">
        <v>0</v>
      </c>
      <c r="U148" s="30">
        <v>0</v>
      </c>
      <c r="V148" s="30">
        <v>0</v>
      </c>
      <c r="W148" s="30">
        <v>0</v>
      </c>
      <c r="X148" s="30">
        <v>0</v>
      </c>
      <c r="Y148" s="30">
        <v>0</v>
      </c>
      <c r="Z148" s="30">
        <v>24019.113114445983</v>
      </c>
      <c r="AA148" s="30">
        <v>0</v>
      </c>
      <c r="AB148" s="30">
        <v>61193.690451067421</v>
      </c>
      <c r="AC148" s="30">
        <v>0</v>
      </c>
      <c r="AD148" s="30">
        <v>3376.131921800858</v>
      </c>
      <c r="AE148" s="30">
        <v>0</v>
      </c>
      <c r="AF148" s="30">
        <v>145041.22630741764</v>
      </c>
      <c r="AG148" s="30">
        <v>0</v>
      </c>
      <c r="AH148" s="30">
        <v>0</v>
      </c>
      <c r="AI148" s="30">
        <v>0</v>
      </c>
      <c r="AJ148" s="30">
        <v>33579</v>
      </c>
      <c r="AK148" s="30">
        <v>0</v>
      </c>
      <c r="AL148" s="30">
        <v>0</v>
      </c>
      <c r="AM148" s="30">
        <v>0</v>
      </c>
      <c r="AN148" s="30">
        <v>0</v>
      </c>
      <c r="AO148" s="30">
        <v>0</v>
      </c>
      <c r="AP148" s="30">
        <v>0</v>
      </c>
      <c r="AQ148" s="30">
        <v>0</v>
      </c>
      <c r="AR148" s="30">
        <v>0</v>
      </c>
      <c r="AS148" s="30">
        <v>865224.40213079809</v>
      </c>
      <c r="AT148" s="30">
        <v>114313.51135927423</v>
      </c>
      <c r="AU148" s="30">
        <v>178620.22630741764</v>
      </c>
      <c r="AV148" s="30">
        <v>98930.649013366783</v>
      </c>
      <c r="AW148" s="38">
        <v>1158158.1397974901</v>
      </c>
      <c r="AX148" s="30">
        <v>1124579.1397974901</v>
      </c>
      <c r="AY148" s="30">
        <v>4955</v>
      </c>
      <c r="AZ148" s="30">
        <v>1114875</v>
      </c>
      <c r="BA148" s="30">
        <v>0</v>
      </c>
      <c r="BB148" s="30">
        <v>0</v>
      </c>
      <c r="BC148" s="30">
        <v>1158158.1397974901</v>
      </c>
      <c r="BD148" s="30">
        <v>1158158.1397974901</v>
      </c>
      <c r="BE148" s="30">
        <v>0</v>
      </c>
      <c r="BF148" s="30">
        <v>1148454</v>
      </c>
      <c r="BG148" s="30">
        <v>969833.77369258238</v>
      </c>
      <c r="BH148" s="30">
        <v>979537.91349007247</v>
      </c>
      <c r="BI148" s="30">
        <v>4353.5018377336555</v>
      </c>
      <c r="BJ148" s="30">
        <v>4322.2694707636383</v>
      </c>
      <c r="BK148" s="196">
        <v>7.2259185090788013E-3</v>
      </c>
      <c r="BL148" s="30">
        <v>0</v>
      </c>
      <c r="BM148" s="30">
        <v>0</v>
      </c>
      <c r="BN148" s="38">
        <v>1158158.1397974901</v>
      </c>
      <c r="BO148" s="30">
        <v>4998.1295102110671</v>
      </c>
      <c r="BP148" s="30" t="s">
        <v>412</v>
      </c>
      <c r="BQ148" s="30">
        <v>5147.3695102110669</v>
      </c>
      <c r="BR148" s="196">
        <v>5.0679380755509484E-3</v>
      </c>
      <c r="BS148" s="30">
        <v>-1941.9000000000003</v>
      </c>
      <c r="BT148" s="30">
        <v>1156216.2397974902</v>
      </c>
      <c r="BU148" s="30">
        <v>-2250</v>
      </c>
      <c r="BV148" s="38">
        <v>1153966.2397974902</v>
      </c>
      <c r="BW148" s="211">
        <v>33579</v>
      </c>
      <c r="BX148" s="212">
        <v>1120387.2397974902</v>
      </c>
      <c r="BZ148" s="23">
        <v>8732109</v>
      </c>
      <c r="CB148" s="320"/>
    </row>
    <row r="149" spans="1:80" x14ac:dyDescent="0.25">
      <c r="A149" s="23">
        <v>139401</v>
      </c>
      <c r="B149" s="23">
        <v>8734005</v>
      </c>
      <c r="C149" s="23" t="s">
        <v>233</v>
      </c>
      <c r="D149" s="223">
        <v>694</v>
      </c>
      <c r="E149" s="223">
        <v>0</v>
      </c>
      <c r="F149" s="223">
        <v>694</v>
      </c>
      <c r="G149" s="30">
        <v>0</v>
      </c>
      <c r="H149" s="30">
        <v>2411812.7013778123</v>
      </c>
      <c r="I149" s="30">
        <v>1521520.438748152</v>
      </c>
      <c r="J149" s="30">
        <v>0</v>
      </c>
      <c r="K149" s="30">
        <v>167242.23000340472</v>
      </c>
      <c r="L149" s="30">
        <v>0</v>
      </c>
      <c r="M149" s="30">
        <v>533148.95706034324</v>
      </c>
      <c r="N149" s="30">
        <v>0</v>
      </c>
      <c r="O149" s="30">
        <v>0</v>
      </c>
      <c r="P149" s="30">
        <v>0</v>
      </c>
      <c r="Q149" s="30">
        <v>0</v>
      </c>
      <c r="R149" s="30">
        <v>0</v>
      </c>
      <c r="S149" s="30">
        <v>0</v>
      </c>
      <c r="T149" s="30">
        <v>60155.62370213915</v>
      </c>
      <c r="U149" s="30">
        <v>156086.75043351663</v>
      </c>
      <c r="V149" s="30">
        <v>0</v>
      </c>
      <c r="W149" s="30">
        <v>0</v>
      </c>
      <c r="X149" s="30">
        <v>0</v>
      </c>
      <c r="Y149" s="30">
        <v>0</v>
      </c>
      <c r="Z149" s="30">
        <v>0</v>
      </c>
      <c r="AA149" s="30">
        <v>54443.379810320679</v>
      </c>
      <c r="AB149" s="30">
        <v>0</v>
      </c>
      <c r="AC149" s="30">
        <v>324217.30256168125</v>
      </c>
      <c r="AD149" s="30">
        <v>0</v>
      </c>
      <c r="AE149" s="30">
        <v>0</v>
      </c>
      <c r="AF149" s="30">
        <v>145041.22630741764</v>
      </c>
      <c r="AG149" s="30">
        <v>0</v>
      </c>
      <c r="AH149" s="30">
        <v>0</v>
      </c>
      <c r="AI149" s="30">
        <v>0</v>
      </c>
      <c r="AJ149" s="30">
        <v>36036</v>
      </c>
      <c r="AK149" s="30">
        <v>0</v>
      </c>
      <c r="AL149" s="30">
        <v>0</v>
      </c>
      <c r="AM149" s="30">
        <v>0</v>
      </c>
      <c r="AN149" s="30">
        <v>0</v>
      </c>
      <c r="AO149" s="30">
        <v>0</v>
      </c>
      <c r="AP149" s="30">
        <v>0</v>
      </c>
      <c r="AQ149" s="30">
        <v>0</v>
      </c>
      <c r="AR149" s="30">
        <v>0</v>
      </c>
      <c r="AS149" s="30">
        <v>3933333.1401259643</v>
      </c>
      <c r="AT149" s="30">
        <v>1295294.2435714058</v>
      </c>
      <c r="AU149" s="30">
        <v>181077.22630741764</v>
      </c>
      <c r="AV149" s="30">
        <v>713771.52747483645</v>
      </c>
      <c r="AW149" s="38">
        <v>5409704.6100047873</v>
      </c>
      <c r="AX149" s="30">
        <v>5373668.6100047873</v>
      </c>
      <c r="AY149" s="30">
        <v>6465</v>
      </c>
      <c r="AZ149" s="30">
        <v>4486710</v>
      </c>
      <c r="BA149" s="30">
        <v>0</v>
      </c>
      <c r="BB149" s="30">
        <v>0</v>
      </c>
      <c r="BC149" s="30">
        <v>5409704.6100047873</v>
      </c>
      <c r="BD149" s="30">
        <v>0</v>
      </c>
      <c r="BE149" s="30">
        <v>5409704.6100047892</v>
      </c>
      <c r="BF149" s="30">
        <v>4522746</v>
      </c>
      <c r="BG149" s="30">
        <v>4341668.7736925827</v>
      </c>
      <c r="BH149" s="30">
        <v>5228627.3836973701</v>
      </c>
      <c r="BI149" s="30">
        <v>7534.0452214659508</v>
      </c>
      <c r="BJ149" s="30">
        <v>7325.1998774179765</v>
      </c>
      <c r="BK149" s="196">
        <v>2.8510531800203819E-2</v>
      </c>
      <c r="BL149" s="30">
        <v>0</v>
      </c>
      <c r="BM149" s="30">
        <v>0</v>
      </c>
      <c r="BN149" s="38">
        <v>5409704.6100047873</v>
      </c>
      <c r="BO149" s="30">
        <v>7743.0383429463791</v>
      </c>
      <c r="BP149" s="30" t="s">
        <v>412</v>
      </c>
      <c r="BQ149" s="30">
        <v>7794.9634149924887</v>
      </c>
      <c r="BR149" s="196">
        <v>2.826759808692958E-2</v>
      </c>
      <c r="BS149" s="30">
        <v>0</v>
      </c>
      <c r="BT149" s="30">
        <v>5409704.6100047873</v>
      </c>
      <c r="BU149" s="30">
        <v>0</v>
      </c>
      <c r="BV149" s="38">
        <v>5409704.6100047873</v>
      </c>
      <c r="BW149" s="211">
        <v>36036</v>
      </c>
      <c r="BX149" s="212">
        <v>5373668.6100047873</v>
      </c>
      <c r="BZ149" s="23">
        <v>8734005</v>
      </c>
      <c r="CB149" s="320"/>
    </row>
    <row r="150" spans="1:80" x14ac:dyDescent="0.25">
      <c r="A150" s="23">
        <v>148128</v>
      </c>
      <c r="B150" s="23">
        <v>8734028</v>
      </c>
      <c r="C150" s="23" t="s">
        <v>234</v>
      </c>
      <c r="D150" s="223">
        <v>817.91666666666663</v>
      </c>
      <c r="E150" s="223">
        <v>44.166666666666664</v>
      </c>
      <c r="F150" s="223">
        <v>773.75</v>
      </c>
      <c r="G150" s="30">
        <v>169840.34560345297</v>
      </c>
      <c r="H150" s="30">
        <v>2711708.5129349031</v>
      </c>
      <c r="I150" s="30">
        <v>1670719.0627619433</v>
      </c>
      <c r="J150" s="30">
        <v>0</v>
      </c>
      <c r="K150" s="30">
        <v>77019.973840781488</v>
      </c>
      <c r="L150" s="30">
        <v>0</v>
      </c>
      <c r="M150" s="30">
        <v>250781.98663692398</v>
      </c>
      <c r="N150" s="30">
        <v>0</v>
      </c>
      <c r="O150" s="30">
        <v>0</v>
      </c>
      <c r="P150" s="30">
        <v>0</v>
      </c>
      <c r="Q150" s="30">
        <v>0</v>
      </c>
      <c r="R150" s="30">
        <v>0</v>
      </c>
      <c r="S150" s="30">
        <v>0</v>
      </c>
      <c r="T150" s="30">
        <v>386.15042550860011</v>
      </c>
      <c r="U150" s="30">
        <v>21465.42071209574</v>
      </c>
      <c r="V150" s="30">
        <v>0</v>
      </c>
      <c r="W150" s="30">
        <v>0</v>
      </c>
      <c r="X150" s="30">
        <v>0</v>
      </c>
      <c r="Y150" s="30">
        <v>11868.446901661378</v>
      </c>
      <c r="Z150" s="30">
        <v>0</v>
      </c>
      <c r="AA150" s="30">
        <v>87079.860505601551</v>
      </c>
      <c r="AB150" s="30">
        <v>15783.790349071767</v>
      </c>
      <c r="AC150" s="30">
        <v>307914.359315607</v>
      </c>
      <c r="AD150" s="30">
        <v>0</v>
      </c>
      <c r="AE150" s="30">
        <v>0</v>
      </c>
      <c r="AF150" s="30">
        <v>145041.22630741764</v>
      </c>
      <c r="AG150" s="30">
        <v>0</v>
      </c>
      <c r="AH150" s="30">
        <v>0</v>
      </c>
      <c r="AI150" s="30">
        <v>0</v>
      </c>
      <c r="AJ150" s="30">
        <v>18454.8</v>
      </c>
      <c r="AK150" s="30">
        <v>0</v>
      </c>
      <c r="AL150" s="30">
        <v>0</v>
      </c>
      <c r="AM150" s="30">
        <v>0</v>
      </c>
      <c r="AN150" s="30">
        <v>0</v>
      </c>
      <c r="AO150" s="30">
        <v>0</v>
      </c>
      <c r="AP150" s="30">
        <v>0</v>
      </c>
      <c r="AQ150" s="30">
        <v>0</v>
      </c>
      <c r="AR150" s="30">
        <v>0</v>
      </c>
      <c r="AS150" s="30">
        <v>4552267.9213002995</v>
      </c>
      <c r="AT150" s="30">
        <v>772299.98868725158</v>
      </c>
      <c r="AU150" s="30">
        <v>163496.02630741763</v>
      </c>
      <c r="AV150" s="30">
        <v>563859.07609391061</v>
      </c>
      <c r="AW150" s="38">
        <v>5488063.9362949692</v>
      </c>
      <c r="AX150" s="30">
        <v>5469609.1362949694</v>
      </c>
      <c r="AY150" s="30">
        <v>6213.333333333333</v>
      </c>
      <c r="AZ150" s="30">
        <v>5081988.8888888881</v>
      </c>
      <c r="BA150" s="30">
        <v>0</v>
      </c>
      <c r="BB150" s="30">
        <v>0</v>
      </c>
      <c r="BC150" s="30">
        <v>5488063.9362949692</v>
      </c>
      <c r="BD150" s="30">
        <v>194452.75479541125</v>
      </c>
      <c r="BE150" s="30">
        <v>5293611.1814995566</v>
      </c>
      <c r="BF150" s="30">
        <v>5100443.6888888879</v>
      </c>
      <c r="BG150" s="30">
        <v>4936947.6625814708</v>
      </c>
      <c r="BH150" s="30">
        <v>5324567.9099875521</v>
      </c>
      <c r="BI150" s="30">
        <v>6509.9149179674605</v>
      </c>
      <c r="BJ150" s="30">
        <v>6464.0857468338281</v>
      </c>
      <c r="BK150" s="196">
        <v>7.0898148521745625E-3</v>
      </c>
      <c r="BL150" s="30">
        <v>0</v>
      </c>
      <c r="BM150" s="30">
        <v>0</v>
      </c>
      <c r="BN150" s="38">
        <v>5488063.9362949692</v>
      </c>
      <c r="BO150" s="30">
        <v>6687.2449959795858</v>
      </c>
      <c r="BP150" s="30" t="s">
        <v>412</v>
      </c>
      <c r="BQ150" s="30">
        <v>6709.8081747875331</v>
      </c>
      <c r="BR150" s="196">
        <v>6.9692042384827957E-4</v>
      </c>
      <c r="BS150" s="30">
        <v>0</v>
      </c>
      <c r="BT150" s="30">
        <v>5488063.9362949692</v>
      </c>
      <c r="BU150" s="30">
        <v>0</v>
      </c>
      <c r="BV150" s="38">
        <v>5488063.9362949692</v>
      </c>
      <c r="BW150" s="211">
        <v>18454.8</v>
      </c>
      <c r="BX150" s="212">
        <v>5469609.1362949694</v>
      </c>
      <c r="BZ150" s="23">
        <v>8734028</v>
      </c>
      <c r="CB150" s="320"/>
    </row>
    <row r="151" spans="1:80" x14ac:dyDescent="0.25">
      <c r="A151" s="23">
        <v>147110</v>
      </c>
      <c r="B151" s="23">
        <v>8732096</v>
      </c>
      <c r="C151" s="23" t="s">
        <v>235</v>
      </c>
      <c r="D151" s="223">
        <v>113</v>
      </c>
      <c r="E151" s="223">
        <v>113</v>
      </c>
      <c r="F151" s="223">
        <v>0</v>
      </c>
      <c r="G151" s="30">
        <v>434534.92195902305</v>
      </c>
      <c r="H151" s="30">
        <v>0</v>
      </c>
      <c r="I151" s="30">
        <v>0</v>
      </c>
      <c r="J151" s="30">
        <v>16823.182899750766</v>
      </c>
      <c r="K151" s="30">
        <v>0</v>
      </c>
      <c r="L151" s="30">
        <v>36025.40176512285</v>
      </c>
      <c r="M151" s="30">
        <v>0</v>
      </c>
      <c r="N151" s="30">
        <v>0</v>
      </c>
      <c r="O151" s="30">
        <v>1424.4227945421799</v>
      </c>
      <c r="P151" s="30">
        <v>0</v>
      </c>
      <c r="Q151" s="30">
        <v>0</v>
      </c>
      <c r="R151" s="30">
        <v>0</v>
      </c>
      <c r="S151" s="30">
        <v>2054.1676089713537</v>
      </c>
      <c r="T151" s="30">
        <v>0</v>
      </c>
      <c r="U151" s="30">
        <v>0</v>
      </c>
      <c r="V151" s="30">
        <v>0</v>
      </c>
      <c r="W151" s="30">
        <v>0</v>
      </c>
      <c r="X151" s="30">
        <v>0</v>
      </c>
      <c r="Y151" s="30">
        <v>0</v>
      </c>
      <c r="Z151" s="30">
        <v>6300.7280652002228</v>
      </c>
      <c r="AA151" s="30">
        <v>0</v>
      </c>
      <c r="AB151" s="30">
        <v>47992.644560032575</v>
      </c>
      <c r="AC151" s="30">
        <v>0</v>
      </c>
      <c r="AD151" s="30">
        <v>4070.6504885713057</v>
      </c>
      <c r="AE151" s="30">
        <v>0</v>
      </c>
      <c r="AF151" s="30">
        <v>145041.22630741764</v>
      </c>
      <c r="AG151" s="30">
        <v>18887.598692395612</v>
      </c>
      <c r="AH151" s="30">
        <v>0</v>
      </c>
      <c r="AI151" s="30">
        <v>0</v>
      </c>
      <c r="AJ151" s="30">
        <v>3642.7</v>
      </c>
      <c r="AK151" s="30">
        <v>0</v>
      </c>
      <c r="AL151" s="30">
        <v>0</v>
      </c>
      <c r="AM151" s="30">
        <v>0</v>
      </c>
      <c r="AN151" s="30">
        <v>0</v>
      </c>
      <c r="AO151" s="30">
        <v>0</v>
      </c>
      <c r="AP151" s="30">
        <v>0</v>
      </c>
      <c r="AQ151" s="30">
        <v>0</v>
      </c>
      <c r="AR151" s="30">
        <v>0</v>
      </c>
      <c r="AS151" s="30">
        <v>434534.92195902305</v>
      </c>
      <c r="AT151" s="30">
        <v>114691.19818219125</v>
      </c>
      <c r="AU151" s="30">
        <v>167571.52499981326</v>
      </c>
      <c r="AV151" s="30">
        <v>73267.842707516014</v>
      </c>
      <c r="AW151" s="38">
        <v>716797.64514102763</v>
      </c>
      <c r="AX151" s="30">
        <v>713154.94514102768</v>
      </c>
      <c r="AY151" s="30">
        <v>4955</v>
      </c>
      <c r="AZ151" s="30">
        <v>559915</v>
      </c>
      <c r="BA151" s="30">
        <v>0</v>
      </c>
      <c r="BB151" s="30">
        <v>0</v>
      </c>
      <c r="BC151" s="30">
        <v>716797.64514102763</v>
      </c>
      <c r="BD151" s="30">
        <v>716797.64514102752</v>
      </c>
      <c r="BE151" s="30">
        <v>0</v>
      </c>
      <c r="BF151" s="30">
        <v>563557.69999999995</v>
      </c>
      <c r="BG151" s="30">
        <v>395986.17500018672</v>
      </c>
      <c r="BH151" s="30">
        <v>549226.12014121446</v>
      </c>
      <c r="BI151" s="30">
        <v>4860.4081428426061</v>
      </c>
      <c r="BJ151" s="30">
        <v>4824.5680135940465</v>
      </c>
      <c r="BK151" s="196">
        <v>7.4286711572049361E-3</v>
      </c>
      <c r="BL151" s="30">
        <v>0</v>
      </c>
      <c r="BM151" s="30">
        <v>0</v>
      </c>
      <c r="BN151" s="38">
        <v>716797.64514102763</v>
      </c>
      <c r="BO151" s="30">
        <v>6311.1057092126348</v>
      </c>
      <c r="BP151" s="30" t="s">
        <v>412</v>
      </c>
      <c r="BQ151" s="30">
        <v>6343.3419923984748</v>
      </c>
      <c r="BR151" s="196">
        <v>-1.6901530339895499E-2</v>
      </c>
      <c r="BS151" s="30">
        <v>0</v>
      </c>
      <c r="BT151" s="30">
        <v>716797.64514102763</v>
      </c>
      <c r="BU151" s="30">
        <v>0</v>
      </c>
      <c r="BV151" s="38">
        <v>716797.64514102763</v>
      </c>
      <c r="BW151" s="211">
        <v>3642.7</v>
      </c>
      <c r="BX151" s="212">
        <v>713154.94514102768</v>
      </c>
      <c r="BZ151" s="23">
        <v>8732096</v>
      </c>
      <c r="CB151" s="320"/>
    </row>
    <row r="152" spans="1:80" x14ac:dyDescent="0.25">
      <c r="A152" s="23">
        <v>147441</v>
      </c>
      <c r="B152" s="23">
        <v>8732098</v>
      </c>
      <c r="C152" s="23" t="s">
        <v>236</v>
      </c>
      <c r="D152" s="223">
        <v>92</v>
      </c>
      <c r="E152" s="223">
        <v>92</v>
      </c>
      <c r="F152" s="223">
        <v>0</v>
      </c>
      <c r="G152" s="30">
        <v>353780.64442681521</v>
      </c>
      <c r="H152" s="30">
        <v>0</v>
      </c>
      <c r="I152" s="30">
        <v>0</v>
      </c>
      <c r="J152" s="30">
        <v>8411.5914498753846</v>
      </c>
      <c r="K152" s="30">
        <v>0</v>
      </c>
      <c r="L152" s="30">
        <v>18012.700882561428</v>
      </c>
      <c r="M152" s="30">
        <v>0</v>
      </c>
      <c r="N152" s="30">
        <v>0</v>
      </c>
      <c r="O152" s="30">
        <v>0</v>
      </c>
      <c r="P152" s="30">
        <v>0</v>
      </c>
      <c r="Q152" s="30">
        <v>0</v>
      </c>
      <c r="R152" s="30">
        <v>0</v>
      </c>
      <c r="S152" s="30">
        <v>0</v>
      </c>
      <c r="T152" s="30">
        <v>0</v>
      </c>
      <c r="U152" s="30">
        <v>0</v>
      </c>
      <c r="V152" s="30">
        <v>0</v>
      </c>
      <c r="W152" s="30">
        <v>0</v>
      </c>
      <c r="X152" s="30">
        <v>0</v>
      </c>
      <c r="Y152" s="30">
        <v>0</v>
      </c>
      <c r="Z152" s="30">
        <v>4787.8098808129125</v>
      </c>
      <c r="AA152" s="30">
        <v>0</v>
      </c>
      <c r="AB152" s="30">
        <v>32137.59785897065</v>
      </c>
      <c r="AC152" s="30">
        <v>0</v>
      </c>
      <c r="AD152" s="30">
        <v>463.01237784697105</v>
      </c>
      <c r="AE152" s="30">
        <v>0</v>
      </c>
      <c r="AF152" s="30">
        <v>145041.22630741764</v>
      </c>
      <c r="AG152" s="30">
        <v>44277.384994340777</v>
      </c>
      <c r="AH152" s="30">
        <v>0</v>
      </c>
      <c r="AI152" s="30">
        <v>0</v>
      </c>
      <c r="AJ152" s="30">
        <v>3343.3</v>
      </c>
      <c r="AK152" s="30">
        <v>0</v>
      </c>
      <c r="AL152" s="30">
        <v>0</v>
      </c>
      <c r="AM152" s="30">
        <v>0</v>
      </c>
      <c r="AN152" s="30">
        <v>0</v>
      </c>
      <c r="AO152" s="30">
        <v>0</v>
      </c>
      <c r="AP152" s="30">
        <v>0</v>
      </c>
      <c r="AQ152" s="30">
        <v>0</v>
      </c>
      <c r="AR152" s="30">
        <v>0</v>
      </c>
      <c r="AS152" s="30">
        <v>353780.64442681521</v>
      </c>
      <c r="AT152" s="30">
        <v>63812.712450067345</v>
      </c>
      <c r="AU152" s="30">
        <v>192661.9113017584</v>
      </c>
      <c r="AV152" s="30">
        <v>48931.252869286938</v>
      </c>
      <c r="AW152" s="38">
        <v>610255.26817864098</v>
      </c>
      <c r="AX152" s="30">
        <v>606911.96817864093</v>
      </c>
      <c r="AY152" s="30">
        <v>4955</v>
      </c>
      <c r="AZ152" s="30">
        <v>455860</v>
      </c>
      <c r="BA152" s="30">
        <v>0</v>
      </c>
      <c r="BB152" s="30">
        <v>0</v>
      </c>
      <c r="BC152" s="30">
        <v>610255.26817864098</v>
      </c>
      <c r="BD152" s="30">
        <v>610255.26817864098</v>
      </c>
      <c r="BE152" s="30">
        <v>0</v>
      </c>
      <c r="BF152" s="30">
        <v>459203.3</v>
      </c>
      <c r="BG152" s="30">
        <v>266541.38869824162</v>
      </c>
      <c r="BH152" s="30">
        <v>417593.35687688255</v>
      </c>
      <c r="BI152" s="30">
        <v>4539.0582269226361</v>
      </c>
      <c r="BJ152" s="30">
        <v>4544.9325577582404</v>
      </c>
      <c r="BK152" s="196">
        <v>-1.2925012111734714E-3</v>
      </c>
      <c r="BL152" s="30">
        <v>1.2925012111734714E-3</v>
      </c>
      <c r="BM152" s="30">
        <v>540.43843687559274</v>
      </c>
      <c r="BN152" s="38">
        <v>610795.70661551657</v>
      </c>
      <c r="BO152" s="30">
        <v>6602.7435501686577</v>
      </c>
      <c r="BP152" s="30" t="s">
        <v>412</v>
      </c>
      <c r="BQ152" s="30">
        <v>6639.0837675599623</v>
      </c>
      <c r="BR152" s="196">
        <v>-7.1044409543036258E-3</v>
      </c>
      <c r="BS152" s="30">
        <v>0</v>
      </c>
      <c r="BT152" s="30">
        <v>610795.70661551657</v>
      </c>
      <c r="BU152" s="30">
        <v>0</v>
      </c>
      <c r="BV152" s="38">
        <v>610795.70661551657</v>
      </c>
      <c r="BW152" s="211">
        <v>3343.3</v>
      </c>
      <c r="BX152" s="212">
        <v>607452.40661551652</v>
      </c>
      <c r="BZ152" s="23">
        <v>8732098</v>
      </c>
      <c r="CB152" s="320"/>
    </row>
    <row r="153" spans="1:80" x14ac:dyDescent="0.25">
      <c r="A153" s="23">
        <v>134979</v>
      </c>
      <c r="B153" s="23">
        <v>8733390</v>
      </c>
      <c r="C153" s="23" t="s">
        <v>237</v>
      </c>
      <c r="D153" s="223">
        <v>175</v>
      </c>
      <c r="E153" s="223">
        <v>175</v>
      </c>
      <c r="F153" s="223">
        <v>0</v>
      </c>
      <c r="G153" s="30">
        <v>672952.31276839855</v>
      </c>
      <c r="H153" s="30">
        <v>0</v>
      </c>
      <c r="I153" s="30">
        <v>0</v>
      </c>
      <c r="J153" s="30">
        <v>33151.56630245009</v>
      </c>
      <c r="K153" s="30">
        <v>0</v>
      </c>
      <c r="L153" s="30">
        <v>72050.803530245859</v>
      </c>
      <c r="M153" s="30">
        <v>0</v>
      </c>
      <c r="N153" s="30">
        <v>3758.4769877042736</v>
      </c>
      <c r="O153" s="30">
        <v>13389.574268696504</v>
      </c>
      <c r="P153" s="30">
        <v>0</v>
      </c>
      <c r="Q153" s="30">
        <v>0</v>
      </c>
      <c r="R153" s="30">
        <v>0</v>
      </c>
      <c r="S153" s="30">
        <v>0</v>
      </c>
      <c r="T153" s="30">
        <v>0</v>
      </c>
      <c r="U153" s="30">
        <v>0</v>
      </c>
      <c r="V153" s="30">
        <v>0</v>
      </c>
      <c r="W153" s="30">
        <v>0</v>
      </c>
      <c r="X153" s="30">
        <v>0</v>
      </c>
      <c r="Y153" s="30">
        <v>0</v>
      </c>
      <c r="Z153" s="30">
        <v>26020.705873983221</v>
      </c>
      <c r="AA153" s="30">
        <v>0</v>
      </c>
      <c r="AB153" s="30">
        <v>90727.933177138781</v>
      </c>
      <c r="AC153" s="30">
        <v>0</v>
      </c>
      <c r="AD153" s="30">
        <v>15916.050488489665</v>
      </c>
      <c r="AE153" s="30">
        <v>0</v>
      </c>
      <c r="AF153" s="30">
        <v>145041.22630741764</v>
      </c>
      <c r="AG153" s="30">
        <v>0</v>
      </c>
      <c r="AH153" s="30">
        <v>0</v>
      </c>
      <c r="AI153" s="30">
        <v>0</v>
      </c>
      <c r="AJ153" s="30">
        <v>48867</v>
      </c>
      <c r="AK153" s="30">
        <v>0</v>
      </c>
      <c r="AL153" s="30">
        <v>0</v>
      </c>
      <c r="AM153" s="30">
        <v>0</v>
      </c>
      <c r="AN153" s="30">
        <v>0</v>
      </c>
      <c r="AO153" s="30">
        <v>0</v>
      </c>
      <c r="AP153" s="30">
        <v>0</v>
      </c>
      <c r="AQ153" s="30">
        <v>0</v>
      </c>
      <c r="AR153" s="30">
        <v>0</v>
      </c>
      <c r="AS153" s="30">
        <v>672952.31276839855</v>
      </c>
      <c r="AT153" s="30">
        <v>255015.11062870844</v>
      </c>
      <c r="AU153" s="30">
        <v>193908.22630741764</v>
      </c>
      <c r="AV153" s="30">
        <v>141027.3011134449</v>
      </c>
      <c r="AW153" s="38">
        <v>1121875.6497045248</v>
      </c>
      <c r="AX153" s="30">
        <v>1073008.6497045248</v>
      </c>
      <c r="AY153" s="30">
        <v>4955</v>
      </c>
      <c r="AZ153" s="30">
        <v>867125</v>
      </c>
      <c r="BA153" s="30">
        <v>0</v>
      </c>
      <c r="BB153" s="30">
        <v>0</v>
      </c>
      <c r="BC153" s="30">
        <v>1121875.6497045248</v>
      </c>
      <c r="BD153" s="30">
        <v>1121875.6497045248</v>
      </c>
      <c r="BE153" s="30">
        <v>0</v>
      </c>
      <c r="BF153" s="30">
        <v>915992</v>
      </c>
      <c r="BG153" s="30">
        <v>722083.77369258238</v>
      </c>
      <c r="BH153" s="30">
        <v>927967.42339710717</v>
      </c>
      <c r="BI153" s="30">
        <v>5302.6709908406128</v>
      </c>
      <c r="BJ153" s="30">
        <v>5200.9391259686836</v>
      </c>
      <c r="BK153" s="196">
        <v>1.9560287557294092E-2</v>
      </c>
      <c r="BL153" s="30">
        <v>0</v>
      </c>
      <c r="BM153" s="30">
        <v>0</v>
      </c>
      <c r="BN153" s="38">
        <v>1121875.6497045248</v>
      </c>
      <c r="BO153" s="30">
        <v>6131.4779983115704</v>
      </c>
      <c r="BP153" s="30" t="s">
        <v>412</v>
      </c>
      <c r="BQ153" s="30">
        <v>6410.7179983115702</v>
      </c>
      <c r="BR153" s="196">
        <v>1.1713720821330265E-2</v>
      </c>
      <c r="BS153" s="30">
        <v>-1764.0500000000004</v>
      </c>
      <c r="BT153" s="30">
        <v>1120111.5997045247</v>
      </c>
      <c r="BU153" s="30">
        <v>-1750</v>
      </c>
      <c r="BV153" s="38">
        <v>1118361.5997045247</v>
      </c>
      <c r="BW153" s="211">
        <v>48867</v>
      </c>
      <c r="BX153" s="212">
        <v>1069494.5997045247</v>
      </c>
      <c r="BZ153" s="23">
        <v>8733390</v>
      </c>
      <c r="CB153" s="320"/>
    </row>
    <row r="154" spans="1:80" x14ac:dyDescent="0.25">
      <c r="A154" s="23">
        <v>143836</v>
      </c>
      <c r="B154" s="23">
        <v>8732044</v>
      </c>
      <c r="C154" s="23" t="s">
        <v>238</v>
      </c>
      <c r="D154" s="223">
        <v>363</v>
      </c>
      <c r="E154" s="223">
        <v>363</v>
      </c>
      <c r="F154" s="223">
        <v>0</v>
      </c>
      <c r="G154" s="30">
        <v>1395895.368771021</v>
      </c>
      <c r="H154" s="30">
        <v>0</v>
      </c>
      <c r="I154" s="30">
        <v>0</v>
      </c>
      <c r="J154" s="30">
        <v>94011.904439783713</v>
      </c>
      <c r="K154" s="30">
        <v>0</v>
      </c>
      <c r="L154" s="30">
        <v>204497.13354908003</v>
      </c>
      <c r="M154" s="30">
        <v>0</v>
      </c>
      <c r="N154" s="30">
        <v>19079.851324148614</v>
      </c>
      <c r="O154" s="30">
        <v>9998.5036489825343</v>
      </c>
      <c r="P154" s="30">
        <v>3122.3397359980477</v>
      </c>
      <c r="Q154" s="30">
        <v>56973.929564728482</v>
      </c>
      <c r="R154" s="30">
        <v>56813.55256384267</v>
      </c>
      <c r="S154" s="30">
        <v>0</v>
      </c>
      <c r="T154" s="30">
        <v>0</v>
      </c>
      <c r="U154" s="30">
        <v>0</v>
      </c>
      <c r="V154" s="30">
        <v>0</v>
      </c>
      <c r="W154" s="30">
        <v>0</v>
      </c>
      <c r="X154" s="30">
        <v>0</v>
      </c>
      <c r="Y154" s="30">
        <v>0</v>
      </c>
      <c r="Z154" s="30">
        <v>60314.226099847183</v>
      </c>
      <c r="AA154" s="30">
        <v>0</v>
      </c>
      <c r="AB154" s="30">
        <v>223639.95287599912</v>
      </c>
      <c r="AC154" s="30">
        <v>0</v>
      </c>
      <c r="AD154" s="30">
        <v>17681.76481892556</v>
      </c>
      <c r="AE154" s="30">
        <v>0</v>
      </c>
      <c r="AF154" s="30">
        <v>145041.22630741764</v>
      </c>
      <c r="AG154" s="30">
        <v>0</v>
      </c>
      <c r="AH154" s="30">
        <v>0</v>
      </c>
      <c r="AI154" s="30">
        <v>0</v>
      </c>
      <c r="AJ154" s="30">
        <v>10701.5373</v>
      </c>
      <c r="AK154" s="30">
        <v>0</v>
      </c>
      <c r="AL154" s="30">
        <v>0</v>
      </c>
      <c r="AM154" s="30">
        <v>0</v>
      </c>
      <c r="AN154" s="30">
        <v>0</v>
      </c>
      <c r="AO154" s="30">
        <v>0</v>
      </c>
      <c r="AP154" s="30">
        <v>0</v>
      </c>
      <c r="AQ154" s="30">
        <v>0</v>
      </c>
      <c r="AR154" s="30">
        <v>0</v>
      </c>
      <c r="AS154" s="30">
        <v>1395895.368771021</v>
      </c>
      <c r="AT154" s="30">
        <v>746133.15862133598</v>
      </c>
      <c r="AU154" s="30">
        <v>155742.76360741764</v>
      </c>
      <c r="AV154" s="30">
        <v>418817.80405400158</v>
      </c>
      <c r="AW154" s="38">
        <v>2297771.2909997748</v>
      </c>
      <c r="AX154" s="30">
        <v>2287069.7536997749</v>
      </c>
      <c r="AY154" s="30">
        <v>4955</v>
      </c>
      <c r="AZ154" s="30">
        <v>1798665</v>
      </c>
      <c r="BA154" s="30">
        <v>0</v>
      </c>
      <c r="BB154" s="30">
        <v>0</v>
      </c>
      <c r="BC154" s="30">
        <v>2297771.2909997748</v>
      </c>
      <c r="BD154" s="30">
        <v>2297771.2909997744</v>
      </c>
      <c r="BE154" s="30">
        <v>0</v>
      </c>
      <c r="BF154" s="30">
        <v>1809366.5373</v>
      </c>
      <c r="BG154" s="30">
        <v>1653623.7736925823</v>
      </c>
      <c r="BH154" s="30">
        <v>2142028.5273923571</v>
      </c>
      <c r="BI154" s="30">
        <v>5900.9050341387247</v>
      </c>
      <c r="BJ154" s="30">
        <v>5782.176958953225</v>
      </c>
      <c r="BK154" s="196">
        <v>2.0533455829583176E-2</v>
      </c>
      <c r="BL154" s="30">
        <v>0</v>
      </c>
      <c r="BM154" s="30">
        <v>0</v>
      </c>
      <c r="BN154" s="38">
        <v>2297771.2909997748</v>
      </c>
      <c r="BO154" s="30">
        <v>6300.4676410462116</v>
      </c>
      <c r="BP154" s="30" t="s">
        <v>412</v>
      </c>
      <c r="BQ154" s="30">
        <v>6329.9484600544765</v>
      </c>
      <c r="BR154" s="196">
        <v>1.7024178760970621E-2</v>
      </c>
      <c r="BS154" s="30">
        <v>0</v>
      </c>
      <c r="BT154" s="30">
        <v>2297771.2909997748</v>
      </c>
      <c r="BU154" s="30">
        <v>0</v>
      </c>
      <c r="BV154" s="38">
        <v>2297771.2909997748</v>
      </c>
      <c r="BW154" s="211">
        <v>10701.5373</v>
      </c>
      <c r="BX154" s="212">
        <v>2287069.7536997749</v>
      </c>
      <c r="BZ154" s="23">
        <v>8732044</v>
      </c>
      <c r="CB154" s="320"/>
    </row>
    <row r="155" spans="1:80" x14ac:dyDescent="0.25">
      <c r="A155" s="23">
        <v>110616</v>
      </c>
      <c r="B155" s="23">
        <v>8732031</v>
      </c>
      <c r="C155" s="23" t="s">
        <v>239</v>
      </c>
      <c r="D155" s="223">
        <v>205</v>
      </c>
      <c r="E155" s="223">
        <v>205</v>
      </c>
      <c r="F155" s="223">
        <v>0</v>
      </c>
      <c r="G155" s="30">
        <v>788315.56638583832</v>
      </c>
      <c r="H155" s="30">
        <v>0</v>
      </c>
      <c r="I155" s="30">
        <v>0</v>
      </c>
      <c r="J155" s="30">
        <v>14843.984911544794</v>
      </c>
      <c r="K155" s="30">
        <v>0</v>
      </c>
      <c r="L155" s="30">
        <v>31787.119204520168</v>
      </c>
      <c r="M155" s="30">
        <v>0</v>
      </c>
      <c r="N155" s="30">
        <v>0</v>
      </c>
      <c r="O155" s="30">
        <v>1424.4227945421776</v>
      </c>
      <c r="P155" s="30">
        <v>0</v>
      </c>
      <c r="Q155" s="30">
        <v>0</v>
      </c>
      <c r="R155" s="30">
        <v>0</v>
      </c>
      <c r="S155" s="30">
        <v>1369.4450726475684</v>
      </c>
      <c r="T155" s="30">
        <v>0</v>
      </c>
      <c r="U155" s="30">
        <v>0</v>
      </c>
      <c r="V155" s="30">
        <v>0</v>
      </c>
      <c r="W155" s="30">
        <v>0</v>
      </c>
      <c r="X155" s="30">
        <v>0</v>
      </c>
      <c r="Y155" s="30">
        <v>0</v>
      </c>
      <c r="Z155" s="30">
        <v>8031.0270995150968</v>
      </c>
      <c r="AA155" s="30">
        <v>0</v>
      </c>
      <c r="AB155" s="30">
        <v>69603.222142210871</v>
      </c>
      <c r="AC155" s="30">
        <v>0</v>
      </c>
      <c r="AD155" s="30">
        <v>0</v>
      </c>
      <c r="AE155" s="30">
        <v>0</v>
      </c>
      <c r="AF155" s="30">
        <v>145041.22630741764</v>
      </c>
      <c r="AG155" s="30">
        <v>0</v>
      </c>
      <c r="AH155" s="30">
        <v>0</v>
      </c>
      <c r="AI155" s="30">
        <v>0</v>
      </c>
      <c r="AJ155" s="30">
        <v>23827.25</v>
      </c>
      <c r="AK155" s="30">
        <v>0</v>
      </c>
      <c r="AL155" s="30">
        <v>0</v>
      </c>
      <c r="AM155" s="30">
        <v>0</v>
      </c>
      <c r="AN155" s="30">
        <v>0</v>
      </c>
      <c r="AO155" s="30">
        <v>0</v>
      </c>
      <c r="AP155" s="30">
        <v>0</v>
      </c>
      <c r="AQ155" s="30">
        <v>0</v>
      </c>
      <c r="AR155" s="30">
        <v>0</v>
      </c>
      <c r="AS155" s="30">
        <v>788315.56638583832</v>
      </c>
      <c r="AT155" s="30">
        <v>127059.22122498068</v>
      </c>
      <c r="AU155" s="30">
        <v>168868.47630741764</v>
      </c>
      <c r="AV155" s="30">
        <v>107894.35610964321</v>
      </c>
      <c r="AW155" s="38">
        <v>1084243.2639182366</v>
      </c>
      <c r="AX155" s="30">
        <v>1060416.0139182366</v>
      </c>
      <c r="AY155" s="30">
        <v>4955</v>
      </c>
      <c r="AZ155" s="30">
        <v>1015775</v>
      </c>
      <c r="BA155" s="30">
        <v>0</v>
      </c>
      <c r="BB155" s="30">
        <v>0</v>
      </c>
      <c r="BC155" s="30">
        <v>1084243.2639182366</v>
      </c>
      <c r="BD155" s="30">
        <v>1084243.2639182366</v>
      </c>
      <c r="BE155" s="30">
        <v>0</v>
      </c>
      <c r="BF155" s="30">
        <v>1039602.25</v>
      </c>
      <c r="BG155" s="30">
        <v>870733.77369258238</v>
      </c>
      <c r="BH155" s="30">
        <v>915374.78761081898</v>
      </c>
      <c r="BI155" s="30">
        <v>4465.2428663942392</v>
      </c>
      <c r="BJ155" s="30">
        <v>4443.1617519434776</v>
      </c>
      <c r="BK155" s="196">
        <v>4.9696850314087911E-3</v>
      </c>
      <c r="BL155" s="30">
        <v>0</v>
      </c>
      <c r="BM155" s="30">
        <v>0</v>
      </c>
      <c r="BN155" s="38">
        <v>1084243.2639182366</v>
      </c>
      <c r="BO155" s="30">
        <v>5172.7610435035931</v>
      </c>
      <c r="BP155" s="30" t="s">
        <v>412</v>
      </c>
      <c r="BQ155" s="30">
        <v>5288.9915313084712</v>
      </c>
      <c r="BR155" s="196">
        <v>-8.2310554842057737E-4</v>
      </c>
      <c r="BS155" s="30">
        <v>-1841</v>
      </c>
      <c r="BT155" s="30">
        <v>1082402.2639182366</v>
      </c>
      <c r="BU155" s="30">
        <v>-2050</v>
      </c>
      <c r="BV155" s="38">
        <v>1080352.2639182366</v>
      </c>
      <c r="BW155" s="211">
        <v>23827.25</v>
      </c>
      <c r="BX155" s="212">
        <v>1056525.0139182366</v>
      </c>
      <c r="BZ155" s="23">
        <v>8732031</v>
      </c>
      <c r="CB155" s="320"/>
    </row>
    <row r="156" spans="1:80" x14ac:dyDescent="0.25">
      <c r="A156" s="23">
        <v>140499</v>
      </c>
      <c r="B156" s="23">
        <v>8735201</v>
      </c>
      <c r="C156" s="23" t="s">
        <v>240</v>
      </c>
      <c r="D156" s="223">
        <v>407</v>
      </c>
      <c r="E156" s="223">
        <v>407</v>
      </c>
      <c r="F156" s="223">
        <v>0</v>
      </c>
      <c r="G156" s="30">
        <v>1565094.8074099326</v>
      </c>
      <c r="H156" s="30">
        <v>0</v>
      </c>
      <c r="I156" s="30">
        <v>0</v>
      </c>
      <c r="J156" s="30">
        <v>29193.170326038136</v>
      </c>
      <c r="K156" s="30">
        <v>0</v>
      </c>
      <c r="L156" s="30">
        <v>64633.809049191128</v>
      </c>
      <c r="M156" s="30">
        <v>0</v>
      </c>
      <c r="N156" s="30">
        <v>9161.2876575291666</v>
      </c>
      <c r="O156" s="30">
        <v>8831.4213261615132</v>
      </c>
      <c r="P156" s="30">
        <v>0</v>
      </c>
      <c r="Q156" s="30">
        <v>7836.8243573408263</v>
      </c>
      <c r="R156" s="30">
        <v>0</v>
      </c>
      <c r="S156" s="30">
        <v>0</v>
      </c>
      <c r="T156" s="30">
        <v>0</v>
      </c>
      <c r="U156" s="30">
        <v>0</v>
      </c>
      <c r="V156" s="30">
        <v>0</v>
      </c>
      <c r="W156" s="30">
        <v>0</v>
      </c>
      <c r="X156" s="30">
        <v>0</v>
      </c>
      <c r="Y156" s="30">
        <v>0</v>
      </c>
      <c r="Z156" s="30">
        <v>7543.1614858970715</v>
      </c>
      <c r="AA156" s="30">
        <v>0</v>
      </c>
      <c r="AB156" s="30">
        <v>135731.14019658224</v>
      </c>
      <c r="AC156" s="30">
        <v>0</v>
      </c>
      <c r="AD156" s="30">
        <v>0</v>
      </c>
      <c r="AE156" s="30">
        <v>0</v>
      </c>
      <c r="AF156" s="30">
        <v>145041.22630741764</v>
      </c>
      <c r="AG156" s="30">
        <v>0</v>
      </c>
      <c r="AH156" s="30">
        <v>0</v>
      </c>
      <c r="AI156" s="30">
        <v>0</v>
      </c>
      <c r="AJ156" s="30">
        <v>9937.1417999999994</v>
      </c>
      <c r="AK156" s="30">
        <v>0</v>
      </c>
      <c r="AL156" s="30">
        <v>0</v>
      </c>
      <c r="AM156" s="30">
        <v>0</v>
      </c>
      <c r="AN156" s="30">
        <v>0</v>
      </c>
      <c r="AO156" s="30">
        <v>0</v>
      </c>
      <c r="AP156" s="30">
        <v>0</v>
      </c>
      <c r="AQ156" s="30">
        <v>0</v>
      </c>
      <c r="AR156" s="30">
        <v>0</v>
      </c>
      <c r="AS156" s="30">
        <v>1565094.8074099326</v>
      </c>
      <c r="AT156" s="30">
        <v>262930.81439874007</v>
      </c>
      <c r="AU156" s="30">
        <v>154978.36810741766</v>
      </c>
      <c r="AV156" s="30">
        <v>227089.78043627611</v>
      </c>
      <c r="AW156" s="38">
        <v>1983003.9899160904</v>
      </c>
      <c r="AX156" s="30">
        <v>1973066.8481160903</v>
      </c>
      <c r="AY156" s="30">
        <v>4955</v>
      </c>
      <c r="AZ156" s="30">
        <v>2016685</v>
      </c>
      <c r="BA156" s="30">
        <v>43618.151883909712</v>
      </c>
      <c r="BB156" s="30">
        <v>0</v>
      </c>
      <c r="BC156" s="30">
        <v>2026622.1418000001</v>
      </c>
      <c r="BD156" s="30">
        <v>2026622.1418000001</v>
      </c>
      <c r="BE156" s="30">
        <v>0</v>
      </c>
      <c r="BF156" s="30">
        <v>2026622.1418000001</v>
      </c>
      <c r="BG156" s="30">
        <v>1871643.7736925823</v>
      </c>
      <c r="BH156" s="30">
        <v>1871643.7736925823</v>
      </c>
      <c r="BI156" s="30">
        <v>4598.6333505960256</v>
      </c>
      <c r="BJ156" s="30">
        <v>4595.1385666488786</v>
      </c>
      <c r="BK156" s="196">
        <v>7.6053940408061084E-4</v>
      </c>
      <c r="BL156" s="30">
        <v>0</v>
      </c>
      <c r="BM156" s="30">
        <v>0</v>
      </c>
      <c r="BN156" s="38">
        <v>2026622.1418000001</v>
      </c>
      <c r="BO156" s="30">
        <v>4955</v>
      </c>
      <c r="BP156" s="30" t="s">
        <v>412</v>
      </c>
      <c r="BQ156" s="30">
        <v>4979.4155818181816</v>
      </c>
      <c r="BR156" s="196">
        <v>2.8417275642453887E-3</v>
      </c>
      <c r="BS156" s="30">
        <v>0</v>
      </c>
      <c r="BT156" s="30">
        <v>2026622.1418000001</v>
      </c>
      <c r="BU156" s="30">
        <v>0</v>
      </c>
      <c r="BV156" s="38">
        <v>2026622.1418000001</v>
      </c>
      <c r="BW156" s="211">
        <v>9937.1417999999994</v>
      </c>
      <c r="BX156" s="212">
        <v>2016685</v>
      </c>
      <c r="BZ156" s="23">
        <v>8735201</v>
      </c>
      <c r="CB156" s="320"/>
    </row>
    <row r="157" spans="1:80" x14ac:dyDescent="0.25">
      <c r="A157" s="23">
        <v>110837</v>
      </c>
      <c r="B157" s="23">
        <v>8733350</v>
      </c>
      <c r="C157" s="23" t="s">
        <v>241</v>
      </c>
      <c r="D157" s="223">
        <v>119</v>
      </c>
      <c r="E157" s="223">
        <v>119</v>
      </c>
      <c r="F157" s="223">
        <v>0</v>
      </c>
      <c r="G157" s="30">
        <v>457607.572682511</v>
      </c>
      <c r="H157" s="30">
        <v>0</v>
      </c>
      <c r="I157" s="30">
        <v>0</v>
      </c>
      <c r="J157" s="30">
        <v>6927.192958720887</v>
      </c>
      <c r="K157" s="30">
        <v>0</v>
      </c>
      <c r="L157" s="30">
        <v>14833.988962109375</v>
      </c>
      <c r="M157" s="30">
        <v>0</v>
      </c>
      <c r="N157" s="30">
        <v>2349.0481173151729</v>
      </c>
      <c r="O157" s="30">
        <v>2279.0764712674859</v>
      </c>
      <c r="P157" s="30">
        <v>0</v>
      </c>
      <c r="Q157" s="30">
        <v>0</v>
      </c>
      <c r="R157" s="30">
        <v>0</v>
      </c>
      <c r="S157" s="30">
        <v>0</v>
      </c>
      <c r="T157" s="30">
        <v>0</v>
      </c>
      <c r="U157" s="30">
        <v>0</v>
      </c>
      <c r="V157" s="30">
        <v>0</v>
      </c>
      <c r="W157" s="30">
        <v>0</v>
      </c>
      <c r="X157" s="30">
        <v>0</v>
      </c>
      <c r="Y157" s="30">
        <v>0</v>
      </c>
      <c r="Z157" s="30">
        <v>19109.606393853279</v>
      </c>
      <c r="AA157" s="30">
        <v>0</v>
      </c>
      <c r="AB157" s="30">
        <v>38928.996837214618</v>
      </c>
      <c r="AC157" s="30">
        <v>0</v>
      </c>
      <c r="AD157" s="30">
        <v>1794.1729641570187</v>
      </c>
      <c r="AE157" s="30">
        <v>0</v>
      </c>
      <c r="AF157" s="30">
        <v>145041.22630741764</v>
      </c>
      <c r="AG157" s="30">
        <v>0</v>
      </c>
      <c r="AH157" s="30">
        <v>0</v>
      </c>
      <c r="AI157" s="30">
        <v>0</v>
      </c>
      <c r="AJ157" s="30">
        <v>1412.05</v>
      </c>
      <c r="AK157" s="30">
        <v>0</v>
      </c>
      <c r="AL157" s="30">
        <v>0</v>
      </c>
      <c r="AM157" s="30">
        <v>0</v>
      </c>
      <c r="AN157" s="30">
        <v>0</v>
      </c>
      <c r="AO157" s="30">
        <v>0</v>
      </c>
      <c r="AP157" s="30">
        <v>0</v>
      </c>
      <c r="AQ157" s="30">
        <v>0</v>
      </c>
      <c r="AR157" s="30">
        <v>0</v>
      </c>
      <c r="AS157" s="30">
        <v>457607.572682511</v>
      </c>
      <c r="AT157" s="30">
        <v>86222.08270463784</v>
      </c>
      <c r="AU157" s="30">
        <v>146453.27630741763</v>
      </c>
      <c r="AV157" s="30">
        <v>62880.51137803508</v>
      </c>
      <c r="AW157" s="38">
        <v>690282.93169456651</v>
      </c>
      <c r="AX157" s="30">
        <v>688870.88169456646</v>
      </c>
      <c r="AY157" s="30">
        <v>4955</v>
      </c>
      <c r="AZ157" s="30">
        <v>589645</v>
      </c>
      <c r="BA157" s="30">
        <v>0</v>
      </c>
      <c r="BB157" s="30">
        <v>0</v>
      </c>
      <c r="BC157" s="30">
        <v>690282.93169456651</v>
      </c>
      <c r="BD157" s="30">
        <v>690282.93169456651</v>
      </c>
      <c r="BE157" s="30">
        <v>0</v>
      </c>
      <c r="BF157" s="30">
        <v>591057.05000000005</v>
      </c>
      <c r="BG157" s="30">
        <v>444603.77369258244</v>
      </c>
      <c r="BH157" s="30">
        <v>543829.65538714884</v>
      </c>
      <c r="BI157" s="30">
        <v>4569.997104093688</v>
      </c>
      <c r="BJ157" s="30">
        <v>4491.9606710130765</v>
      </c>
      <c r="BK157" s="196">
        <v>1.7372465788533232E-2</v>
      </c>
      <c r="BL157" s="30">
        <v>0</v>
      </c>
      <c r="BM157" s="30">
        <v>0</v>
      </c>
      <c r="BN157" s="38">
        <v>690282.93169456651</v>
      </c>
      <c r="BO157" s="30">
        <v>5788.8309386098026</v>
      </c>
      <c r="BP157" s="30" t="s">
        <v>412</v>
      </c>
      <c r="BQ157" s="30">
        <v>5800.6969049963573</v>
      </c>
      <c r="BR157" s="196">
        <v>1.6737029916336299E-2</v>
      </c>
      <c r="BS157" s="30">
        <v>-1052.7999999999997</v>
      </c>
      <c r="BT157" s="30">
        <v>689230.13169456646</v>
      </c>
      <c r="BU157" s="30">
        <v>-1190</v>
      </c>
      <c r="BV157" s="38">
        <v>688040.13169456646</v>
      </c>
      <c r="BW157" s="211">
        <v>1412.05</v>
      </c>
      <c r="BX157" s="212">
        <v>686628.08169456641</v>
      </c>
      <c r="BZ157" s="23">
        <v>8733350</v>
      </c>
      <c r="CB157" s="320"/>
    </row>
    <row r="158" spans="1:80" x14ac:dyDescent="0.25">
      <c r="A158" s="23">
        <v>136636</v>
      </c>
      <c r="B158" s="23">
        <v>8734027</v>
      </c>
      <c r="C158" s="23" t="s">
        <v>242</v>
      </c>
      <c r="D158" s="223">
        <v>671</v>
      </c>
      <c r="E158" s="223">
        <v>0</v>
      </c>
      <c r="F158" s="223">
        <v>671</v>
      </c>
      <c r="G158" s="30">
        <v>0</v>
      </c>
      <c r="H158" s="30">
        <v>2276317.6057947893</v>
      </c>
      <c r="I158" s="30">
        <v>1533741.4864489404</v>
      </c>
      <c r="J158" s="30">
        <v>0</v>
      </c>
      <c r="K158" s="30">
        <v>59870.739143230727</v>
      </c>
      <c r="L158" s="30">
        <v>0</v>
      </c>
      <c r="M158" s="30">
        <v>194296.26715027067</v>
      </c>
      <c r="N158" s="30">
        <v>0</v>
      </c>
      <c r="O158" s="30">
        <v>0</v>
      </c>
      <c r="P158" s="30">
        <v>0</v>
      </c>
      <c r="Q158" s="30">
        <v>0</v>
      </c>
      <c r="R158" s="30">
        <v>0</v>
      </c>
      <c r="S158" s="30">
        <v>0</v>
      </c>
      <c r="T158" s="30">
        <v>7816.8324584700513</v>
      </c>
      <c r="U158" s="30">
        <v>8096.7190426607958</v>
      </c>
      <c r="V158" s="30">
        <v>1904.228367440599</v>
      </c>
      <c r="W158" s="30">
        <v>0</v>
      </c>
      <c r="X158" s="30">
        <v>0</v>
      </c>
      <c r="Y158" s="30">
        <v>0</v>
      </c>
      <c r="Z158" s="30">
        <v>0</v>
      </c>
      <c r="AA158" s="30">
        <v>146680.56201482084</v>
      </c>
      <c r="AB158" s="30">
        <v>0</v>
      </c>
      <c r="AC158" s="30">
        <v>226644.83545855019</v>
      </c>
      <c r="AD158" s="30">
        <v>0</v>
      </c>
      <c r="AE158" s="30">
        <v>0</v>
      </c>
      <c r="AF158" s="30">
        <v>145041.22630741764</v>
      </c>
      <c r="AG158" s="30">
        <v>0</v>
      </c>
      <c r="AH158" s="30">
        <v>0</v>
      </c>
      <c r="AI158" s="30">
        <v>0</v>
      </c>
      <c r="AJ158" s="30">
        <v>22495.200000000001</v>
      </c>
      <c r="AK158" s="30">
        <v>0</v>
      </c>
      <c r="AL158" s="30">
        <v>0</v>
      </c>
      <c r="AM158" s="30">
        <v>0</v>
      </c>
      <c r="AN158" s="30">
        <v>0</v>
      </c>
      <c r="AO158" s="30">
        <v>0</v>
      </c>
      <c r="AP158" s="30">
        <v>0</v>
      </c>
      <c r="AQ158" s="30">
        <v>0</v>
      </c>
      <c r="AR158" s="30">
        <v>0</v>
      </c>
      <c r="AS158" s="30">
        <v>3810059.0922437296</v>
      </c>
      <c r="AT158" s="30">
        <v>645310.18363544391</v>
      </c>
      <c r="AU158" s="30">
        <v>167536.42630741766</v>
      </c>
      <c r="AV158" s="30">
        <v>417827.2346790781</v>
      </c>
      <c r="AW158" s="38">
        <v>4622905.702186591</v>
      </c>
      <c r="AX158" s="30">
        <v>4600410.5021865908</v>
      </c>
      <c r="AY158" s="30">
        <v>6465</v>
      </c>
      <c r="AZ158" s="30">
        <v>4338015</v>
      </c>
      <c r="BA158" s="30">
        <v>0</v>
      </c>
      <c r="BB158" s="30">
        <v>0</v>
      </c>
      <c r="BC158" s="30">
        <v>4622905.702186591</v>
      </c>
      <c r="BD158" s="30">
        <v>0</v>
      </c>
      <c r="BE158" s="30">
        <v>4622905.702186591</v>
      </c>
      <c r="BF158" s="30">
        <v>4360510.2</v>
      </c>
      <c r="BG158" s="30">
        <v>4192973.7736925827</v>
      </c>
      <c r="BH158" s="30">
        <v>4455369.2758791735</v>
      </c>
      <c r="BI158" s="30">
        <v>6639.8945989257427</v>
      </c>
      <c r="BJ158" s="30">
        <v>6608.2920061655614</v>
      </c>
      <c r="BK158" s="196">
        <v>4.7822633640728926E-3</v>
      </c>
      <c r="BL158" s="30">
        <v>0</v>
      </c>
      <c r="BM158" s="30">
        <v>0</v>
      </c>
      <c r="BN158" s="38">
        <v>4622905.702186591</v>
      </c>
      <c r="BO158" s="30">
        <v>6856.0514190560225</v>
      </c>
      <c r="BP158" s="30" t="s">
        <v>412</v>
      </c>
      <c r="BQ158" s="30">
        <v>6889.5763072825503</v>
      </c>
      <c r="BR158" s="196">
        <v>5.3946172978474038E-3</v>
      </c>
      <c r="BS158" s="30">
        <v>0</v>
      </c>
      <c r="BT158" s="30">
        <v>4622905.702186591</v>
      </c>
      <c r="BU158" s="30">
        <v>0</v>
      </c>
      <c r="BV158" s="38">
        <v>4622905.702186591</v>
      </c>
      <c r="BW158" s="211">
        <v>22495.200000000001</v>
      </c>
      <c r="BX158" s="212">
        <v>4600410.5021865908</v>
      </c>
      <c r="BZ158" s="23">
        <v>8734027</v>
      </c>
      <c r="CB158" s="320"/>
    </row>
    <row r="159" spans="1:80" x14ac:dyDescent="0.25">
      <c r="A159" s="23">
        <v>147434</v>
      </c>
      <c r="B159" s="23">
        <v>8733302</v>
      </c>
      <c r="C159" s="23" t="s">
        <v>243</v>
      </c>
      <c r="D159" s="223">
        <v>396</v>
      </c>
      <c r="E159" s="223">
        <v>396</v>
      </c>
      <c r="F159" s="223">
        <v>0</v>
      </c>
      <c r="G159" s="30">
        <v>1522794.9477502047</v>
      </c>
      <c r="H159" s="30">
        <v>0</v>
      </c>
      <c r="I159" s="30">
        <v>0</v>
      </c>
      <c r="J159" s="30">
        <v>33151.566302450039</v>
      </c>
      <c r="K159" s="30">
        <v>0</v>
      </c>
      <c r="L159" s="30">
        <v>81586.939291601666</v>
      </c>
      <c r="M159" s="30">
        <v>0</v>
      </c>
      <c r="N159" s="30">
        <v>0</v>
      </c>
      <c r="O159" s="30">
        <v>2009.4147513846926</v>
      </c>
      <c r="P159" s="30">
        <v>0</v>
      </c>
      <c r="Q159" s="30">
        <v>0</v>
      </c>
      <c r="R159" s="30">
        <v>0</v>
      </c>
      <c r="S159" s="30">
        <v>0</v>
      </c>
      <c r="T159" s="30">
        <v>0</v>
      </c>
      <c r="U159" s="30">
        <v>0</v>
      </c>
      <c r="V159" s="30">
        <v>0</v>
      </c>
      <c r="W159" s="30">
        <v>0</v>
      </c>
      <c r="X159" s="30">
        <v>0</v>
      </c>
      <c r="Y159" s="30">
        <v>0</v>
      </c>
      <c r="Z159" s="30">
        <v>33451.314403562341</v>
      </c>
      <c r="AA159" s="30">
        <v>0</v>
      </c>
      <c r="AB159" s="30">
        <v>175045.6974425748</v>
      </c>
      <c r="AC159" s="30">
        <v>0</v>
      </c>
      <c r="AD159" s="30">
        <v>35922.043647961014</v>
      </c>
      <c r="AE159" s="30">
        <v>0</v>
      </c>
      <c r="AF159" s="30">
        <v>145041.22630741764</v>
      </c>
      <c r="AG159" s="30">
        <v>0</v>
      </c>
      <c r="AH159" s="30">
        <v>0</v>
      </c>
      <c r="AI159" s="30">
        <v>0</v>
      </c>
      <c r="AJ159" s="30">
        <v>66612</v>
      </c>
      <c r="AK159" s="30">
        <v>0</v>
      </c>
      <c r="AL159" s="30">
        <v>0</v>
      </c>
      <c r="AM159" s="30">
        <v>0</v>
      </c>
      <c r="AN159" s="30">
        <v>0</v>
      </c>
      <c r="AO159" s="30">
        <v>0</v>
      </c>
      <c r="AP159" s="30">
        <v>0</v>
      </c>
      <c r="AQ159" s="30">
        <v>0</v>
      </c>
      <c r="AR159" s="30">
        <v>0</v>
      </c>
      <c r="AS159" s="30">
        <v>1522794.9477502047</v>
      </c>
      <c r="AT159" s="30">
        <v>361166.97583953454</v>
      </c>
      <c r="AU159" s="30">
        <v>211653.22630741764</v>
      </c>
      <c r="AV159" s="30">
        <v>248938.40697552668</v>
      </c>
      <c r="AW159" s="38">
        <v>2095615.149897157</v>
      </c>
      <c r="AX159" s="30">
        <v>2029003.149897157</v>
      </c>
      <c r="AY159" s="30">
        <v>4955</v>
      </c>
      <c r="AZ159" s="30">
        <v>1962180</v>
      </c>
      <c r="BA159" s="30">
        <v>0</v>
      </c>
      <c r="BB159" s="30">
        <v>0</v>
      </c>
      <c r="BC159" s="30">
        <v>2095615.149897157</v>
      </c>
      <c r="BD159" s="30">
        <v>2095615.1498971572</v>
      </c>
      <c r="BE159" s="30">
        <v>0</v>
      </c>
      <c r="BF159" s="30">
        <v>2028792</v>
      </c>
      <c r="BG159" s="30">
        <v>1817138.7736925823</v>
      </c>
      <c r="BH159" s="30">
        <v>1883961.9235897393</v>
      </c>
      <c r="BI159" s="30">
        <v>4757.4796050245941</v>
      </c>
      <c r="BJ159" s="30">
        <v>4787.9945959408642</v>
      </c>
      <c r="BK159" s="196">
        <v>-6.3732300245576542E-3</v>
      </c>
      <c r="BL159" s="30">
        <v>6.3732300245576542E-3</v>
      </c>
      <c r="BM159" s="30">
        <v>12083.936402842963</v>
      </c>
      <c r="BN159" s="38">
        <v>2107699.0863000001</v>
      </c>
      <c r="BO159" s="30">
        <v>5154.260318939394</v>
      </c>
      <c r="BP159" s="30" t="s">
        <v>412</v>
      </c>
      <c r="BQ159" s="30">
        <v>5322.472440151515</v>
      </c>
      <c r="BR159" s="196">
        <v>1.9719036190826156E-3</v>
      </c>
      <c r="BS159" s="30">
        <v>0</v>
      </c>
      <c r="BT159" s="30">
        <v>2107699.0863000001</v>
      </c>
      <c r="BU159" s="30">
        <v>0</v>
      </c>
      <c r="BV159" s="38">
        <v>2107699.0863000001</v>
      </c>
      <c r="BW159" s="211">
        <v>66612</v>
      </c>
      <c r="BX159" s="212">
        <v>2041087.0863000001</v>
      </c>
      <c r="BZ159" s="23">
        <v>8733302</v>
      </c>
      <c r="CB159" s="320"/>
    </row>
    <row r="160" spans="1:80" x14ac:dyDescent="0.25">
      <c r="A160" s="23">
        <v>139466</v>
      </c>
      <c r="B160" s="23">
        <v>8732094</v>
      </c>
      <c r="C160" s="23" t="s">
        <v>244</v>
      </c>
      <c r="D160" s="223">
        <v>406</v>
      </c>
      <c r="E160" s="223">
        <v>406</v>
      </c>
      <c r="F160" s="223">
        <v>0</v>
      </c>
      <c r="G160" s="30">
        <v>1561249.3656226846</v>
      </c>
      <c r="H160" s="30">
        <v>0</v>
      </c>
      <c r="I160" s="30">
        <v>0</v>
      </c>
      <c r="J160" s="30">
        <v>55417.543669767249</v>
      </c>
      <c r="K160" s="30">
        <v>0</v>
      </c>
      <c r="L160" s="30">
        <v>119731.48233702594</v>
      </c>
      <c r="M160" s="30">
        <v>0</v>
      </c>
      <c r="N160" s="30">
        <v>20958.149301497873</v>
      </c>
      <c r="O160" s="30">
        <v>49121.132142454</v>
      </c>
      <c r="P160" s="30">
        <v>7134.6891239141769</v>
      </c>
      <c r="Q160" s="30">
        <v>11784.261811408811</v>
      </c>
      <c r="R160" s="30">
        <v>14590.038433172802</v>
      </c>
      <c r="S160" s="30">
        <v>0</v>
      </c>
      <c r="T160" s="30">
        <v>0</v>
      </c>
      <c r="U160" s="30">
        <v>0</v>
      </c>
      <c r="V160" s="30">
        <v>0</v>
      </c>
      <c r="W160" s="30">
        <v>0</v>
      </c>
      <c r="X160" s="30">
        <v>0</v>
      </c>
      <c r="Y160" s="30">
        <v>0</v>
      </c>
      <c r="Z160" s="30">
        <v>51135.278931648922</v>
      </c>
      <c r="AA160" s="30">
        <v>0</v>
      </c>
      <c r="AB160" s="30">
        <v>161037.18591184387</v>
      </c>
      <c r="AC160" s="30">
        <v>0</v>
      </c>
      <c r="AD160" s="30">
        <v>2546.568078158356</v>
      </c>
      <c r="AE160" s="30">
        <v>0</v>
      </c>
      <c r="AF160" s="30">
        <v>145041.22630741764</v>
      </c>
      <c r="AG160" s="30">
        <v>0</v>
      </c>
      <c r="AH160" s="30">
        <v>0</v>
      </c>
      <c r="AI160" s="30">
        <v>0</v>
      </c>
      <c r="AJ160" s="30">
        <v>9336.5452999999998</v>
      </c>
      <c r="AK160" s="30">
        <v>0</v>
      </c>
      <c r="AL160" s="30">
        <v>0</v>
      </c>
      <c r="AM160" s="30">
        <v>0</v>
      </c>
      <c r="AN160" s="30">
        <v>0</v>
      </c>
      <c r="AO160" s="30">
        <v>0</v>
      </c>
      <c r="AP160" s="30">
        <v>0</v>
      </c>
      <c r="AQ160" s="30">
        <v>0</v>
      </c>
      <c r="AR160" s="30">
        <v>0</v>
      </c>
      <c r="AS160" s="30">
        <v>1561249.3656226846</v>
      </c>
      <c r="AT160" s="30">
        <v>493456.32974089199</v>
      </c>
      <c r="AU160" s="30">
        <v>154377.77160741764</v>
      </c>
      <c r="AV160" s="30">
        <v>318693.26624676632</v>
      </c>
      <c r="AW160" s="38">
        <v>2209083.4669709941</v>
      </c>
      <c r="AX160" s="30">
        <v>2199746.9216709943</v>
      </c>
      <c r="AY160" s="30">
        <v>4955</v>
      </c>
      <c r="AZ160" s="30">
        <v>2011730</v>
      </c>
      <c r="BA160" s="30">
        <v>0</v>
      </c>
      <c r="BB160" s="30">
        <v>0</v>
      </c>
      <c r="BC160" s="30">
        <v>2209083.4669709941</v>
      </c>
      <c r="BD160" s="30">
        <v>2209083.4669709941</v>
      </c>
      <c r="BE160" s="30">
        <v>0</v>
      </c>
      <c r="BF160" s="30">
        <v>2021066.5453000001</v>
      </c>
      <c r="BG160" s="30">
        <v>1866688.7736925823</v>
      </c>
      <c r="BH160" s="30">
        <v>2054705.6953635763</v>
      </c>
      <c r="BI160" s="30">
        <v>5060.8514664127497</v>
      </c>
      <c r="BJ160" s="30">
        <v>5065.9054356252036</v>
      </c>
      <c r="BK160" s="196">
        <v>-9.976438124787441E-4</v>
      </c>
      <c r="BL160" s="30">
        <v>9.976438124787441E-4</v>
      </c>
      <c r="BM160" s="30">
        <v>2051.9115002562921</v>
      </c>
      <c r="BN160" s="38">
        <v>2211135.3784712506</v>
      </c>
      <c r="BO160" s="30">
        <v>5423.1498353971692</v>
      </c>
      <c r="BP160" s="30" t="s">
        <v>412</v>
      </c>
      <c r="BQ160" s="30">
        <v>5446.1462523922428</v>
      </c>
      <c r="BR160" s="196">
        <v>-8.14099820110048E-5</v>
      </c>
      <c r="BS160" s="30">
        <v>0</v>
      </c>
      <c r="BT160" s="30">
        <v>2211135.3784712506</v>
      </c>
      <c r="BU160" s="30">
        <v>0</v>
      </c>
      <c r="BV160" s="38">
        <v>2211135.3784712506</v>
      </c>
      <c r="BW160" s="211">
        <v>9336.5452999999998</v>
      </c>
      <c r="BX160" s="212">
        <v>2201798.8331712508</v>
      </c>
      <c r="BZ160" s="23">
        <v>8732094</v>
      </c>
      <c r="CB160" s="320"/>
    </row>
    <row r="161" spans="1:80" x14ac:dyDescent="0.25">
      <c r="A161" s="23">
        <v>110617</v>
      </c>
      <c r="B161" s="23">
        <v>8732033</v>
      </c>
      <c r="C161" s="23" t="s">
        <v>245</v>
      </c>
      <c r="D161" s="223">
        <v>317</v>
      </c>
      <c r="E161" s="223">
        <v>317</v>
      </c>
      <c r="F161" s="223">
        <v>0</v>
      </c>
      <c r="G161" s="30">
        <v>1219005.0465576134</v>
      </c>
      <c r="H161" s="30">
        <v>0</v>
      </c>
      <c r="I161" s="30">
        <v>0</v>
      </c>
      <c r="J161" s="30">
        <v>20286.779379111293</v>
      </c>
      <c r="K161" s="30">
        <v>0</v>
      </c>
      <c r="L161" s="30">
        <v>44501.966886328359</v>
      </c>
      <c r="M161" s="30">
        <v>0</v>
      </c>
      <c r="N161" s="30">
        <v>0</v>
      </c>
      <c r="O161" s="30">
        <v>284.88455890843545</v>
      </c>
      <c r="P161" s="30">
        <v>0</v>
      </c>
      <c r="Q161" s="30">
        <v>0</v>
      </c>
      <c r="R161" s="30">
        <v>0</v>
      </c>
      <c r="S161" s="30">
        <v>0</v>
      </c>
      <c r="T161" s="30">
        <v>0</v>
      </c>
      <c r="U161" s="30">
        <v>0</v>
      </c>
      <c r="V161" s="30">
        <v>0</v>
      </c>
      <c r="W161" s="30">
        <v>0</v>
      </c>
      <c r="X161" s="30">
        <v>0</v>
      </c>
      <c r="Y161" s="30">
        <v>0</v>
      </c>
      <c r="Z161" s="30">
        <v>13366.54255684443</v>
      </c>
      <c r="AA161" s="30">
        <v>0</v>
      </c>
      <c r="AB161" s="30">
        <v>103265.98511161417</v>
      </c>
      <c r="AC161" s="30">
        <v>0</v>
      </c>
      <c r="AD161" s="30">
        <v>0</v>
      </c>
      <c r="AE161" s="30">
        <v>0</v>
      </c>
      <c r="AF161" s="30">
        <v>145041.22630741764</v>
      </c>
      <c r="AG161" s="30">
        <v>0</v>
      </c>
      <c r="AH161" s="30">
        <v>0</v>
      </c>
      <c r="AI161" s="30">
        <v>0</v>
      </c>
      <c r="AJ161" s="30">
        <v>63882</v>
      </c>
      <c r="AK161" s="30">
        <v>0</v>
      </c>
      <c r="AL161" s="30">
        <v>0</v>
      </c>
      <c r="AM161" s="30">
        <v>0</v>
      </c>
      <c r="AN161" s="30">
        <v>0</v>
      </c>
      <c r="AO161" s="30">
        <v>0</v>
      </c>
      <c r="AP161" s="30">
        <v>0</v>
      </c>
      <c r="AQ161" s="30">
        <v>0</v>
      </c>
      <c r="AR161" s="30">
        <v>0</v>
      </c>
      <c r="AS161" s="30">
        <v>1219005.0465576134</v>
      </c>
      <c r="AT161" s="30">
        <v>181706.15849280669</v>
      </c>
      <c r="AU161" s="30">
        <v>208923.22630741764</v>
      </c>
      <c r="AV161" s="30">
        <v>158718.72501964401</v>
      </c>
      <c r="AW161" s="38">
        <v>1609634.4313578377</v>
      </c>
      <c r="AX161" s="30">
        <v>1545752.4313578377</v>
      </c>
      <c r="AY161" s="30">
        <v>4955</v>
      </c>
      <c r="AZ161" s="30">
        <v>1570735</v>
      </c>
      <c r="BA161" s="30">
        <v>24982.568642162252</v>
      </c>
      <c r="BB161" s="30">
        <v>0</v>
      </c>
      <c r="BC161" s="30">
        <v>1634617</v>
      </c>
      <c r="BD161" s="30">
        <v>1634617</v>
      </c>
      <c r="BE161" s="30">
        <v>0</v>
      </c>
      <c r="BF161" s="30">
        <v>1634617</v>
      </c>
      <c r="BG161" s="30">
        <v>1425693.7736925823</v>
      </c>
      <c r="BH161" s="30">
        <v>1425693.7736925823</v>
      </c>
      <c r="BI161" s="30">
        <v>4497.4566993456856</v>
      </c>
      <c r="BJ161" s="30">
        <v>4503.5835038355553</v>
      </c>
      <c r="BK161" s="196">
        <v>-1.3604287529368013E-3</v>
      </c>
      <c r="BL161" s="30">
        <v>1.3604287529368013E-3</v>
      </c>
      <c r="BM161" s="30">
        <v>1942.1970232887122</v>
      </c>
      <c r="BN161" s="38">
        <v>1636559.1970232888</v>
      </c>
      <c r="BO161" s="30">
        <v>4961.1268044898698</v>
      </c>
      <c r="BP161" s="30" t="s">
        <v>412</v>
      </c>
      <c r="BQ161" s="30">
        <v>5162.6473092217311</v>
      </c>
      <c r="BR161" s="196">
        <v>5.0820042071391125E-3</v>
      </c>
      <c r="BS161" s="30">
        <v>-2821.7500000000009</v>
      </c>
      <c r="BT161" s="30">
        <v>1633737.4470232888</v>
      </c>
      <c r="BU161" s="30">
        <v>-3170</v>
      </c>
      <c r="BV161" s="38">
        <v>1630567.4470232888</v>
      </c>
      <c r="BW161" s="211">
        <v>63882</v>
      </c>
      <c r="BX161" s="212">
        <v>1566685.4470232888</v>
      </c>
      <c r="BZ161" s="23">
        <v>8732033</v>
      </c>
      <c r="CB161" s="320"/>
    </row>
    <row r="162" spans="1:80" x14ac:dyDescent="0.25">
      <c r="A162" s="23">
        <v>110836</v>
      </c>
      <c r="B162" s="23">
        <v>8733331</v>
      </c>
      <c r="C162" s="23" t="s">
        <v>246</v>
      </c>
      <c r="D162" s="223">
        <v>129</v>
      </c>
      <c r="E162" s="223">
        <v>129</v>
      </c>
      <c r="F162" s="223">
        <v>0</v>
      </c>
      <c r="G162" s="30">
        <v>496061.99055499095</v>
      </c>
      <c r="H162" s="30">
        <v>0</v>
      </c>
      <c r="I162" s="30">
        <v>0</v>
      </c>
      <c r="J162" s="30">
        <v>11380.388432184363</v>
      </c>
      <c r="K162" s="30">
        <v>0</v>
      </c>
      <c r="L162" s="30">
        <v>24370.124723465506</v>
      </c>
      <c r="M162" s="30">
        <v>0</v>
      </c>
      <c r="N162" s="30">
        <v>0</v>
      </c>
      <c r="O162" s="30">
        <v>0</v>
      </c>
      <c r="P162" s="30">
        <v>0</v>
      </c>
      <c r="Q162" s="30">
        <v>0</v>
      </c>
      <c r="R162" s="30">
        <v>0</v>
      </c>
      <c r="S162" s="30">
        <v>0</v>
      </c>
      <c r="T162" s="30">
        <v>0</v>
      </c>
      <c r="U162" s="30">
        <v>0</v>
      </c>
      <c r="V162" s="30">
        <v>0</v>
      </c>
      <c r="W162" s="30">
        <v>0</v>
      </c>
      <c r="X162" s="30">
        <v>0</v>
      </c>
      <c r="Y162" s="30">
        <v>0</v>
      </c>
      <c r="Z162" s="30">
        <v>0</v>
      </c>
      <c r="AA162" s="30">
        <v>0</v>
      </c>
      <c r="AB162" s="30">
        <v>47874.090015907655</v>
      </c>
      <c r="AC162" s="30">
        <v>0</v>
      </c>
      <c r="AD162" s="30">
        <v>0</v>
      </c>
      <c r="AE162" s="30">
        <v>0</v>
      </c>
      <c r="AF162" s="30">
        <v>145041.22630741764</v>
      </c>
      <c r="AG162" s="30">
        <v>15933.730240177998</v>
      </c>
      <c r="AH162" s="30">
        <v>0</v>
      </c>
      <c r="AI162" s="30">
        <v>0</v>
      </c>
      <c r="AJ162" s="30">
        <v>3343.3</v>
      </c>
      <c r="AK162" s="30">
        <v>0</v>
      </c>
      <c r="AL162" s="30">
        <v>0</v>
      </c>
      <c r="AM162" s="30">
        <v>0</v>
      </c>
      <c r="AN162" s="30">
        <v>0</v>
      </c>
      <c r="AO162" s="30">
        <v>0</v>
      </c>
      <c r="AP162" s="30">
        <v>0</v>
      </c>
      <c r="AQ162" s="30">
        <v>0</v>
      </c>
      <c r="AR162" s="30">
        <v>0</v>
      </c>
      <c r="AS162" s="30">
        <v>496061.99055499095</v>
      </c>
      <c r="AT162" s="30">
        <v>83624.603171557523</v>
      </c>
      <c r="AU162" s="30">
        <v>164318.25654759564</v>
      </c>
      <c r="AV162" s="30">
        <v>71291.620953672274</v>
      </c>
      <c r="AW162" s="38">
        <v>744004.85027414409</v>
      </c>
      <c r="AX162" s="30">
        <v>740661.55027414404</v>
      </c>
      <c r="AY162" s="30">
        <v>4955</v>
      </c>
      <c r="AZ162" s="30">
        <v>639195</v>
      </c>
      <c r="BA162" s="30">
        <v>0</v>
      </c>
      <c r="BB162" s="30">
        <v>0</v>
      </c>
      <c r="BC162" s="30">
        <v>744004.85027414409</v>
      </c>
      <c r="BD162" s="30">
        <v>744004.85027414409</v>
      </c>
      <c r="BE162" s="30">
        <v>0</v>
      </c>
      <c r="BF162" s="30">
        <v>642538.30000000005</v>
      </c>
      <c r="BG162" s="30">
        <v>478220.04345240438</v>
      </c>
      <c r="BH162" s="30">
        <v>579686.59372654837</v>
      </c>
      <c r="BI162" s="30">
        <v>4493.6945250120025</v>
      </c>
      <c r="BJ162" s="30">
        <v>4527.3840594459371</v>
      </c>
      <c r="BK162" s="196">
        <v>-7.441280437352051E-3</v>
      </c>
      <c r="BL162" s="30">
        <v>7.441280437352051E-3</v>
      </c>
      <c r="BM162" s="30">
        <v>4345.9499419775593</v>
      </c>
      <c r="BN162" s="38">
        <v>748350.8002161216</v>
      </c>
      <c r="BO162" s="30">
        <v>5775.2519396598573</v>
      </c>
      <c r="BP162" s="30" t="s">
        <v>412</v>
      </c>
      <c r="BQ162" s="30">
        <v>5801.1689939234229</v>
      </c>
      <c r="BR162" s="196">
        <v>-1.3125731377280681E-2</v>
      </c>
      <c r="BS162" s="30">
        <v>-1177.6500000000001</v>
      </c>
      <c r="BT162" s="30">
        <v>747173.15021612158</v>
      </c>
      <c r="BU162" s="30">
        <v>-1290</v>
      </c>
      <c r="BV162" s="38">
        <v>745883.15021612158</v>
      </c>
      <c r="BW162" s="211">
        <v>3343.3</v>
      </c>
      <c r="BX162" s="212">
        <v>742539.85021612153</v>
      </c>
      <c r="BZ162" s="23">
        <v>8733331</v>
      </c>
      <c r="CB162" s="320"/>
    </row>
    <row r="163" spans="1:80" x14ac:dyDescent="0.25">
      <c r="A163" s="23">
        <v>110702</v>
      </c>
      <c r="B163" s="23">
        <v>8732239</v>
      </c>
      <c r="C163" s="23" t="s">
        <v>247</v>
      </c>
      <c r="D163" s="223">
        <v>300</v>
      </c>
      <c r="E163" s="223">
        <v>300</v>
      </c>
      <c r="F163" s="223">
        <v>0</v>
      </c>
      <c r="G163" s="30">
        <v>1153632.5361743974</v>
      </c>
      <c r="H163" s="30">
        <v>0</v>
      </c>
      <c r="I163" s="30">
        <v>0</v>
      </c>
      <c r="J163" s="30">
        <v>41563.157752325475</v>
      </c>
      <c r="K163" s="30">
        <v>0</v>
      </c>
      <c r="L163" s="30">
        <v>90063.504412807131</v>
      </c>
      <c r="M163" s="30">
        <v>0</v>
      </c>
      <c r="N163" s="30">
        <v>17382.956068132295</v>
      </c>
      <c r="O163" s="30">
        <v>3418.6147069012295</v>
      </c>
      <c r="P163" s="30">
        <v>0</v>
      </c>
      <c r="Q163" s="30">
        <v>0</v>
      </c>
      <c r="R163" s="30">
        <v>0</v>
      </c>
      <c r="S163" s="30">
        <v>0</v>
      </c>
      <c r="T163" s="30">
        <v>0</v>
      </c>
      <c r="U163" s="30">
        <v>0</v>
      </c>
      <c r="V163" s="30">
        <v>0</v>
      </c>
      <c r="W163" s="30">
        <v>0</v>
      </c>
      <c r="X163" s="30">
        <v>0</v>
      </c>
      <c r="Y163" s="30">
        <v>0</v>
      </c>
      <c r="Z163" s="30">
        <v>0</v>
      </c>
      <c r="AA163" s="30">
        <v>0</v>
      </c>
      <c r="AB163" s="30">
        <v>122140.69951279285</v>
      </c>
      <c r="AC163" s="30">
        <v>0</v>
      </c>
      <c r="AD163" s="30">
        <v>0</v>
      </c>
      <c r="AE163" s="30">
        <v>0</v>
      </c>
      <c r="AF163" s="30">
        <v>145041.22630741764</v>
      </c>
      <c r="AG163" s="30">
        <v>0</v>
      </c>
      <c r="AH163" s="30">
        <v>0</v>
      </c>
      <c r="AI163" s="30">
        <v>0</v>
      </c>
      <c r="AJ163" s="30">
        <v>31122</v>
      </c>
      <c r="AK163" s="30">
        <v>0</v>
      </c>
      <c r="AL163" s="30">
        <v>0</v>
      </c>
      <c r="AM163" s="30">
        <v>0</v>
      </c>
      <c r="AN163" s="30">
        <v>0</v>
      </c>
      <c r="AO163" s="30">
        <v>0</v>
      </c>
      <c r="AP163" s="30">
        <v>0</v>
      </c>
      <c r="AQ163" s="30">
        <v>0</v>
      </c>
      <c r="AR163" s="30">
        <v>0</v>
      </c>
      <c r="AS163" s="30">
        <v>1153632.5361743974</v>
      </c>
      <c r="AT163" s="30">
        <v>274568.93245295901</v>
      </c>
      <c r="AU163" s="30">
        <v>176163.22630741764</v>
      </c>
      <c r="AV163" s="30">
        <v>197049.84525755717</v>
      </c>
      <c r="AW163" s="38">
        <v>1604364.6949347742</v>
      </c>
      <c r="AX163" s="30">
        <v>1573242.6949347742</v>
      </c>
      <c r="AY163" s="30">
        <v>4955</v>
      </c>
      <c r="AZ163" s="30">
        <v>1486500</v>
      </c>
      <c r="BA163" s="30">
        <v>0</v>
      </c>
      <c r="BB163" s="30">
        <v>0</v>
      </c>
      <c r="BC163" s="30">
        <v>1604364.6949347742</v>
      </c>
      <c r="BD163" s="30">
        <v>1604364.694934774</v>
      </c>
      <c r="BE163" s="30">
        <v>0</v>
      </c>
      <c r="BF163" s="30">
        <v>1517622</v>
      </c>
      <c r="BG163" s="30">
        <v>1341458.7736925823</v>
      </c>
      <c r="BH163" s="30">
        <v>1428201.4686273565</v>
      </c>
      <c r="BI163" s="30">
        <v>4760.6715620911882</v>
      </c>
      <c r="BJ163" s="30">
        <v>4609.056476620337</v>
      </c>
      <c r="BK163" s="196">
        <v>3.2895037463725192E-2</v>
      </c>
      <c r="BL163" s="30">
        <v>0</v>
      </c>
      <c r="BM163" s="30">
        <v>0</v>
      </c>
      <c r="BN163" s="38">
        <v>1604364.6949347742</v>
      </c>
      <c r="BO163" s="30">
        <v>5244.1423164492471</v>
      </c>
      <c r="BP163" s="30" t="s">
        <v>412</v>
      </c>
      <c r="BQ163" s="30">
        <v>5347.8823164492469</v>
      </c>
      <c r="BR163" s="196">
        <v>2.9293409885907673E-2</v>
      </c>
      <c r="BS163" s="30">
        <v>-2880.6</v>
      </c>
      <c r="BT163" s="30">
        <v>1601484.0949347741</v>
      </c>
      <c r="BU163" s="30">
        <v>-3000</v>
      </c>
      <c r="BV163" s="38">
        <v>1598484.0949347741</v>
      </c>
      <c r="BW163" s="211">
        <v>31122</v>
      </c>
      <c r="BX163" s="212">
        <v>1567362.0949347741</v>
      </c>
      <c r="BZ163" s="23">
        <v>8732239</v>
      </c>
      <c r="CB163" s="320"/>
    </row>
    <row r="164" spans="1:80" x14ac:dyDescent="0.25">
      <c r="A164" s="23">
        <v>110687</v>
      </c>
      <c r="B164" s="23">
        <v>8732219</v>
      </c>
      <c r="C164" s="352" t="s">
        <v>445</v>
      </c>
      <c r="D164" s="223">
        <v>188</v>
      </c>
      <c r="E164" s="223">
        <v>188</v>
      </c>
      <c r="F164" s="223">
        <v>0</v>
      </c>
      <c r="G164" s="30">
        <v>722943.05600262247</v>
      </c>
      <c r="H164" s="30">
        <v>0</v>
      </c>
      <c r="I164" s="30">
        <v>0</v>
      </c>
      <c r="J164" s="30">
        <v>16328.383402699288</v>
      </c>
      <c r="K164" s="30">
        <v>0</v>
      </c>
      <c r="L164" s="30">
        <v>34965.831124972217</v>
      </c>
      <c r="M164" s="30">
        <v>0</v>
      </c>
      <c r="N164" s="30">
        <v>14094.288703891041</v>
      </c>
      <c r="O164" s="30">
        <v>2563.9610301759212</v>
      </c>
      <c r="P164" s="30">
        <v>0</v>
      </c>
      <c r="Q164" s="30">
        <v>0</v>
      </c>
      <c r="R164" s="30">
        <v>0</v>
      </c>
      <c r="S164" s="30">
        <v>0</v>
      </c>
      <c r="T164" s="30">
        <v>0</v>
      </c>
      <c r="U164" s="30">
        <v>0</v>
      </c>
      <c r="V164" s="30">
        <v>0</v>
      </c>
      <c r="W164" s="30">
        <v>0</v>
      </c>
      <c r="X164" s="30">
        <v>0</v>
      </c>
      <c r="Y164" s="30">
        <v>0</v>
      </c>
      <c r="Z164" s="30">
        <v>9609.0749548923759</v>
      </c>
      <c r="AA164" s="30">
        <v>0</v>
      </c>
      <c r="AB164" s="30">
        <v>83455.945711228764</v>
      </c>
      <c r="AC164" s="30">
        <v>0</v>
      </c>
      <c r="AD164" s="30">
        <v>0</v>
      </c>
      <c r="AE164" s="30">
        <v>0</v>
      </c>
      <c r="AF164" s="30">
        <v>145041.22630741764</v>
      </c>
      <c r="AG164" s="30">
        <v>0</v>
      </c>
      <c r="AH164" s="30">
        <v>0</v>
      </c>
      <c r="AI164" s="30">
        <v>0</v>
      </c>
      <c r="AJ164" s="30">
        <v>34439</v>
      </c>
      <c r="AK164" s="30">
        <v>0</v>
      </c>
      <c r="AL164" s="30">
        <v>0</v>
      </c>
      <c r="AM164" s="30">
        <v>0</v>
      </c>
      <c r="AN164" s="30">
        <v>0</v>
      </c>
      <c r="AO164" s="30">
        <v>0</v>
      </c>
      <c r="AP164" s="30">
        <v>0</v>
      </c>
      <c r="AQ164" s="30">
        <v>0</v>
      </c>
      <c r="AR164" s="30">
        <v>0</v>
      </c>
      <c r="AS164" s="30">
        <v>722943.05600262247</v>
      </c>
      <c r="AT164" s="30">
        <v>161017.48492785962</v>
      </c>
      <c r="AU164" s="30">
        <v>179480.22630741764</v>
      </c>
      <c r="AV164" s="30">
        <v>129996.77670465104</v>
      </c>
      <c r="AW164" s="38">
        <v>1063440.7672378998</v>
      </c>
      <c r="AX164" s="30">
        <v>1029001.7672378998</v>
      </c>
      <c r="AY164" s="30">
        <v>4955</v>
      </c>
      <c r="AZ164" s="30">
        <v>931540</v>
      </c>
      <c r="BA164" s="30">
        <v>0</v>
      </c>
      <c r="BB164" s="30">
        <v>0</v>
      </c>
      <c r="BC164" s="30">
        <v>1063440.7672378998</v>
      </c>
      <c r="BD164" s="30">
        <v>1063440.7672378996</v>
      </c>
      <c r="BE164" s="30">
        <v>0</v>
      </c>
      <c r="BF164" s="30">
        <v>965979</v>
      </c>
      <c r="BG164" s="30">
        <v>786498.77369258238</v>
      </c>
      <c r="BH164" s="30">
        <v>883960.54093048221</v>
      </c>
      <c r="BI164" s="30">
        <v>4701.9177709068199</v>
      </c>
      <c r="BJ164" s="30">
        <v>4703.263550201812</v>
      </c>
      <c r="BK164" s="196">
        <v>-2.8613733434826392E-4</v>
      </c>
      <c r="BL164" s="30">
        <v>2.8613733434826392E-4</v>
      </c>
      <c r="BM164" s="30">
        <v>253.00650745851453</v>
      </c>
      <c r="BN164" s="38">
        <v>1063693.7737453585</v>
      </c>
      <c r="BO164" s="30">
        <v>5474.7594348157363</v>
      </c>
      <c r="BP164" s="30" t="s">
        <v>412</v>
      </c>
      <c r="BQ164" s="30">
        <v>5657.9456050285025</v>
      </c>
      <c r="BR164" s="196">
        <v>2.5056992629015173E-2</v>
      </c>
      <c r="BS164" s="30">
        <v>-1713.8500000000001</v>
      </c>
      <c r="BT164" s="30">
        <v>1061979.9237453584</v>
      </c>
      <c r="BU164" s="30">
        <v>-1880</v>
      </c>
      <c r="BV164" s="38">
        <v>1060099.9237453584</v>
      </c>
      <c r="BW164" s="211">
        <v>34439</v>
      </c>
      <c r="BX164" s="212">
        <v>1025660.9237453584</v>
      </c>
      <c r="BZ164" s="23">
        <v>8732219</v>
      </c>
      <c r="CB164" s="320"/>
    </row>
    <row r="165" spans="1:80" x14ac:dyDescent="0.25">
      <c r="A165" s="23">
        <v>110763</v>
      </c>
      <c r="B165" s="23">
        <v>8732333</v>
      </c>
      <c r="C165" s="23" t="s">
        <v>248</v>
      </c>
      <c r="D165" s="223">
        <v>363</v>
      </c>
      <c r="E165" s="223">
        <v>363</v>
      </c>
      <c r="F165" s="223">
        <v>0</v>
      </c>
      <c r="G165" s="30">
        <v>1395895.368771021</v>
      </c>
      <c r="H165" s="30">
        <v>0</v>
      </c>
      <c r="I165" s="30">
        <v>0</v>
      </c>
      <c r="J165" s="30">
        <v>33646.365799501567</v>
      </c>
      <c r="K165" s="30">
        <v>0</v>
      </c>
      <c r="L165" s="30">
        <v>73110.374170396404</v>
      </c>
      <c r="M165" s="30">
        <v>0</v>
      </c>
      <c r="N165" s="30">
        <v>6812.2395402139946</v>
      </c>
      <c r="O165" s="30">
        <v>284.88455890843591</v>
      </c>
      <c r="P165" s="30">
        <v>444.81974987457528</v>
      </c>
      <c r="Q165" s="30">
        <v>0</v>
      </c>
      <c r="R165" s="30">
        <v>0</v>
      </c>
      <c r="S165" s="30">
        <v>0</v>
      </c>
      <c r="T165" s="30">
        <v>0</v>
      </c>
      <c r="U165" s="30">
        <v>0</v>
      </c>
      <c r="V165" s="30">
        <v>0</v>
      </c>
      <c r="W165" s="30">
        <v>0</v>
      </c>
      <c r="X165" s="30">
        <v>0</v>
      </c>
      <c r="Y165" s="30">
        <v>0</v>
      </c>
      <c r="Z165" s="30">
        <v>58501.261825585025</v>
      </c>
      <c r="AA165" s="30">
        <v>0</v>
      </c>
      <c r="AB165" s="30">
        <v>137308.37080876465</v>
      </c>
      <c r="AC165" s="30">
        <v>0</v>
      </c>
      <c r="AD165" s="30">
        <v>2205.3842334327328</v>
      </c>
      <c r="AE165" s="30">
        <v>0</v>
      </c>
      <c r="AF165" s="30">
        <v>145041.22630741764</v>
      </c>
      <c r="AG165" s="30">
        <v>0</v>
      </c>
      <c r="AH165" s="30">
        <v>0</v>
      </c>
      <c r="AI165" s="30">
        <v>0</v>
      </c>
      <c r="AJ165" s="30">
        <v>8517.6</v>
      </c>
      <c r="AK165" s="30">
        <v>0</v>
      </c>
      <c r="AL165" s="30">
        <v>0</v>
      </c>
      <c r="AM165" s="30">
        <v>0</v>
      </c>
      <c r="AN165" s="30">
        <v>0</v>
      </c>
      <c r="AO165" s="30">
        <v>0</v>
      </c>
      <c r="AP165" s="30">
        <v>0</v>
      </c>
      <c r="AQ165" s="30">
        <v>0</v>
      </c>
      <c r="AR165" s="30">
        <v>0</v>
      </c>
      <c r="AS165" s="30">
        <v>1395895.368771021</v>
      </c>
      <c r="AT165" s="30">
        <v>312313.70068667736</v>
      </c>
      <c r="AU165" s="30">
        <v>153558.82630741765</v>
      </c>
      <c r="AV165" s="30">
        <v>209476.31744334305</v>
      </c>
      <c r="AW165" s="38">
        <v>1861767.895765116</v>
      </c>
      <c r="AX165" s="30">
        <v>1853250.2957651159</v>
      </c>
      <c r="AY165" s="30">
        <v>4955</v>
      </c>
      <c r="AZ165" s="30">
        <v>1798665</v>
      </c>
      <c r="BA165" s="30">
        <v>0</v>
      </c>
      <c r="BB165" s="30">
        <v>0</v>
      </c>
      <c r="BC165" s="30">
        <v>1861767.895765116</v>
      </c>
      <c r="BD165" s="30">
        <v>1861767.895765116</v>
      </c>
      <c r="BE165" s="30">
        <v>0</v>
      </c>
      <c r="BF165" s="30">
        <v>1807182.6</v>
      </c>
      <c r="BG165" s="30">
        <v>1653623.7736925823</v>
      </c>
      <c r="BH165" s="30">
        <v>1708209.0694576981</v>
      </c>
      <c r="BI165" s="30">
        <v>4705.8101086988927</v>
      </c>
      <c r="BJ165" s="30">
        <v>4715.8681896014741</v>
      </c>
      <c r="BK165" s="196">
        <v>-2.1328163761573254E-3</v>
      </c>
      <c r="BL165" s="30">
        <v>2.1328163761573254E-3</v>
      </c>
      <c r="BM165" s="30">
        <v>3651.0833676370567</v>
      </c>
      <c r="BN165" s="38">
        <v>1865418.9791327531</v>
      </c>
      <c r="BO165" s="30">
        <v>5115.4307965089611</v>
      </c>
      <c r="BP165" s="30" t="s">
        <v>412</v>
      </c>
      <c r="BQ165" s="30">
        <v>5138.8952593188787</v>
      </c>
      <c r="BR165" s="196">
        <v>7.0552513097563718E-3</v>
      </c>
      <c r="BS165" s="30">
        <v>-3329.1</v>
      </c>
      <c r="BT165" s="30">
        <v>1862089.879132753</v>
      </c>
      <c r="BU165" s="30">
        <v>-3630</v>
      </c>
      <c r="BV165" s="38">
        <v>1858459.879132753</v>
      </c>
      <c r="BW165" s="211">
        <v>8517.6</v>
      </c>
      <c r="BX165" s="212">
        <v>1849942.2791327529</v>
      </c>
      <c r="BZ165" s="23">
        <v>8732333</v>
      </c>
      <c r="CB165" s="320"/>
    </row>
    <row r="166" spans="1:80" x14ac:dyDescent="0.25">
      <c r="A166" s="23">
        <v>136241</v>
      </c>
      <c r="B166" s="23">
        <v>8733946</v>
      </c>
      <c r="C166" s="23" t="s">
        <v>249</v>
      </c>
      <c r="D166" s="223">
        <v>351</v>
      </c>
      <c r="E166" s="223">
        <v>351</v>
      </c>
      <c r="F166" s="223">
        <v>0</v>
      </c>
      <c r="G166" s="30">
        <v>1349750.0673240451</v>
      </c>
      <c r="H166" s="30">
        <v>0</v>
      </c>
      <c r="I166" s="30">
        <v>0</v>
      </c>
      <c r="J166" s="30">
        <v>40078.759261171028</v>
      </c>
      <c r="K166" s="30">
        <v>0</v>
      </c>
      <c r="L166" s="30">
        <v>85825.221852204631</v>
      </c>
      <c r="M166" s="30">
        <v>0</v>
      </c>
      <c r="N166" s="30">
        <v>7302.8550184303986</v>
      </c>
      <c r="O166" s="30">
        <v>1142.7940591641225</v>
      </c>
      <c r="P166" s="30">
        <v>0</v>
      </c>
      <c r="Q166" s="30">
        <v>0</v>
      </c>
      <c r="R166" s="30">
        <v>0</v>
      </c>
      <c r="S166" s="30">
        <v>0</v>
      </c>
      <c r="T166" s="30">
        <v>0</v>
      </c>
      <c r="U166" s="30">
        <v>0</v>
      </c>
      <c r="V166" s="30">
        <v>0</v>
      </c>
      <c r="W166" s="30">
        <v>0</v>
      </c>
      <c r="X166" s="30">
        <v>0</v>
      </c>
      <c r="Y166" s="30">
        <v>0</v>
      </c>
      <c r="Z166" s="30">
        <v>57409.111645399556</v>
      </c>
      <c r="AA166" s="30">
        <v>0</v>
      </c>
      <c r="AB166" s="30">
        <v>126370.61222469246</v>
      </c>
      <c r="AC166" s="30">
        <v>0</v>
      </c>
      <c r="AD166" s="30">
        <v>13446.651139972517</v>
      </c>
      <c r="AE166" s="30">
        <v>0</v>
      </c>
      <c r="AF166" s="30">
        <v>145041.22630741764</v>
      </c>
      <c r="AG166" s="30">
        <v>0</v>
      </c>
      <c r="AH166" s="30">
        <v>0</v>
      </c>
      <c r="AI166" s="30">
        <v>0</v>
      </c>
      <c r="AJ166" s="30">
        <v>15847.03</v>
      </c>
      <c r="AK166" s="30">
        <v>0</v>
      </c>
      <c r="AL166" s="30">
        <v>0</v>
      </c>
      <c r="AM166" s="30">
        <v>0</v>
      </c>
      <c r="AN166" s="30">
        <v>0</v>
      </c>
      <c r="AO166" s="30">
        <v>0</v>
      </c>
      <c r="AP166" s="30">
        <v>0</v>
      </c>
      <c r="AQ166" s="30">
        <v>0</v>
      </c>
      <c r="AR166" s="30">
        <v>0</v>
      </c>
      <c r="AS166" s="30">
        <v>1349750.0673240451</v>
      </c>
      <c r="AT166" s="30">
        <v>331576.00520103471</v>
      </c>
      <c r="AU166" s="30">
        <v>160888.25630741764</v>
      </c>
      <c r="AV166" s="30">
        <v>199285.2498371877</v>
      </c>
      <c r="AW166" s="38">
        <v>1842214.3288324974</v>
      </c>
      <c r="AX166" s="30">
        <v>1826367.2988324973</v>
      </c>
      <c r="AY166" s="30">
        <v>4955</v>
      </c>
      <c r="AZ166" s="30">
        <v>1739205</v>
      </c>
      <c r="BA166" s="30">
        <v>0</v>
      </c>
      <c r="BB166" s="30">
        <v>0</v>
      </c>
      <c r="BC166" s="30">
        <v>1842214.3288324974</v>
      </c>
      <c r="BD166" s="30">
        <v>1842214.3288324974</v>
      </c>
      <c r="BE166" s="30">
        <v>0</v>
      </c>
      <c r="BF166" s="30">
        <v>1755052.03</v>
      </c>
      <c r="BG166" s="30">
        <v>1594163.7736925823</v>
      </c>
      <c r="BH166" s="30">
        <v>1681326.0725250796</v>
      </c>
      <c r="BI166" s="30">
        <v>4790.1027707267222</v>
      </c>
      <c r="BJ166" s="30">
        <v>4751.7294709989092</v>
      </c>
      <c r="BK166" s="196">
        <v>8.0756490793542912E-3</v>
      </c>
      <c r="BL166" s="30">
        <v>0</v>
      </c>
      <c r="BM166" s="30">
        <v>0</v>
      </c>
      <c r="BN166" s="38">
        <v>1842214.3288324974</v>
      </c>
      <c r="BO166" s="30">
        <v>5203.3256376994223</v>
      </c>
      <c r="BP166" s="30" t="s">
        <v>412</v>
      </c>
      <c r="BQ166" s="30">
        <v>5248.4738713176566</v>
      </c>
      <c r="BR166" s="196">
        <v>1.2757012017998282E-2</v>
      </c>
      <c r="BS166" s="30">
        <v>-3289.9500000000007</v>
      </c>
      <c r="BT166" s="30">
        <v>1838924.3788324974</v>
      </c>
      <c r="BU166" s="30">
        <v>-3510</v>
      </c>
      <c r="BV166" s="38">
        <v>1835414.3788324974</v>
      </c>
      <c r="BW166" s="211">
        <v>15847.03</v>
      </c>
      <c r="BX166" s="212">
        <v>1819567.3488324974</v>
      </c>
      <c r="BZ166" s="23">
        <v>8733946</v>
      </c>
      <c r="CB166" s="320"/>
    </row>
    <row r="167" spans="1:80" x14ac:dyDescent="0.25">
      <c r="A167" s="23">
        <v>140173</v>
      </c>
      <c r="B167" s="23">
        <v>8732020</v>
      </c>
      <c r="C167" s="23" t="s">
        <v>250</v>
      </c>
      <c r="D167" s="223">
        <v>344</v>
      </c>
      <c r="E167" s="223">
        <v>344</v>
      </c>
      <c r="F167" s="223">
        <v>0</v>
      </c>
      <c r="G167" s="30">
        <v>1322831.974813309</v>
      </c>
      <c r="H167" s="30">
        <v>0</v>
      </c>
      <c r="I167" s="30">
        <v>0</v>
      </c>
      <c r="J167" s="30">
        <v>78673.120031187427</v>
      </c>
      <c r="K167" s="30">
        <v>0</v>
      </c>
      <c r="L167" s="30">
        <v>168471.73178395693</v>
      </c>
      <c r="M167" s="30">
        <v>0</v>
      </c>
      <c r="N167" s="30">
        <v>37584.769877042716</v>
      </c>
      <c r="O167" s="30">
        <v>27064.033096301358</v>
      </c>
      <c r="P167" s="30">
        <v>10675.673996989801</v>
      </c>
      <c r="Q167" s="30">
        <v>7836.8243573408217</v>
      </c>
      <c r="R167" s="30">
        <v>12994.73426599883</v>
      </c>
      <c r="S167" s="30">
        <v>0</v>
      </c>
      <c r="T167" s="30">
        <v>0</v>
      </c>
      <c r="U167" s="30">
        <v>0</v>
      </c>
      <c r="V167" s="30">
        <v>0</v>
      </c>
      <c r="W167" s="30">
        <v>0</v>
      </c>
      <c r="X167" s="30">
        <v>0</v>
      </c>
      <c r="Y167" s="30">
        <v>0</v>
      </c>
      <c r="Z167" s="30">
        <v>45201.683346805243</v>
      </c>
      <c r="AA167" s="30">
        <v>0</v>
      </c>
      <c r="AB167" s="30">
        <v>156281.1978515026</v>
      </c>
      <c r="AC167" s="30">
        <v>0</v>
      </c>
      <c r="AD167" s="30">
        <v>347.2592833852392</v>
      </c>
      <c r="AE167" s="30">
        <v>0</v>
      </c>
      <c r="AF167" s="30">
        <v>145041.22630741764</v>
      </c>
      <c r="AG167" s="30">
        <v>0</v>
      </c>
      <c r="AH167" s="30">
        <v>0</v>
      </c>
      <c r="AI167" s="30">
        <v>0</v>
      </c>
      <c r="AJ167" s="30">
        <v>4890.1530000000002</v>
      </c>
      <c r="AK167" s="30">
        <v>0</v>
      </c>
      <c r="AL167" s="30">
        <v>0</v>
      </c>
      <c r="AM167" s="30">
        <v>0</v>
      </c>
      <c r="AN167" s="30">
        <v>0</v>
      </c>
      <c r="AO167" s="30">
        <v>0</v>
      </c>
      <c r="AP167" s="30">
        <v>0</v>
      </c>
      <c r="AQ167" s="30">
        <v>0</v>
      </c>
      <c r="AR167" s="30">
        <v>0</v>
      </c>
      <c r="AS167" s="30">
        <v>1322831.974813309</v>
      </c>
      <c r="AT167" s="30">
        <v>545131.02789051097</v>
      </c>
      <c r="AU167" s="30">
        <v>149931.37930741764</v>
      </c>
      <c r="AV167" s="30">
        <v>306025.98872080457</v>
      </c>
      <c r="AW167" s="38">
        <v>2017894.3820112376</v>
      </c>
      <c r="AX167" s="30">
        <v>2013004.2290112376</v>
      </c>
      <c r="AY167" s="30">
        <v>4955</v>
      </c>
      <c r="AZ167" s="30">
        <v>1704520</v>
      </c>
      <c r="BA167" s="30">
        <v>0</v>
      </c>
      <c r="BB167" s="30">
        <v>0</v>
      </c>
      <c r="BC167" s="30">
        <v>2017894.3820112376</v>
      </c>
      <c r="BD167" s="30">
        <v>2017894.3820112376</v>
      </c>
      <c r="BE167" s="30">
        <v>0</v>
      </c>
      <c r="BF167" s="30">
        <v>1709410.1529999999</v>
      </c>
      <c r="BG167" s="30">
        <v>1559478.7736925823</v>
      </c>
      <c r="BH167" s="30">
        <v>1867963.0027038199</v>
      </c>
      <c r="BI167" s="30">
        <v>5430.1250078599414</v>
      </c>
      <c r="BJ167" s="30">
        <v>5419.869727989706</v>
      </c>
      <c r="BK167" s="196">
        <v>1.8921635361961425E-3</v>
      </c>
      <c r="BL167" s="30">
        <v>0</v>
      </c>
      <c r="BM167" s="30">
        <v>0</v>
      </c>
      <c r="BN167" s="38">
        <v>2017894.3820112376</v>
      </c>
      <c r="BO167" s="30">
        <v>5851.7564796838305</v>
      </c>
      <c r="BP167" s="30" t="s">
        <v>412</v>
      </c>
      <c r="BQ167" s="30">
        <v>5865.9720407303421</v>
      </c>
      <c r="BR167" s="196">
        <v>-1.0017455650533913E-3</v>
      </c>
      <c r="BS167" s="30">
        <v>0</v>
      </c>
      <c r="BT167" s="30">
        <v>2017894.3820112376</v>
      </c>
      <c r="BU167" s="30">
        <v>0</v>
      </c>
      <c r="BV167" s="38">
        <v>2017894.3820112376</v>
      </c>
      <c r="BW167" s="211">
        <v>4890.1530000000002</v>
      </c>
      <c r="BX167" s="212">
        <v>2013004.2290112376</v>
      </c>
      <c r="BZ167" s="23">
        <v>8732020</v>
      </c>
      <c r="CB167" s="320"/>
    </row>
    <row r="168" spans="1:80" x14ac:dyDescent="0.25">
      <c r="A168" s="23">
        <v>143777</v>
      </c>
      <c r="B168" s="23">
        <v>8732218</v>
      </c>
      <c r="C168" s="23" t="s">
        <v>251</v>
      </c>
      <c r="D168" s="223">
        <v>276</v>
      </c>
      <c r="E168" s="223">
        <v>276</v>
      </c>
      <c r="F168" s="223">
        <v>0</v>
      </c>
      <c r="G168" s="30">
        <v>1061341.9332804456</v>
      </c>
      <c r="H168" s="30">
        <v>0</v>
      </c>
      <c r="I168" s="30">
        <v>0</v>
      </c>
      <c r="J168" s="30">
        <v>58881.140149127736</v>
      </c>
      <c r="K168" s="30">
        <v>0</v>
      </c>
      <c r="L168" s="30">
        <v>128208.04745823141</v>
      </c>
      <c r="M168" s="30">
        <v>0</v>
      </c>
      <c r="N168" s="30">
        <v>469.8096234630342</v>
      </c>
      <c r="O168" s="30">
        <v>19087.265446865214</v>
      </c>
      <c r="P168" s="30">
        <v>0</v>
      </c>
      <c r="Q168" s="30">
        <v>0</v>
      </c>
      <c r="R168" s="30">
        <v>0</v>
      </c>
      <c r="S168" s="30">
        <v>0</v>
      </c>
      <c r="T168" s="30">
        <v>0</v>
      </c>
      <c r="U168" s="30">
        <v>0</v>
      </c>
      <c r="V168" s="30">
        <v>0</v>
      </c>
      <c r="W168" s="30">
        <v>0</v>
      </c>
      <c r="X168" s="30">
        <v>0</v>
      </c>
      <c r="Y168" s="30">
        <v>0</v>
      </c>
      <c r="Z168" s="30">
        <v>1784.2769742159919</v>
      </c>
      <c r="AA168" s="30">
        <v>0</v>
      </c>
      <c r="AB168" s="30">
        <v>108537.92435882216</v>
      </c>
      <c r="AC168" s="30">
        <v>0</v>
      </c>
      <c r="AD168" s="30">
        <v>0</v>
      </c>
      <c r="AE168" s="30">
        <v>0</v>
      </c>
      <c r="AF168" s="30">
        <v>145041.22630741764</v>
      </c>
      <c r="AG168" s="30">
        <v>0</v>
      </c>
      <c r="AH168" s="30">
        <v>0</v>
      </c>
      <c r="AI168" s="30">
        <v>0</v>
      </c>
      <c r="AJ168" s="30">
        <v>5896.8</v>
      </c>
      <c r="AK168" s="30">
        <v>0</v>
      </c>
      <c r="AL168" s="30">
        <v>0</v>
      </c>
      <c r="AM168" s="30">
        <v>0</v>
      </c>
      <c r="AN168" s="30">
        <v>0</v>
      </c>
      <c r="AO168" s="30">
        <v>0</v>
      </c>
      <c r="AP168" s="30">
        <v>0</v>
      </c>
      <c r="AQ168" s="30">
        <v>0</v>
      </c>
      <c r="AR168" s="30">
        <v>0</v>
      </c>
      <c r="AS168" s="30">
        <v>1061341.9332804456</v>
      </c>
      <c r="AT168" s="30">
        <v>316968.4640107255</v>
      </c>
      <c r="AU168" s="30">
        <v>150938.02630741763</v>
      </c>
      <c r="AV168" s="30">
        <v>184368.32675352209</v>
      </c>
      <c r="AW168" s="38">
        <v>1529248.4235985887</v>
      </c>
      <c r="AX168" s="30">
        <v>1523351.6235985886</v>
      </c>
      <c r="AY168" s="30">
        <v>4955</v>
      </c>
      <c r="AZ168" s="30">
        <v>1367580</v>
      </c>
      <c r="BA168" s="30">
        <v>0</v>
      </c>
      <c r="BB168" s="30">
        <v>0</v>
      </c>
      <c r="BC168" s="30">
        <v>1529248.4235985887</v>
      </c>
      <c r="BD168" s="30">
        <v>1529248.4235985889</v>
      </c>
      <c r="BE168" s="30">
        <v>0</v>
      </c>
      <c r="BF168" s="30">
        <v>1373476.8</v>
      </c>
      <c r="BG168" s="30">
        <v>1222538.7736925823</v>
      </c>
      <c r="BH168" s="30">
        <v>1378310.3972911709</v>
      </c>
      <c r="BI168" s="30">
        <v>4993.8782510549672</v>
      </c>
      <c r="BJ168" s="30">
        <v>4940.4903179589292</v>
      </c>
      <c r="BK168" s="196">
        <v>1.0806201340375117E-2</v>
      </c>
      <c r="BL168" s="30">
        <v>0</v>
      </c>
      <c r="BM168" s="30">
        <v>0</v>
      </c>
      <c r="BN168" s="38">
        <v>1529248.4235985887</v>
      </c>
      <c r="BO168" s="30">
        <v>5519.389940574596</v>
      </c>
      <c r="BP168" s="30" t="s">
        <v>412</v>
      </c>
      <c r="BQ168" s="30">
        <v>5540.7551579659012</v>
      </c>
      <c r="BR168" s="196">
        <v>1.0697184350152433E-2</v>
      </c>
      <c r="BS168" s="30">
        <v>0</v>
      </c>
      <c r="BT168" s="30">
        <v>1529248.4235985887</v>
      </c>
      <c r="BU168" s="30">
        <v>0</v>
      </c>
      <c r="BV168" s="38">
        <v>1529248.4235985887</v>
      </c>
      <c r="BW168" s="211">
        <v>5896.8</v>
      </c>
      <c r="BX168" s="212">
        <v>1523351.6235985886</v>
      </c>
      <c r="BZ168" s="23">
        <v>8732218</v>
      </c>
      <c r="CB168" s="320"/>
    </row>
    <row r="169" spans="1:80" x14ac:dyDescent="0.25">
      <c r="A169" s="23">
        <v>143775</v>
      </c>
      <c r="B169" s="23">
        <v>8732216</v>
      </c>
      <c r="C169" s="23" t="s">
        <v>252</v>
      </c>
      <c r="D169" s="223">
        <v>229</v>
      </c>
      <c r="E169" s="223">
        <v>229</v>
      </c>
      <c r="F169" s="223">
        <v>0</v>
      </c>
      <c r="G169" s="30">
        <v>880606.16927979013</v>
      </c>
      <c r="H169" s="30">
        <v>0</v>
      </c>
      <c r="I169" s="30">
        <v>0</v>
      </c>
      <c r="J169" s="30">
        <v>32161.967308347055</v>
      </c>
      <c r="K169" s="30">
        <v>0</v>
      </c>
      <c r="L169" s="30">
        <v>68872.091609793701</v>
      </c>
      <c r="M169" s="30">
        <v>0</v>
      </c>
      <c r="N169" s="30">
        <v>469.80962346303426</v>
      </c>
      <c r="O169" s="30">
        <v>12250.036033062728</v>
      </c>
      <c r="P169" s="30">
        <v>444.81974987457551</v>
      </c>
      <c r="Q169" s="30">
        <v>0</v>
      </c>
      <c r="R169" s="30">
        <v>0</v>
      </c>
      <c r="S169" s="30">
        <v>0</v>
      </c>
      <c r="T169" s="30">
        <v>0</v>
      </c>
      <c r="U169" s="30">
        <v>0</v>
      </c>
      <c r="V169" s="30">
        <v>0</v>
      </c>
      <c r="W169" s="30">
        <v>0</v>
      </c>
      <c r="X169" s="30">
        <v>0</v>
      </c>
      <c r="Y169" s="30">
        <v>0</v>
      </c>
      <c r="Z169" s="30">
        <v>7463.0032346203143</v>
      </c>
      <c r="AA169" s="30">
        <v>0</v>
      </c>
      <c r="AB169" s="30">
        <v>90282.296872476873</v>
      </c>
      <c r="AC169" s="30">
        <v>0</v>
      </c>
      <c r="AD169" s="30">
        <v>0</v>
      </c>
      <c r="AE169" s="30">
        <v>0</v>
      </c>
      <c r="AF169" s="30">
        <v>145041.22630741764</v>
      </c>
      <c r="AG169" s="30">
        <v>0</v>
      </c>
      <c r="AH169" s="30">
        <v>0</v>
      </c>
      <c r="AI169" s="30">
        <v>0</v>
      </c>
      <c r="AJ169" s="30">
        <v>4698.3999999999996</v>
      </c>
      <c r="AK169" s="30">
        <v>0</v>
      </c>
      <c r="AL169" s="30">
        <v>0</v>
      </c>
      <c r="AM169" s="30">
        <v>0</v>
      </c>
      <c r="AN169" s="30">
        <v>0</v>
      </c>
      <c r="AO169" s="30">
        <v>0</v>
      </c>
      <c r="AP169" s="30">
        <v>0</v>
      </c>
      <c r="AQ169" s="30">
        <v>0</v>
      </c>
      <c r="AR169" s="30">
        <v>0</v>
      </c>
      <c r="AS169" s="30">
        <v>880606.16927979013</v>
      </c>
      <c r="AT169" s="30">
        <v>211944.02443163827</v>
      </c>
      <c r="AU169" s="30">
        <v>149739.62630741764</v>
      </c>
      <c r="AV169" s="30">
        <v>145483.44859028282</v>
      </c>
      <c r="AW169" s="38">
        <v>1242289.8200188461</v>
      </c>
      <c r="AX169" s="30">
        <v>1237591.4200188462</v>
      </c>
      <c r="AY169" s="30">
        <v>4955</v>
      </c>
      <c r="AZ169" s="30">
        <v>1134695</v>
      </c>
      <c r="BA169" s="30">
        <v>0</v>
      </c>
      <c r="BB169" s="30">
        <v>0</v>
      </c>
      <c r="BC169" s="30">
        <v>1242289.8200188461</v>
      </c>
      <c r="BD169" s="30">
        <v>1242289.8200188461</v>
      </c>
      <c r="BE169" s="30">
        <v>0</v>
      </c>
      <c r="BF169" s="30">
        <v>1139393.3999999999</v>
      </c>
      <c r="BG169" s="30">
        <v>989653.77369258227</v>
      </c>
      <c r="BH169" s="30">
        <v>1092550.1937114284</v>
      </c>
      <c r="BI169" s="30">
        <v>4770.9615445913905</v>
      </c>
      <c r="BJ169" s="30">
        <v>4786.2454372185412</v>
      </c>
      <c r="BK169" s="196">
        <v>-3.1932947918426541E-3</v>
      </c>
      <c r="BL169" s="30">
        <v>3.1932947918426541E-3</v>
      </c>
      <c r="BM169" s="30">
        <v>3500.0114116174955</v>
      </c>
      <c r="BN169" s="38">
        <v>1245789.8314304636</v>
      </c>
      <c r="BO169" s="30">
        <v>5419.6132376876139</v>
      </c>
      <c r="BP169" s="30" t="s">
        <v>412</v>
      </c>
      <c r="BQ169" s="30">
        <v>5440.1302682552996</v>
      </c>
      <c r="BR169" s="196">
        <v>-1.4840177539256039E-2</v>
      </c>
      <c r="BS169" s="30">
        <v>0</v>
      </c>
      <c r="BT169" s="30">
        <v>1245789.8314304636</v>
      </c>
      <c r="BU169" s="30">
        <v>0</v>
      </c>
      <c r="BV169" s="38">
        <v>1245789.8314304636</v>
      </c>
      <c r="BW169" s="211">
        <v>4698.3999999999996</v>
      </c>
      <c r="BX169" s="212">
        <v>1241091.4314304637</v>
      </c>
      <c r="BZ169" s="23">
        <v>8732216</v>
      </c>
      <c r="CB169" s="320"/>
    </row>
    <row r="170" spans="1:80" x14ac:dyDescent="0.25">
      <c r="A170" s="23">
        <v>133311</v>
      </c>
      <c r="B170" s="23">
        <v>8732453</v>
      </c>
      <c r="C170" s="23" t="s">
        <v>253</v>
      </c>
      <c r="D170" s="223">
        <v>207</v>
      </c>
      <c r="E170" s="223">
        <v>207</v>
      </c>
      <c r="F170" s="223">
        <v>0</v>
      </c>
      <c r="G170" s="30">
        <v>796006.44996033423</v>
      </c>
      <c r="H170" s="30">
        <v>0</v>
      </c>
      <c r="I170" s="30">
        <v>0</v>
      </c>
      <c r="J170" s="30">
        <v>23255.576361420168</v>
      </c>
      <c r="K170" s="30">
        <v>0</v>
      </c>
      <c r="L170" s="30">
        <v>50859.390727232218</v>
      </c>
      <c r="M170" s="30">
        <v>0</v>
      </c>
      <c r="N170" s="30">
        <v>17382.956068132273</v>
      </c>
      <c r="O170" s="30">
        <v>284.88455890843613</v>
      </c>
      <c r="P170" s="30">
        <v>0</v>
      </c>
      <c r="Q170" s="30">
        <v>0</v>
      </c>
      <c r="R170" s="30">
        <v>0</v>
      </c>
      <c r="S170" s="30">
        <v>0</v>
      </c>
      <c r="T170" s="30">
        <v>0</v>
      </c>
      <c r="U170" s="30">
        <v>0</v>
      </c>
      <c r="V170" s="30">
        <v>0</v>
      </c>
      <c r="W170" s="30">
        <v>0</v>
      </c>
      <c r="X170" s="30">
        <v>0</v>
      </c>
      <c r="Y170" s="30">
        <v>0</v>
      </c>
      <c r="Z170" s="30">
        <v>27127.058404605796</v>
      </c>
      <c r="AA170" s="30">
        <v>0</v>
      </c>
      <c r="AB170" s="30">
        <v>67669.506202723322</v>
      </c>
      <c r="AC170" s="30">
        <v>0</v>
      </c>
      <c r="AD170" s="30">
        <v>0</v>
      </c>
      <c r="AE170" s="30">
        <v>0</v>
      </c>
      <c r="AF170" s="30">
        <v>145041.22630741764</v>
      </c>
      <c r="AG170" s="30">
        <v>0</v>
      </c>
      <c r="AH170" s="30">
        <v>0</v>
      </c>
      <c r="AI170" s="30">
        <v>0</v>
      </c>
      <c r="AJ170" s="30">
        <v>7098</v>
      </c>
      <c r="AK170" s="30">
        <v>0</v>
      </c>
      <c r="AL170" s="30">
        <v>0</v>
      </c>
      <c r="AM170" s="30">
        <v>0</v>
      </c>
      <c r="AN170" s="30">
        <v>0</v>
      </c>
      <c r="AO170" s="30">
        <v>0</v>
      </c>
      <c r="AP170" s="30">
        <v>0</v>
      </c>
      <c r="AQ170" s="30">
        <v>0</v>
      </c>
      <c r="AR170" s="30">
        <v>0</v>
      </c>
      <c r="AS170" s="30">
        <v>796006.44996033423</v>
      </c>
      <c r="AT170" s="30">
        <v>186579.37232302222</v>
      </c>
      <c r="AU170" s="30">
        <v>152139.22630741764</v>
      </c>
      <c r="AV170" s="30">
        <v>120172.14138028247</v>
      </c>
      <c r="AW170" s="38">
        <v>1134725.0485907742</v>
      </c>
      <c r="AX170" s="30">
        <v>1127627.0485907742</v>
      </c>
      <c r="AY170" s="30">
        <v>4955</v>
      </c>
      <c r="AZ170" s="30">
        <v>1025685</v>
      </c>
      <c r="BA170" s="30">
        <v>0</v>
      </c>
      <c r="BB170" s="30">
        <v>0</v>
      </c>
      <c r="BC170" s="30">
        <v>1134725.0485907742</v>
      </c>
      <c r="BD170" s="30">
        <v>1134725.0485907742</v>
      </c>
      <c r="BE170" s="30">
        <v>0</v>
      </c>
      <c r="BF170" s="30">
        <v>1032783</v>
      </c>
      <c r="BG170" s="30">
        <v>880643.77369258238</v>
      </c>
      <c r="BH170" s="30">
        <v>982585.82228335657</v>
      </c>
      <c r="BI170" s="30">
        <v>4746.7914119968918</v>
      </c>
      <c r="BJ170" s="30">
        <v>4798.7960210420715</v>
      </c>
      <c r="BK170" s="196">
        <v>-1.0837011787362185E-2</v>
      </c>
      <c r="BL170" s="30">
        <v>1.0837011787362185E-2</v>
      </c>
      <c r="BM170" s="30">
        <v>10764.954072352193</v>
      </c>
      <c r="BN170" s="38">
        <v>1145490.0026631264</v>
      </c>
      <c r="BO170" s="30">
        <v>5499.4782737349105</v>
      </c>
      <c r="BP170" s="30" t="s">
        <v>412</v>
      </c>
      <c r="BQ170" s="30">
        <v>5533.7681288073745</v>
      </c>
      <c r="BR170" s="196">
        <v>-2.2814093361245291E-3</v>
      </c>
      <c r="BS170" s="30">
        <v>-1936.6499999999999</v>
      </c>
      <c r="BT170" s="30">
        <v>1143553.3526631265</v>
      </c>
      <c r="BU170" s="30">
        <v>-2070</v>
      </c>
      <c r="BV170" s="38">
        <v>1141483.3526631265</v>
      </c>
      <c r="BW170" s="211">
        <v>7098</v>
      </c>
      <c r="BX170" s="212">
        <v>1134385.3526631265</v>
      </c>
      <c r="BZ170" s="23">
        <v>8732453</v>
      </c>
      <c r="CB170" s="320"/>
    </row>
    <row r="171" spans="1:80" x14ac:dyDescent="0.25">
      <c r="A171" s="23">
        <v>110635</v>
      </c>
      <c r="B171" s="23">
        <v>8732070</v>
      </c>
      <c r="C171" s="23" t="s">
        <v>254</v>
      </c>
      <c r="D171" s="223">
        <v>288</v>
      </c>
      <c r="E171" s="223">
        <v>288</v>
      </c>
      <c r="F171" s="223">
        <v>0</v>
      </c>
      <c r="G171" s="30">
        <v>1107487.2347274215</v>
      </c>
      <c r="H171" s="30">
        <v>0</v>
      </c>
      <c r="I171" s="30">
        <v>0</v>
      </c>
      <c r="J171" s="30">
        <v>24245.17535552321</v>
      </c>
      <c r="K171" s="30">
        <v>0</v>
      </c>
      <c r="L171" s="30">
        <v>57216.81456813636</v>
      </c>
      <c r="M171" s="30">
        <v>0</v>
      </c>
      <c r="N171" s="30">
        <v>234.90481173151701</v>
      </c>
      <c r="O171" s="30">
        <v>0</v>
      </c>
      <c r="P171" s="30">
        <v>0</v>
      </c>
      <c r="Q171" s="30">
        <v>0</v>
      </c>
      <c r="R171" s="30">
        <v>0</v>
      </c>
      <c r="S171" s="30">
        <v>2738.8901452951391</v>
      </c>
      <c r="T171" s="30">
        <v>0</v>
      </c>
      <c r="U171" s="30">
        <v>0</v>
      </c>
      <c r="V171" s="30">
        <v>0</v>
      </c>
      <c r="W171" s="30">
        <v>0</v>
      </c>
      <c r="X171" s="30">
        <v>0</v>
      </c>
      <c r="Y171" s="30">
        <v>0</v>
      </c>
      <c r="Z171" s="30">
        <v>13229.760979552728</v>
      </c>
      <c r="AA171" s="30">
        <v>0</v>
      </c>
      <c r="AB171" s="30">
        <v>91130.381638948384</v>
      </c>
      <c r="AC171" s="30">
        <v>0</v>
      </c>
      <c r="AD171" s="30">
        <v>4552.9550488285749</v>
      </c>
      <c r="AE171" s="30">
        <v>0</v>
      </c>
      <c r="AF171" s="30">
        <v>145041.22630741764</v>
      </c>
      <c r="AG171" s="30">
        <v>0</v>
      </c>
      <c r="AH171" s="30">
        <v>0</v>
      </c>
      <c r="AI171" s="30">
        <v>0</v>
      </c>
      <c r="AJ171" s="30">
        <v>35763</v>
      </c>
      <c r="AK171" s="30">
        <v>0</v>
      </c>
      <c r="AL171" s="30">
        <v>0</v>
      </c>
      <c r="AM171" s="30">
        <v>0</v>
      </c>
      <c r="AN171" s="30">
        <v>0</v>
      </c>
      <c r="AO171" s="30">
        <v>0</v>
      </c>
      <c r="AP171" s="30">
        <v>0</v>
      </c>
      <c r="AQ171" s="30">
        <v>0</v>
      </c>
      <c r="AR171" s="30">
        <v>0</v>
      </c>
      <c r="AS171" s="30">
        <v>1107487.2347274215</v>
      </c>
      <c r="AT171" s="30">
        <v>193348.88254801591</v>
      </c>
      <c r="AU171" s="30">
        <v>180804.22630741764</v>
      </c>
      <c r="AV171" s="30">
        <v>145806.41623818121</v>
      </c>
      <c r="AW171" s="38">
        <v>1481640.3435828551</v>
      </c>
      <c r="AX171" s="30">
        <v>1445877.3435828551</v>
      </c>
      <c r="AY171" s="30">
        <v>4955</v>
      </c>
      <c r="AZ171" s="30">
        <v>1427040</v>
      </c>
      <c r="BA171" s="30">
        <v>0</v>
      </c>
      <c r="BB171" s="30">
        <v>0</v>
      </c>
      <c r="BC171" s="30">
        <v>1481640.3435828551</v>
      </c>
      <c r="BD171" s="30">
        <v>1481640.3435828551</v>
      </c>
      <c r="BE171" s="30">
        <v>0</v>
      </c>
      <c r="BF171" s="30">
        <v>1462803</v>
      </c>
      <c r="BG171" s="30">
        <v>1281998.7736925823</v>
      </c>
      <c r="BH171" s="30">
        <v>1300836.1172754373</v>
      </c>
      <c r="BI171" s="30">
        <v>4516.7920738730463</v>
      </c>
      <c r="BJ171" s="30">
        <v>4446.4149879596544</v>
      </c>
      <c r="BK171" s="196">
        <v>1.5827826710724139E-2</v>
      </c>
      <c r="BL171" s="30">
        <v>0</v>
      </c>
      <c r="BM171" s="30">
        <v>0</v>
      </c>
      <c r="BN171" s="38">
        <v>1481640.3435828551</v>
      </c>
      <c r="BO171" s="30">
        <v>5020.4074429960247</v>
      </c>
      <c r="BP171" s="30" t="s">
        <v>412</v>
      </c>
      <c r="BQ171" s="30">
        <v>5144.5845263293577</v>
      </c>
      <c r="BR171" s="196">
        <v>1.0166594226276304E-2</v>
      </c>
      <c r="BS171" s="30">
        <v>-2618.2500000000005</v>
      </c>
      <c r="BT171" s="30">
        <v>1479022.0935828551</v>
      </c>
      <c r="BU171" s="30">
        <v>-2880</v>
      </c>
      <c r="BV171" s="38">
        <v>1476142.0935828551</v>
      </c>
      <c r="BW171" s="211">
        <v>35763</v>
      </c>
      <c r="BX171" s="212">
        <v>1440379.0935828551</v>
      </c>
      <c r="BZ171" s="23">
        <v>8732070</v>
      </c>
      <c r="CB171" s="320"/>
    </row>
    <row r="172" spans="1:80" x14ac:dyDescent="0.25">
      <c r="A172" s="23">
        <v>136775</v>
      </c>
      <c r="B172" s="23">
        <v>8735408</v>
      </c>
      <c r="C172" s="23" t="s">
        <v>255</v>
      </c>
      <c r="D172" s="223">
        <v>1194</v>
      </c>
      <c r="E172" s="223">
        <v>0</v>
      </c>
      <c r="F172" s="223">
        <v>1194</v>
      </c>
      <c r="G172" s="30">
        <v>0</v>
      </c>
      <c r="H172" s="30">
        <v>3907678.5566143878</v>
      </c>
      <c r="I172" s="30">
        <v>2890277.7812364493</v>
      </c>
      <c r="J172" s="30">
        <v>0</v>
      </c>
      <c r="K172" s="30">
        <v>90548.307960423073</v>
      </c>
      <c r="L172" s="30">
        <v>0</v>
      </c>
      <c r="M172" s="30">
        <v>293775.95593120932</v>
      </c>
      <c r="N172" s="30">
        <v>0</v>
      </c>
      <c r="O172" s="30">
        <v>0</v>
      </c>
      <c r="P172" s="30">
        <v>0</v>
      </c>
      <c r="Q172" s="30">
        <v>0</v>
      </c>
      <c r="R172" s="30">
        <v>0</v>
      </c>
      <c r="S172" s="30">
        <v>0</v>
      </c>
      <c r="T172" s="30">
        <v>1020.4414835176109</v>
      </c>
      <c r="U172" s="30">
        <v>450.19477214012289</v>
      </c>
      <c r="V172" s="30">
        <v>0</v>
      </c>
      <c r="W172" s="30">
        <v>0</v>
      </c>
      <c r="X172" s="30">
        <v>0</v>
      </c>
      <c r="Y172" s="30">
        <v>0</v>
      </c>
      <c r="Z172" s="30">
        <v>0</v>
      </c>
      <c r="AA172" s="30">
        <v>89107.42375127913</v>
      </c>
      <c r="AB172" s="30">
        <v>0</v>
      </c>
      <c r="AC172" s="30">
        <v>430688.73518737836</v>
      </c>
      <c r="AD172" s="30">
        <v>0</v>
      </c>
      <c r="AE172" s="30">
        <v>0</v>
      </c>
      <c r="AF172" s="30">
        <v>145041.22630741764</v>
      </c>
      <c r="AG172" s="30">
        <v>0</v>
      </c>
      <c r="AH172" s="30">
        <v>0</v>
      </c>
      <c r="AI172" s="30">
        <v>0</v>
      </c>
      <c r="AJ172" s="30">
        <v>38493</v>
      </c>
      <c r="AK172" s="30">
        <v>0</v>
      </c>
      <c r="AL172" s="30">
        <v>0</v>
      </c>
      <c r="AM172" s="30">
        <v>0</v>
      </c>
      <c r="AN172" s="30">
        <v>0</v>
      </c>
      <c r="AO172" s="30">
        <v>0</v>
      </c>
      <c r="AP172" s="30">
        <v>0</v>
      </c>
      <c r="AQ172" s="30">
        <v>0</v>
      </c>
      <c r="AR172" s="30">
        <v>0</v>
      </c>
      <c r="AS172" s="30">
        <v>6797956.337850837</v>
      </c>
      <c r="AT172" s="30">
        <v>905591.05908594758</v>
      </c>
      <c r="AU172" s="30">
        <v>183534.22630741764</v>
      </c>
      <c r="AV172" s="30">
        <v>742142.39228231844</v>
      </c>
      <c r="AW172" s="38">
        <v>7887081.6232442018</v>
      </c>
      <c r="AX172" s="30">
        <v>7848588.6232442018</v>
      </c>
      <c r="AY172" s="30">
        <v>6465</v>
      </c>
      <c r="AZ172" s="30">
        <v>7719210</v>
      </c>
      <c r="BA172" s="30">
        <v>0</v>
      </c>
      <c r="BB172" s="30">
        <v>0</v>
      </c>
      <c r="BC172" s="30">
        <v>7887081.6232442018</v>
      </c>
      <c r="BD172" s="30">
        <v>0</v>
      </c>
      <c r="BE172" s="30">
        <v>7887081.6232442008</v>
      </c>
      <c r="BF172" s="30">
        <v>7757703</v>
      </c>
      <c r="BG172" s="30">
        <v>7574168.7736925827</v>
      </c>
      <c r="BH172" s="30">
        <v>7703547.3969367845</v>
      </c>
      <c r="BI172" s="30">
        <v>6451.8822419906064</v>
      </c>
      <c r="BJ172" s="30">
        <v>6334.3680439212594</v>
      </c>
      <c r="BK172" s="196">
        <v>1.8551842465503537E-2</v>
      </c>
      <c r="BL172" s="30">
        <v>0</v>
      </c>
      <c r="BM172" s="30">
        <v>0</v>
      </c>
      <c r="BN172" s="38">
        <v>7887081.6232442018</v>
      </c>
      <c r="BO172" s="30">
        <v>6573.3573058996662</v>
      </c>
      <c r="BP172" s="30" t="s">
        <v>412</v>
      </c>
      <c r="BQ172" s="30">
        <v>6605.5959993670031</v>
      </c>
      <c r="BR172" s="196">
        <v>1.7750818960023507E-2</v>
      </c>
      <c r="BS172" s="30">
        <v>0</v>
      </c>
      <c r="BT172" s="30">
        <v>7887081.6232442018</v>
      </c>
      <c r="BU172" s="30">
        <v>0</v>
      </c>
      <c r="BV172" s="38">
        <v>7887081.6232442018</v>
      </c>
      <c r="BW172" s="211">
        <v>38493</v>
      </c>
      <c r="BX172" s="212">
        <v>7848588.6232442018</v>
      </c>
      <c r="BZ172" s="23">
        <v>8735408</v>
      </c>
      <c r="CB172" s="320"/>
    </row>
    <row r="173" spans="1:80" x14ac:dyDescent="0.25">
      <c r="A173" s="23">
        <v>110714</v>
      </c>
      <c r="B173" s="23">
        <v>8732255</v>
      </c>
      <c r="C173" s="23" t="s">
        <v>256</v>
      </c>
      <c r="D173" s="223">
        <v>197</v>
      </c>
      <c r="E173" s="223">
        <v>197</v>
      </c>
      <c r="F173" s="223">
        <v>0</v>
      </c>
      <c r="G173" s="30">
        <v>757552.03208785434</v>
      </c>
      <c r="H173" s="30">
        <v>0</v>
      </c>
      <c r="I173" s="30">
        <v>0</v>
      </c>
      <c r="J173" s="30">
        <v>17317.982396802247</v>
      </c>
      <c r="K173" s="30">
        <v>0</v>
      </c>
      <c r="L173" s="30">
        <v>37084.972405273504</v>
      </c>
      <c r="M173" s="30">
        <v>0</v>
      </c>
      <c r="N173" s="30">
        <v>234.90481173151738</v>
      </c>
      <c r="O173" s="30">
        <v>284.88455890843602</v>
      </c>
      <c r="P173" s="30">
        <v>0</v>
      </c>
      <c r="Q173" s="30">
        <v>0</v>
      </c>
      <c r="R173" s="30">
        <v>0</v>
      </c>
      <c r="S173" s="30">
        <v>0</v>
      </c>
      <c r="T173" s="30">
        <v>0</v>
      </c>
      <c r="U173" s="30">
        <v>0</v>
      </c>
      <c r="V173" s="30">
        <v>0</v>
      </c>
      <c r="W173" s="30">
        <v>0</v>
      </c>
      <c r="X173" s="30">
        <v>0</v>
      </c>
      <c r="Y173" s="30">
        <v>0</v>
      </c>
      <c r="Z173" s="30">
        <v>9991.0289486461425</v>
      </c>
      <c r="AA173" s="30">
        <v>0</v>
      </c>
      <c r="AB173" s="30">
        <v>90383.296701384519</v>
      </c>
      <c r="AC173" s="30">
        <v>0</v>
      </c>
      <c r="AD173" s="30">
        <v>0</v>
      </c>
      <c r="AE173" s="30">
        <v>0</v>
      </c>
      <c r="AF173" s="30">
        <v>145041.22630741764</v>
      </c>
      <c r="AG173" s="30">
        <v>0</v>
      </c>
      <c r="AH173" s="30">
        <v>0</v>
      </c>
      <c r="AI173" s="30">
        <v>0</v>
      </c>
      <c r="AJ173" s="30">
        <v>16342.25</v>
      </c>
      <c r="AK173" s="30">
        <v>0</v>
      </c>
      <c r="AL173" s="30">
        <v>0</v>
      </c>
      <c r="AM173" s="30">
        <v>0</v>
      </c>
      <c r="AN173" s="30">
        <v>0</v>
      </c>
      <c r="AO173" s="30">
        <v>0</v>
      </c>
      <c r="AP173" s="30">
        <v>0</v>
      </c>
      <c r="AQ173" s="30">
        <v>0</v>
      </c>
      <c r="AR173" s="30">
        <v>0</v>
      </c>
      <c r="AS173" s="30">
        <v>757552.03208785434</v>
      </c>
      <c r="AT173" s="30">
        <v>155297.06982274636</v>
      </c>
      <c r="AU173" s="30">
        <v>161383.47630741764</v>
      </c>
      <c r="AV173" s="30">
        <v>126515.51549308623</v>
      </c>
      <c r="AW173" s="38">
        <v>1074232.5782180184</v>
      </c>
      <c r="AX173" s="30">
        <v>1057890.3282180184</v>
      </c>
      <c r="AY173" s="30">
        <v>4955</v>
      </c>
      <c r="AZ173" s="30">
        <v>976135</v>
      </c>
      <c r="BA173" s="30">
        <v>0</v>
      </c>
      <c r="BB173" s="30">
        <v>0</v>
      </c>
      <c r="BC173" s="30">
        <v>1074232.5782180184</v>
      </c>
      <c r="BD173" s="30">
        <v>1074232.5782180184</v>
      </c>
      <c r="BE173" s="30">
        <v>0</v>
      </c>
      <c r="BF173" s="30">
        <v>992477.25</v>
      </c>
      <c r="BG173" s="30">
        <v>831093.77369258238</v>
      </c>
      <c r="BH173" s="30">
        <v>912849.10191060079</v>
      </c>
      <c r="BI173" s="30">
        <v>4633.7517863482271</v>
      </c>
      <c r="BJ173" s="30">
        <v>4641.7898958593969</v>
      </c>
      <c r="BK173" s="196">
        <v>-1.7316831850446232E-3</v>
      </c>
      <c r="BL173" s="30">
        <v>1.7316831850446232E-3</v>
      </c>
      <c r="BM173" s="30">
        <v>1583.5075737004408</v>
      </c>
      <c r="BN173" s="38">
        <v>1075816.0857917189</v>
      </c>
      <c r="BO173" s="30">
        <v>5378.0397755924814</v>
      </c>
      <c r="BP173" s="30" t="s">
        <v>412</v>
      </c>
      <c r="BQ173" s="30">
        <v>5460.9953593488272</v>
      </c>
      <c r="BR173" s="196">
        <v>-2.3530516983446548E-3</v>
      </c>
      <c r="BS173" s="30">
        <v>-1797.85</v>
      </c>
      <c r="BT173" s="30">
        <v>1074018.2357917188</v>
      </c>
      <c r="BU173" s="30">
        <v>-1970</v>
      </c>
      <c r="BV173" s="38">
        <v>1072048.2357917188</v>
      </c>
      <c r="BW173" s="211">
        <v>16342.25</v>
      </c>
      <c r="BX173" s="212">
        <v>1055705.9857917188</v>
      </c>
      <c r="BZ173" s="23">
        <v>8732255</v>
      </c>
      <c r="CB173" s="320"/>
    </row>
    <row r="174" spans="1:80" x14ac:dyDescent="0.25">
      <c r="A174" s="23">
        <v>143575</v>
      </c>
      <c r="B174" s="23">
        <v>8732220</v>
      </c>
      <c r="C174" s="23" t="s">
        <v>257</v>
      </c>
      <c r="D174" s="223">
        <v>268</v>
      </c>
      <c r="E174" s="223">
        <v>268</v>
      </c>
      <c r="F174" s="223">
        <v>0</v>
      </c>
      <c r="G174" s="30">
        <v>1030578.3989824618</v>
      </c>
      <c r="H174" s="30">
        <v>0</v>
      </c>
      <c r="I174" s="30">
        <v>0</v>
      </c>
      <c r="J174" s="30">
        <v>30182.769320141055</v>
      </c>
      <c r="K174" s="30">
        <v>0</v>
      </c>
      <c r="L174" s="30">
        <v>65693.379689341877</v>
      </c>
      <c r="M174" s="30">
        <v>0</v>
      </c>
      <c r="N174" s="30">
        <v>471.56921006776486</v>
      </c>
      <c r="O174" s="30">
        <v>285.95154227513444</v>
      </c>
      <c r="P174" s="30">
        <v>446.48574144713967</v>
      </c>
      <c r="Q174" s="30">
        <v>0</v>
      </c>
      <c r="R174" s="30">
        <v>0</v>
      </c>
      <c r="S174" s="30">
        <v>0</v>
      </c>
      <c r="T174" s="30">
        <v>0</v>
      </c>
      <c r="U174" s="30">
        <v>0</v>
      </c>
      <c r="V174" s="30">
        <v>0</v>
      </c>
      <c r="W174" s="30">
        <v>0</v>
      </c>
      <c r="X174" s="30">
        <v>0</v>
      </c>
      <c r="Y174" s="30">
        <v>0</v>
      </c>
      <c r="Z174" s="30">
        <v>4811.9368965019939</v>
      </c>
      <c r="AA174" s="30">
        <v>0</v>
      </c>
      <c r="AB174" s="30">
        <v>129783.5005160561</v>
      </c>
      <c r="AC174" s="30">
        <v>0</v>
      </c>
      <c r="AD174" s="30">
        <v>0</v>
      </c>
      <c r="AE174" s="30">
        <v>0</v>
      </c>
      <c r="AF174" s="30">
        <v>145041.22630741764</v>
      </c>
      <c r="AG174" s="30">
        <v>0</v>
      </c>
      <c r="AH174" s="30">
        <v>0</v>
      </c>
      <c r="AI174" s="30">
        <v>0</v>
      </c>
      <c r="AJ174" s="30">
        <v>7371</v>
      </c>
      <c r="AK174" s="30">
        <v>0</v>
      </c>
      <c r="AL174" s="30">
        <v>0</v>
      </c>
      <c r="AM174" s="30">
        <v>0</v>
      </c>
      <c r="AN174" s="30">
        <v>0</v>
      </c>
      <c r="AO174" s="30">
        <v>0</v>
      </c>
      <c r="AP174" s="30">
        <v>0</v>
      </c>
      <c r="AQ174" s="30">
        <v>0</v>
      </c>
      <c r="AR174" s="30">
        <v>0</v>
      </c>
      <c r="AS174" s="30">
        <v>1030578.3989824618</v>
      </c>
      <c r="AT174" s="30">
        <v>231675.59291583108</v>
      </c>
      <c r="AU174" s="30">
        <v>152412.22630741764</v>
      </c>
      <c r="AV174" s="30">
        <v>181497.25624664541</v>
      </c>
      <c r="AW174" s="38">
        <v>1414666.2182057106</v>
      </c>
      <c r="AX174" s="30">
        <v>1407295.2182057106</v>
      </c>
      <c r="AY174" s="30">
        <v>4955</v>
      </c>
      <c r="AZ174" s="30">
        <v>1327940</v>
      </c>
      <c r="BA174" s="30">
        <v>0</v>
      </c>
      <c r="BB174" s="30">
        <v>0</v>
      </c>
      <c r="BC174" s="30">
        <v>1414666.2182057106</v>
      </c>
      <c r="BD174" s="30">
        <v>1414666.2182057106</v>
      </c>
      <c r="BE174" s="30">
        <v>0</v>
      </c>
      <c r="BF174" s="30">
        <v>1335311</v>
      </c>
      <c r="BG174" s="30">
        <v>1182898.7736925823</v>
      </c>
      <c r="BH174" s="30">
        <v>1262253.9918982929</v>
      </c>
      <c r="BI174" s="30">
        <v>4709.9029548443768</v>
      </c>
      <c r="BJ174" s="30">
        <v>4467.5466153574444</v>
      </c>
      <c r="BK174" s="196">
        <v>5.4248194893774325E-2</v>
      </c>
      <c r="BL174" s="30">
        <v>0</v>
      </c>
      <c r="BM174" s="30">
        <v>0</v>
      </c>
      <c r="BN174" s="38">
        <v>1414666.2182057106</v>
      </c>
      <c r="BO174" s="30">
        <v>5251.1015604690692</v>
      </c>
      <c r="BP174" s="30" t="s">
        <v>412</v>
      </c>
      <c r="BQ174" s="30">
        <v>5278.6052918123532</v>
      </c>
      <c r="BR174" s="196">
        <v>5.0646051312279505E-2</v>
      </c>
      <c r="BS174" s="30">
        <v>0</v>
      </c>
      <c r="BT174" s="30">
        <v>1414666.2182057106</v>
      </c>
      <c r="BU174" s="30">
        <v>0</v>
      </c>
      <c r="BV174" s="38">
        <v>1414666.2182057106</v>
      </c>
      <c r="BW174" s="211">
        <v>7371</v>
      </c>
      <c r="BX174" s="212">
        <v>1407295.2182057106</v>
      </c>
      <c r="BZ174" s="23">
        <v>8732220</v>
      </c>
      <c r="CB174" s="320"/>
    </row>
    <row r="175" spans="1:80" x14ac:dyDescent="0.25">
      <c r="A175" s="23">
        <v>136974</v>
      </c>
      <c r="B175" s="23">
        <v>8735403</v>
      </c>
      <c r="C175" s="23" t="s">
        <v>258</v>
      </c>
      <c r="D175" s="223">
        <v>906</v>
      </c>
      <c r="E175" s="223">
        <v>0</v>
      </c>
      <c r="F175" s="223">
        <v>906</v>
      </c>
      <c r="G175" s="30">
        <v>0</v>
      </c>
      <c r="H175" s="30">
        <v>3127226.8060561744</v>
      </c>
      <c r="I175" s="30">
        <v>2010362.3467796866</v>
      </c>
      <c r="J175" s="30">
        <v>0</v>
      </c>
      <c r="K175" s="30">
        <v>87579.510978114369</v>
      </c>
      <c r="L175" s="30">
        <v>0</v>
      </c>
      <c r="M175" s="30">
        <v>279786.62469639041</v>
      </c>
      <c r="N175" s="30">
        <v>0</v>
      </c>
      <c r="O175" s="30">
        <v>0</v>
      </c>
      <c r="P175" s="30">
        <v>0</v>
      </c>
      <c r="Q175" s="30">
        <v>0</v>
      </c>
      <c r="R175" s="30">
        <v>0</v>
      </c>
      <c r="S175" s="30">
        <v>0</v>
      </c>
      <c r="T175" s="30">
        <v>6464.5185654625666</v>
      </c>
      <c r="U175" s="30">
        <v>3152.2033252642605</v>
      </c>
      <c r="V175" s="30">
        <v>1906.3324871836235</v>
      </c>
      <c r="W175" s="30">
        <v>695.48613049481469</v>
      </c>
      <c r="X175" s="30">
        <v>745.521103911708</v>
      </c>
      <c r="Y175" s="30">
        <v>0</v>
      </c>
      <c r="Z175" s="30">
        <v>0</v>
      </c>
      <c r="AA175" s="30">
        <v>23915.309024155558</v>
      </c>
      <c r="AB175" s="30">
        <v>0</v>
      </c>
      <c r="AC175" s="30">
        <v>376679.65665844729</v>
      </c>
      <c r="AD175" s="30">
        <v>0</v>
      </c>
      <c r="AE175" s="30">
        <v>0</v>
      </c>
      <c r="AF175" s="30">
        <v>145041.22630741764</v>
      </c>
      <c r="AG175" s="30">
        <v>0</v>
      </c>
      <c r="AH175" s="30">
        <v>0</v>
      </c>
      <c r="AI175" s="30">
        <v>0</v>
      </c>
      <c r="AJ175" s="30">
        <v>33033</v>
      </c>
      <c r="AK175" s="30">
        <v>0</v>
      </c>
      <c r="AL175" s="30">
        <v>0</v>
      </c>
      <c r="AM175" s="30">
        <v>0</v>
      </c>
      <c r="AN175" s="30">
        <v>0</v>
      </c>
      <c r="AO175" s="30">
        <v>0</v>
      </c>
      <c r="AP175" s="30">
        <v>0</v>
      </c>
      <c r="AQ175" s="30">
        <v>0</v>
      </c>
      <c r="AR175" s="30">
        <v>0</v>
      </c>
      <c r="AS175" s="30">
        <v>5137589.1528358608</v>
      </c>
      <c r="AT175" s="30">
        <v>780925.16296942462</v>
      </c>
      <c r="AU175" s="30">
        <v>178074.22630741764</v>
      </c>
      <c r="AV175" s="30">
        <v>628642.88254856993</v>
      </c>
      <c r="AW175" s="38">
        <v>6096588.5421127025</v>
      </c>
      <c r="AX175" s="30">
        <v>6063555.5421127025</v>
      </c>
      <c r="AY175" s="30">
        <v>6465</v>
      </c>
      <c r="AZ175" s="30">
        <v>5857290</v>
      </c>
      <c r="BA175" s="30">
        <v>0</v>
      </c>
      <c r="BB175" s="30">
        <v>0</v>
      </c>
      <c r="BC175" s="30">
        <v>6096588.5421127025</v>
      </c>
      <c r="BD175" s="30">
        <v>0</v>
      </c>
      <c r="BE175" s="30">
        <v>6096588.5421127034</v>
      </c>
      <c r="BF175" s="30">
        <v>5890323</v>
      </c>
      <c r="BG175" s="30">
        <v>5712248.7736925827</v>
      </c>
      <c r="BH175" s="30">
        <v>5918514.3158052852</v>
      </c>
      <c r="BI175" s="30">
        <v>6532.5765075113522</v>
      </c>
      <c r="BJ175" s="30">
        <v>6444.9885317768831</v>
      </c>
      <c r="BK175" s="196">
        <v>1.3590090238736419E-2</v>
      </c>
      <c r="BL175" s="30">
        <v>0</v>
      </c>
      <c r="BM175" s="30">
        <v>0</v>
      </c>
      <c r="BN175" s="38">
        <v>6096588.5421127025</v>
      </c>
      <c r="BO175" s="30">
        <v>6692.6661612722983</v>
      </c>
      <c r="BP175" s="30" t="s">
        <v>412</v>
      </c>
      <c r="BQ175" s="30">
        <v>6729.1264261729611</v>
      </c>
      <c r="BR175" s="196">
        <v>1.1209438597449051E-2</v>
      </c>
      <c r="BS175" s="30">
        <v>0</v>
      </c>
      <c r="BT175" s="30">
        <v>6096588.5421127025</v>
      </c>
      <c r="BU175" s="30">
        <v>0</v>
      </c>
      <c r="BV175" s="38">
        <v>6096588.5421127025</v>
      </c>
      <c r="BW175" s="211">
        <v>33033</v>
      </c>
      <c r="BX175" s="212">
        <v>6063555.5421127025</v>
      </c>
      <c r="BZ175" s="23">
        <v>8735403</v>
      </c>
      <c r="CB175" s="320"/>
    </row>
    <row r="176" spans="1:80" x14ac:dyDescent="0.25">
      <c r="A176" s="23">
        <v>110663</v>
      </c>
      <c r="B176" s="23">
        <v>8732115</v>
      </c>
      <c r="C176" s="23" t="s">
        <v>259</v>
      </c>
      <c r="D176" s="223">
        <v>355</v>
      </c>
      <c r="E176" s="223">
        <v>355</v>
      </c>
      <c r="F176" s="223">
        <v>0</v>
      </c>
      <c r="G176" s="30">
        <v>1365131.8344730369</v>
      </c>
      <c r="H176" s="30">
        <v>0</v>
      </c>
      <c r="I176" s="30">
        <v>0</v>
      </c>
      <c r="J176" s="30">
        <v>75209.523551827035</v>
      </c>
      <c r="K176" s="30">
        <v>0</v>
      </c>
      <c r="L176" s="30">
        <v>163173.87858320354</v>
      </c>
      <c r="M176" s="30">
        <v>0</v>
      </c>
      <c r="N176" s="30">
        <v>20671.623432373515</v>
      </c>
      <c r="O176" s="30">
        <v>48145.490455525651</v>
      </c>
      <c r="P176" s="30">
        <v>2224.0987493728726</v>
      </c>
      <c r="Q176" s="30">
        <v>0</v>
      </c>
      <c r="R176" s="30">
        <v>0</v>
      </c>
      <c r="S176" s="30">
        <v>0</v>
      </c>
      <c r="T176" s="30">
        <v>0</v>
      </c>
      <c r="U176" s="30">
        <v>0</v>
      </c>
      <c r="V176" s="30">
        <v>0</v>
      </c>
      <c r="W176" s="30">
        <v>0</v>
      </c>
      <c r="X176" s="30">
        <v>0</v>
      </c>
      <c r="Y176" s="30">
        <v>0</v>
      </c>
      <c r="Z176" s="30">
        <v>36748.953503762837</v>
      </c>
      <c r="AA176" s="30">
        <v>0</v>
      </c>
      <c r="AB176" s="30">
        <v>180323.57483538223</v>
      </c>
      <c r="AC176" s="30">
        <v>0</v>
      </c>
      <c r="AD176" s="30">
        <v>12250.535830534493</v>
      </c>
      <c r="AE176" s="30">
        <v>0</v>
      </c>
      <c r="AF176" s="30">
        <v>145041.22630741764</v>
      </c>
      <c r="AG176" s="30">
        <v>0</v>
      </c>
      <c r="AH176" s="30">
        <v>0</v>
      </c>
      <c r="AI176" s="30">
        <v>0</v>
      </c>
      <c r="AJ176" s="30">
        <v>66066</v>
      </c>
      <c r="AK176" s="30">
        <v>0</v>
      </c>
      <c r="AL176" s="30">
        <v>0</v>
      </c>
      <c r="AM176" s="30">
        <v>0</v>
      </c>
      <c r="AN176" s="30">
        <v>47806</v>
      </c>
      <c r="AO176" s="30">
        <v>0</v>
      </c>
      <c r="AP176" s="30">
        <v>0</v>
      </c>
      <c r="AQ176" s="30">
        <v>0</v>
      </c>
      <c r="AR176" s="30">
        <v>0</v>
      </c>
      <c r="AS176" s="30">
        <v>1365131.8344730369</v>
      </c>
      <c r="AT176" s="30">
        <v>538747.67894198222</v>
      </c>
      <c r="AU176" s="30">
        <v>258913.22630741764</v>
      </c>
      <c r="AV176" s="30">
        <v>312048.09790576081</v>
      </c>
      <c r="AW176" s="38">
        <v>2162792.7397224368</v>
      </c>
      <c r="AX176" s="30">
        <v>2048920.7397224368</v>
      </c>
      <c r="AY176" s="30">
        <v>4955</v>
      </c>
      <c r="AZ176" s="30">
        <v>1759025</v>
      </c>
      <c r="BA176" s="30">
        <v>0</v>
      </c>
      <c r="BB176" s="30">
        <v>0</v>
      </c>
      <c r="BC176" s="30">
        <v>2162792.7397224368</v>
      </c>
      <c r="BD176" s="30">
        <v>2162792.7397224368</v>
      </c>
      <c r="BE176" s="30">
        <v>0</v>
      </c>
      <c r="BF176" s="30">
        <v>1872897</v>
      </c>
      <c r="BG176" s="30">
        <v>1661789.7736925823</v>
      </c>
      <c r="BH176" s="30">
        <v>1951685.513415019</v>
      </c>
      <c r="BI176" s="30">
        <v>5497.7056715916033</v>
      </c>
      <c r="BJ176" s="30">
        <v>5395.4239786907065</v>
      </c>
      <c r="BK176" s="196">
        <v>1.8957118718539938E-2</v>
      </c>
      <c r="BL176" s="30">
        <v>0</v>
      </c>
      <c r="BM176" s="30">
        <v>0</v>
      </c>
      <c r="BN176" s="38">
        <v>2162792.7397224368</v>
      </c>
      <c r="BO176" s="30">
        <v>5771.6077175279906</v>
      </c>
      <c r="BP176" s="30" t="s">
        <v>412</v>
      </c>
      <c r="BQ176" s="30">
        <v>6092.3739147110891</v>
      </c>
      <c r="BR176" s="196">
        <v>1.8381580192612379E-2</v>
      </c>
      <c r="BS176" s="30">
        <v>-3653.3000000000006</v>
      </c>
      <c r="BT176" s="30">
        <v>2159139.4397224369</v>
      </c>
      <c r="BU176" s="30">
        <v>-3550</v>
      </c>
      <c r="BV176" s="38">
        <v>2155589.4397224369</v>
      </c>
      <c r="BW176" s="211">
        <v>66066</v>
      </c>
      <c r="BX176" s="212">
        <v>2089523.4397224369</v>
      </c>
      <c r="BZ176" s="23">
        <v>8732115</v>
      </c>
      <c r="CB176" s="320"/>
    </row>
    <row r="177" spans="1:80" x14ac:dyDescent="0.25">
      <c r="A177" s="23">
        <v>138053</v>
      </c>
      <c r="B177" s="23">
        <v>8734051</v>
      </c>
      <c r="C177" s="23" t="s">
        <v>260</v>
      </c>
      <c r="D177" s="223">
        <v>1026.5</v>
      </c>
      <c r="E177" s="223">
        <v>0</v>
      </c>
      <c r="F177" s="223">
        <v>1026.5</v>
      </c>
      <c r="G177" s="30">
        <v>0</v>
      </c>
      <c r="H177" s="30">
        <v>3422606.1144271651</v>
      </c>
      <c r="I177" s="30">
        <v>2413656.9209057027</v>
      </c>
      <c r="J177" s="30">
        <v>0</v>
      </c>
      <c r="K177" s="30">
        <v>126348.6943652755</v>
      </c>
      <c r="L177" s="30">
        <v>0</v>
      </c>
      <c r="M177" s="30">
        <v>401657.56218320882</v>
      </c>
      <c r="N177" s="30">
        <v>0</v>
      </c>
      <c r="O177" s="30">
        <v>0</v>
      </c>
      <c r="P177" s="30">
        <v>0</v>
      </c>
      <c r="Q177" s="30">
        <v>0</v>
      </c>
      <c r="R177" s="30">
        <v>0</v>
      </c>
      <c r="S177" s="30">
        <v>0</v>
      </c>
      <c r="T177" s="30">
        <v>29043.572868705098</v>
      </c>
      <c r="U177" s="30">
        <v>99761.011849438728</v>
      </c>
      <c r="V177" s="30">
        <v>3874.5102461402857</v>
      </c>
      <c r="W177" s="30">
        <v>53007.571280856209</v>
      </c>
      <c r="X177" s="30">
        <v>0</v>
      </c>
      <c r="Y177" s="30">
        <v>0</v>
      </c>
      <c r="Z177" s="30">
        <v>0</v>
      </c>
      <c r="AA177" s="30">
        <v>8191.2127838824408</v>
      </c>
      <c r="AB177" s="30">
        <v>0</v>
      </c>
      <c r="AC177" s="30">
        <v>439246.93926226592</v>
      </c>
      <c r="AD177" s="30">
        <v>0</v>
      </c>
      <c r="AE177" s="30">
        <v>0</v>
      </c>
      <c r="AF177" s="30">
        <v>145041.22630741764</v>
      </c>
      <c r="AG177" s="30">
        <v>0</v>
      </c>
      <c r="AH177" s="30">
        <v>0</v>
      </c>
      <c r="AI177" s="30">
        <v>0</v>
      </c>
      <c r="AJ177" s="30">
        <v>39857.7664</v>
      </c>
      <c r="AK177" s="30">
        <v>0</v>
      </c>
      <c r="AL177" s="30">
        <v>0</v>
      </c>
      <c r="AM177" s="30">
        <v>0</v>
      </c>
      <c r="AN177" s="30">
        <v>0</v>
      </c>
      <c r="AO177" s="30">
        <v>0</v>
      </c>
      <c r="AP177" s="30">
        <v>0</v>
      </c>
      <c r="AQ177" s="30">
        <v>0</v>
      </c>
      <c r="AR177" s="30">
        <v>0</v>
      </c>
      <c r="AS177" s="30">
        <v>5836263.0353328679</v>
      </c>
      <c r="AT177" s="30">
        <v>1161131.0748397731</v>
      </c>
      <c r="AU177" s="30">
        <v>184898.99270741764</v>
      </c>
      <c r="AV177" s="30">
        <v>864763.08601428429</v>
      </c>
      <c r="AW177" s="38">
        <v>7182293.1028800579</v>
      </c>
      <c r="AX177" s="30">
        <v>7142435.3364800578</v>
      </c>
      <c r="AY177" s="30">
        <v>6465</v>
      </c>
      <c r="AZ177" s="30">
        <v>6636322.5</v>
      </c>
      <c r="BA177" s="30">
        <v>0</v>
      </c>
      <c r="BB177" s="30">
        <v>0</v>
      </c>
      <c r="BC177" s="30">
        <v>7182293.1028800579</v>
      </c>
      <c r="BD177" s="30">
        <v>0</v>
      </c>
      <c r="BE177" s="30">
        <v>7182293.1028800579</v>
      </c>
      <c r="BF177" s="30">
        <v>6676180.2664000001</v>
      </c>
      <c r="BG177" s="30">
        <v>6491281.2736925827</v>
      </c>
      <c r="BH177" s="30">
        <v>6997394.1101726405</v>
      </c>
      <c r="BI177" s="30">
        <v>6816.7502291014516</v>
      </c>
      <c r="BJ177" s="30">
        <v>6700.62537844694</v>
      </c>
      <c r="BK177" s="196">
        <v>1.7330449636542265E-2</v>
      </c>
      <c r="BL177" s="30">
        <v>0</v>
      </c>
      <c r="BM177" s="30">
        <v>0</v>
      </c>
      <c r="BN177" s="38">
        <v>7182293.1028800579</v>
      </c>
      <c r="BO177" s="30">
        <v>6958.0470886313278</v>
      </c>
      <c r="BP177" s="30" t="s">
        <v>412</v>
      </c>
      <c r="BQ177" s="30">
        <v>6996.8758917487166</v>
      </c>
      <c r="BR177" s="196">
        <v>1.7450077913880868E-2</v>
      </c>
      <c r="BS177" s="30">
        <v>0</v>
      </c>
      <c r="BT177" s="30">
        <v>7182293.1028800579</v>
      </c>
      <c r="BU177" s="30">
        <v>0</v>
      </c>
      <c r="BV177" s="38">
        <v>7182293.1028800579</v>
      </c>
      <c r="BW177" s="211">
        <v>39857.7664</v>
      </c>
      <c r="BX177" s="212">
        <v>7142435.3364800578</v>
      </c>
      <c r="BZ177" s="23">
        <v>8734051</v>
      </c>
      <c r="CB177" s="320"/>
    </row>
    <row r="178" spans="1:80" x14ac:dyDescent="0.25">
      <c r="A178" s="23">
        <v>136610</v>
      </c>
      <c r="B178" s="23">
        <v>8735415</v>
      </c>
      <c r="C178" s="23" t="s">
        <v>261</v>
      </c>
      <c r="D178" s="223">
        <v>1436</v>
      </c>
      <c r="E178" s="223">
        <v>0</v>
      </c>
      <c r="F178" s="223">
        <v>1436</v>
      </c>
      <c r="G178" s="30">
        <v>0</v>
      </c>
      <c r="H178" s="30">
        <v>4753167.9530524528</v>
      </c>
      <c r="I178" s="30">
        <v>3415782.8323703492</v>
      </c>
      <c r="J178" s="30">
        <v>0</v>
      </c>
      <c r="K178" s="30">
        <v>126173.87174813077</v>
      </c>
      <c r="L178" s="30">
        <v>0</v>
      </c>
      <c r="M178" s="30">
        <v>411908.08635857463</v>
      </c>
      <c r="N178" s="30">
        <v>0</v>
      </c>
      <c r="O178" s="30">
        <v>0</v>
      </c>
      <c r="P178" s="30">
        <v>0</v>
      </c>
      <c r="Q178" s="30">
        <v>0</v>
      </c>
      <c r="R178" s="30">
        <v>0</v>
      </c>
      <c r="S178" s="30">
        <v>0</v>
      </c>
      <c r="T178" s="30">
        <v>679.72456160609181</v>
      </c>
      <c r="U178" s="30">
        <v>2249.0886229613366</v>
      </c>
      <c r="V178" s="30">
        <v>0</v>
      </c>
      <c r="W178" s="30">
        <v>0</v>
      </c>
      <c r="X178" s="30">
        <v>0</v>
      </c>
      <c r="Y178" s="30">
        <v>0</v>
      </c>
      <c r="Z178" s="30">
        <v>0</v>
      </c>
      <c r="AA178" s="30">
        <v>17537.89328438072</v>
      </c>
      <c r="AB178" s="30">
        <v>0</v>
      </c>
      <c r="AC178" s="30">
        <v>624765.96890254982</v>
      </c>
      <c r="AD178" s="30">
        <v>0</v>
      </c>
      <c r="AE178" s="30">
        <v>0</v>
      </c>
      <c r="AF178" s="30">
        <v>145041.22630741764</v>
      </c>
      <c r="AG178" s="30">
        <v>0</v>
      </c>
      <c r="AH178" s="30">
        <v>0</v>
      </c>
      <c r="AI178" s="30">
        <v>0</v>
      </c>
      <c r="AJ178" s="30">
        <v>51051</v>
      </c>
      <c r="AK178" s="30">
        <v>0</v>
      </c>
      <c r="AL178" s="30">
        <v>0</v>
      </c>
      <c r="AM178" s="30">
        <v>0</v>
      </c>
      <c r="AN178" s="30">
        <v>0</v>
      </c>
      <c r="AO178" s="30">
        <v>0</v>
      </c>
      <c r="AP178" s="30">
        <v>0</v>
      </c>
      <c r="AQ178" s="30">
        <v>0</v>
      </c>
      <c r="AR178" s="30">
        <v>0</v>
      </c>
      <c r="AS178" s="30">
        <v>8168950.785422802</v>
      </c>
      <c r="AT178" s="30">
        <v>1183314.6334782033</v>
      </c>
      <c r="AU178" s="30">
        <v>196092.22630741764</v>
      </c>
      <c r="AV178" s="30">
        <v>1007528.8060185581</v>
      </c>
      <c r="AW178" s="38">
        <v>9548357.645208424</v>
      </c>
      <c r="AX178" s="30">
        <v>9497306.645208424</v>
      </c>
      <c r="AY178" s="30">
        <v>6465</v>
      </c>
      <c r="AZ178" s="30">
        <v>9283740</v>
      </c>
      <c r="BA178" s="30">
        <v>0</v>
      </c>
      <c r="BB178" s="30">
        <v>0</v>
      </c>
      <c r="BC178" s="30">
        <v>9548357.645208424</v>
      </c>
      <c r="BD178" s="30">
        <v>0</v>
      </c>
      <c r="BE178" s="30">
        <v>9548357.645208424</v>
      </c>
      <c r="BF178" s="30">
        <v>9334791</v>
      </c>
      <c r="BG178" s="30">
        <v>9138698.7736925818</v>
      </c>
      <c r="BH178" s="30">
        <v>9352265.4189010058</v>
      </c>
      <c r="BI178" s="30">
        <v>6512.7196510452686</v>
      </c>
      <c r="BJ178" s="30">
        <v>6427.4483570265593</v>
      </c>
      <c r="BK178" s="196">
        <v>1.3266741213951536E-2</v>
      </c>
      <c r="BL178" s="30">
        <v>0</v>
      </c>
      <c r="BM178" s="30">
        <v>0</v>
      </c>
      <c r="BN178" s="38">
        <v>9548357.645208424</v>
      </c>
      <c r="BO178" s="30">
        <v>6613.7232905351138</v>
      </c>
      <c r="BP178" s="30" t="s">
        <v>412</v>
      </c>
      <c r="BQ178" s="30">
        <v>6649.2741261897099</v>
      </c>
      <c r="BR178" s="196">
        <v>1.3024704855689961E-2</v>
      </c>
      <c r="BS178" s="30">
        <v>0</v>
      </c>
      <c r="BT178" s="30">
        <v>9548357.645208424</v>
      </c>
      <c r="BU178" s="30">
        <v>0</v>
      </c>
      <c r="BV178" s="38">
        <v>9548357.645208424</v>
      </c>
      <c r="BW178" s="211">
        <v>51051</v>
      </c>
      <c r="BX178" s="212">
        <v>9497306.645208424</v>
      </c>
      <c r="BZ178" s="23">
        <v>8735415</v>
      </c>
      <c r="CB178" s="320"/>
    </row>
    <row r="179" spans="1:80" x14ac:dyDescent="0.25">
      <c r="A179" s="23">
        <v>146968</v>
      </c>
      <c r="B179" s="23">
        <v>8732089</v>
      </c>
      <c r="C179" s="23" t="s">
        <v>262</v>
      </c>
      <c r="D179" s="223">
        <v>302</v>
      </c>
      <c r="E179" s="223">
        <v>302</v>
      </c>
      <c r="F179" s="223">
        <v>0</v>
      </c>
      <c r="G179" s="30">
        <v>1161323.4197488935</v>
      </c>
      <c r="H179" s="30">
        <v>0</v>
      </c>
      <c r="I179" s="30">
        <v>0</v>
      </c>
      <c r="J179" s="30">
        <v>26224.373343729185</v>
      </c>
      <c r="K179" s="30">
        <v>0</v>
      </c>
      <c r="L179" s="30">
        <v>57216.814568136506</v>
      </c>
      <c r="M179" s="30">
        <v>0</v>
      </c>
      <c r="N179" s="30">
        <v>0</v>
      </c>
      <c r="O179" s="30">
        <v>569.76911781687147</v>
      </c>
      <c r="P179" s="30">
        <v>0</v>
      </c>
      <c r="Q179" s="30">
        <v>0</v>
      </c>
      <c r="R179" s="30">
        <v>0</v>
      </c>
      <c r="S179" s="30">
        <v>0</v>
      </c>
      <c r="T179" s="30">
        <v>0</v>
      </c>
      <c r="U179" s="30">
        <v>0</v>
      </c>
      <c r="V179" s="30">
        <v>0</v>
      </c>
      <c r="W179" s="30">
        <v>0</v>
      </c>
      <c r="X179" s="30">
        <v>0</v>
      </c>
      <c r="Y179" s="30">
        <v>0</v>
      </c>
      <c r="Z179" s="30">
        <v>7242.6296534036273</v>
      </c>
      <c r="AA179" s="30">
        <v>0</v>
      </c>
      <c r="AB179" s="30">
        <v>116291.04322023684</v>
      </c>
      <c r="AC179" s="30">
        <v>0</v>
      </c>
      <c r="AD179" s="30">
        <v>9530.3381106835459</v>
      </c>
      <c r="AE179" s="30">
        <v>0</v>
      </c>
      <c r="AF179" s="30">
        <v>145041.22630741764</v>
      </c>
      <c r="AG179" s="30">
        <v>0</v>
      </c>
      <c r="AH179" s="30">
        <v>0</v>
      </c>
      <c r="AI179" s="30">
        <v>0</v>
      </c>
      <c r="AJ179" s="30">
        <v>5842.2</v>
      </c>
      <c r="AK179" s="30">
        <v>0</v>
      </c>
      <c r="AL179" s="30">
        <v>0</v>
      </c>
      <c r="AM179" s="30">
        <v>0</v>
      </c>
      <c r="AN179" s="30">
        <v>0</v>
      </c>
      <c r="AO179" s="30">
        <v>0</v>
      </c>
      <c r="AP179" s="30">
        <v>0</v>
      </c>
      <c r="AQ179" s="30">
        <v>0</v>
      </c>
      <c r="AR179" s="30">
        <v>0</v>
      </c>
      <c r="AS179" s="30">
        <v>1161323.4197488935</v>
      </c>
      <c r="AT179" s="30">
        <v>217074.96801400656</v>
      </c>
      <c r="AU179" s="30">
        <v>150883.42630741766</v>
      </c>
      <c r="AV179" s="30">
        <v>171515.42563974182</v>
      </c>
      <c r="AW179" s="38">
        <v>1529281.8140703177</v>
      </c>
      <c r="AX179" s="30">
        <v>1523439.6140703177</v>
      </c>
      <c r="AY179" s="30">
        <v>4955</v>
      </c>
      <c r="AZ179" s="30">
        <v>1496410</v>
      </c>
      <c r="BA179" s="30">
        <v>0</v>
      </c>
      <c r="BB179" s="30">
        <v>0</v>
      </c>
      <c r="BC179" s="30">
        <v>1529281.8140703177</v>
      </c>
      <c r="BD179" s="30">
        <v>1529281.8140703177</v>
      </c>
      <c r="BE179" s="30">
        <v>0</v>
      </c>
      <c r="BF179" s="30">
        <v>1502252.2</v>
      </c>
      <c r="BG179" s="30">
        <v>1351368.7736925823</v>
      </c>
      <c r="BH179" s="30">
        <v>1378398.3877629</v>
      </c>
      <c r="BI179" s="30">
        <v>4564.2330720625823</v>
      </c>
      <c r="BJ179" s="30">
        <v>4525.0736977586066</v>
      </c>
      <c r="BK179" s="196">
        <v>8.6538644273069908E-3</v>
      </c>
      <c r="BL179" s="30">
        <v>0</v>
      </c>
      <c r="BM179" s="30">
        <v>0</v>
      </c>
      <c r="BN179" s="38">
        <v>1529281.8140703177</v>
      </c>
      <c r="BO179" s="30">
        <v>5044.5020333454231</v>
      </c>
      <c r="BP179" s="30" t="s">
        <v>412</v>
      </c>
      <c r="BQ179" s="30">
        <v>5063.8470664580054</v>
      </c>
      <c r="BR179" s="196">
        <v>-3.2771612061087696E-3</v>
      </c>
      <c r="BS179" s="30">
        <v>0</v>
      </c>
      <c r="BT179" s="30">
        <v>1529281.8140703177</v>
      </c>
      <c r="BU179" s="30">
        <v>0</v>
      </c>
      <c r="BV179" s="38">
        <v>1529281.8140703177</v>
      </c>
      <c r="BW179" s="211">
        <v>5842.2</v>
      </c>
      <c r="BX179" s="212">
        <v>1523439.6140703177</v>
      </c>
      <c r="BZ179" s="23">
        <v>8732089</v>
      </c>
      <c r="CB179" s="320"/>
    </row>
    <row r="180" spans="1:80" x14ac:dyDescent="0.25">
      <c r="A180" s="23">
        <v>148983</v>
      </c>
      <c r="B180" s="23">
        <v>8732222</v>
      </c>
      <c r="C180" s="23" t="s">
        <v>263</v>
      </c>
      <c r="D180" s="223">
        <v>96</v>
      </c>
      <c r="E180" s="223">
        <v>96</v>
      </c>
      <c r="F180" s="223">
        <v>0</v>
      </c>
      <c r="G180" s="30">
        <v>369162.4115758072</v>
      </c>
      <c r="H180" s="30">
        <v>0</v>
      </c>
      <c r="I180" s="30">
        <v>0</v>
      </c>
      <c r="J180" s="30">
        <v>7916.7919528239145</v>
      </c>
      <c r="K180" s="30">
        <v>0</v>
      </c>
      <c r="L180" s="30">
        <v>16953.130242410807</v>
      </c>
      <c r="M180" s="30">
        <v>0</v>
      </c>
      <c r="N180" s="30">
        <v>0</v>
      </c>
      <c r="O180" s="30">
        <v>284.88455890843676</v>
      </c>
      <c r="P180" s="30">
        <v>0</v>
      </c>
      <c r="Q180" s="30">
        <v>0</v>
      </c>
      <c r="R180" s="30">
        <v>0</v>
      </c>
      <c r="S180" s="30">
        <v>0</v>
      </c>
      <c r="T180" s="30">
        <v>0</v>
      </c>
      <c r="U180" s="30">
        <v>0</v>
      </c>
      <c r="V180" s="30">
        <v>0</v>
      </c>
      <c r="W180" s="30">
        <v>0</v>
      </c>
      <c r="X180" s="30">
        <v>0</v>
      </c>
      <c r="Y180" s="30">
        <v>0</v>
      </c>
      <c r="Z180" s="30">
        <v>732.01106634502128</v>
      </c>
      <c r="AA180" s="30">
        <v>0</v>
      </c>
      <c r="AB180" s="30">
        <v>24665.005231809315</v>
      </c>
      <c r="AC180" s="30">
        <v>0</v>
      </c>
      <c r="AD180" s="30">
        <v>2160.72442995254</v>
      </c>
      <c r="AE180" s="30">
        <v>0</v>
      </c>
      <c r="AF180" s="30">
        <v>145041.22630741764</v>
      </c>
      <c r="AG180" s="30">
        <v>41213.206101998854</v>
      </c>
      <c r="AH180" s="30">
        <v>0</v>
      </c>
      <c r="AI180" s="30">
        <v>0</v>
      </c>
      <c r="AJ180" s="30">
        <v>20753.2104</v>
      </c>
      <c r="AK180" s="30">
        <v>0</v>
      </c>
      <c r="AL180" s="30">
        <v>0</v>
      </c>
      <c r="AM180" s="30">
        <v>0</v>
      </c>
      <c r="AN180" s="30">
        <v>0</v>
      </c>
      <c r="AO180" s="30">
        <v>0</v>
      </c>
      <c r="AP180" s="30">
        <v>0</v>
      </c>
      <c r="AQ180" s="30">
        <v>0</v>
      </c>
      <c r="AR180" s="30">
        <v>0</v>
      </c>
      <c r="AS180" s="30">
        <v>369162.4115758072</v>
      </c>
      <c r="AT180" s="30">
        <v>52712.547482250033</v>
      </c>
      <c r="AU180" s="30">
        <v>207007.64280941652</v>
      </c>
      <c r="AV180" s="30">
        <v>42132.157333546405</v>
      </c>
      <c r="AW180" s="38">
        <v>628882.60186747368</v>
      </c>
      <c r="AX180" s="30">
        <v>608129.3914674737</v>
      </c>
      <c r="AY180" s="30">
        <v>4955</v>
      </c>
      <c r="AZ180" s="30">
        <v>475680</v>
      </c>
      <c r="BA180" s="30">
        <v>0</v>
      </c>
      <c r="BB180" s="30">
        <v>0</v>
      </c>
      <c r="BC180" s="30">
        <v>628882.60186747368</v>
      </c>
      <c r="BD180" s="30">
        <v>628882.6018674738</v>
      </c>
      <c r="BE180" s="30">
        <v>0</v>
      </c>
      <c r="BF180" s="30">
        <v>496433.21039999998</v>
      </c>
      <c r="BG180" s="30">
        <v>289425.56759058347</v>
      </c>
      <c r="BH180" s="30">
        <v>421874.95905805717</v>
      </c>
      <c r="BI180" s="30">
        <v>4394.5308235214288</v>
      </c>
      <c r="BJ180" s="30">
        <v>4383.109757673149</v>
      </c>
      <c r="BK180" s="196">
        <v>2.6056992591357944E-3</v>
      </c>
      <c r="BL180" s="30">
        <v>0</v>
      </c>
      <c r="BM180" s="30">
        <v>0</v>
      </c>
      <c r="BN180" s="38">
        <v>628882.60186747368</v>
      </c>
      <c r="BO180" s="30">
        <v>6334.681161119518</v>
      </c>
      <c r="BP180" s="30" t="s">
        <v>412</v>
      </c>
      <c r="BQ180" s="30">
        <v>6550.8604361195175</v>
      </c>
      <c r="BR180" s="196">
        <v>-1.7690693615431519E-2</v>
      </c>
      <c r="BS180" s="30">
        <v>0</v>
      </c>
      <c r="BT180" s="30">
        <v>628882.60186747368</v>
      </c>
      <c r="BU180" s="30">
        <v>0</v>
      </c>
      <c r="BV180" s="38">
        <v>628882.60186747368</v>
      </c>
      <c r="BW180" s="211">
        <v>20753.2104</v>
      </c>
      <c r="BX180" s="212">
        <v>608129.3914674737</v>
      </c>
      <c r="BZ180" s="23">
        <v>8732222</v>
      </c>
      <c r="CB180" s="320"/>
    </row>
    <row r="181" spans="1:80" x14ac:dyDescent="0.25">
      <c r="A181" s="23">
        <v>110760</v>
      </c>
      <c r="B181" s="23">
        <v>8732329</v>
      </c>
      <c r="C181" s="23" t="s">
        <v>264</v>
      </c>
      <c r="D181" s="223">
        <v>142</v>
      </c>
      <c r="E181" s="223">
        <v>142</v>
      </c>
      <c r="F181" s="223">
        <v>0</v>
      </c>
      <c r="G181" s="30">
        <v>546052.73378921486</v>
      </c>
      <c r="H181" s="30">
        <v>0</v>
      </c>
      <c r="I181" s="30">
        <v>0</v>
      </c>
      <c r="J181" s="30">
        <v>21771.177870265692</v>
      </c>
      <c r="K181" s="30">
        <v>0</v>
      </c>
      <c r="L181" s="30">
        <v>46621.108166629565</v>
      </c>
      <c r="M181" s="30">
        <v>0</v>
      </c>
      <c r="N181" s="30">
        <v>939.61924692606738</v>
      </c>
      <c r="O181" s="30">
        <v>10825.613238520564</v>
      </c>
      <c r="P181" s="30">
        <v>0</v>
      </c>
      <c r="Q181" s="30">
        <v>489.80152233380176</v>
      </c>
      <c r="R181" s="30">
        <v>0</v>
      </c>
      <c r="S181" s="30">
        <v>0</v>
      </c>
      <c r="T181" s="30">
        <v>0</v>
      </c>
      <c r="U181" s="30">
        <v>0</v>
      </c>
      <c r="V181" s="30">
        <v>0</v>
      </c>
      <c r="W181" s="30">
        <v>0</v>
      </c>
      <c r="X181" s="30">
        <v>0</v>
      </c>
      <c r="Y181" s="30">
        <v>0</v>
      </c>
      <c r="Z181" s="30">
        <v>10668.098119522969</v>
      </c>
      <c r="AA181" s="30">
        <v>0</v>
      </c>
      <c r="AB181" s="30">
        <v>63714.630957290137</v>
      </c>
      <c r="AC181" s="30">
        <v>0</v>
      </c>
      <c r="AD181" s="30">
        <v>0</v>
      </c>
      <c r="AE181" s="30">
        <v>0</v>
      </c>
      <c r="AF181" s="30">
        <v>145041.22630741764</v>
      </c>
      <c r="AG181" s="30">
        <v>0</v>
      </c>
      <c r="AH181" s="30">
        <v>0</v>
      </c>
      <c r="AI181" s="30">
        <v>0</v>
      </c>
      <c r="AJ181" s="30">
        <v>42588</v>
      </c>
      <c r="AK181" s="30">
        <v>0</v>
      </c>
      <c r="AL181" s="30">
        <v>0</v>
      </c>
      <c r="AM181" s="30">
        <v>0</v>
      </c>
      <c r="AN181" s="30">
        <v>0</v>
      </c>
      <c r="AO181" s="30">
        <v>0</v>
      </c>
      <c r="AP181" s="30">
        <v>0</v>
      </c>
      <c r="AQ181" s="30">
        <v>0</v>
      </c>
      <c r="AR181" s="30">
        <v>0</v>
      </c>
      <c r="AS181" s="30">
        <v>546052.73378921486</v>
      </c>
      <c r="AT181" s="30">
        <v>155030.04912148879</v>
      </c>
      <c r="AU181" s="30">
        <v>187629.22630741764</v>
      </c>
      <c r="AV181" s="30">
        <v>101587.24441838358</v>
      </c>
      <c r="AW181" s="38">
        <v>888712.0092181213</v>
      </c>
      <c r="AX181" s="30">
        <v>846124.0092181213</v>
      </c>
      <c r="AY181" s="30">
        <v>4955</v>
      </c>
      <c r="AZ181" s="30">
        <v>703610</v>
      </c>
      <c r="BA181" s="30">
        <v>0</v>
      </c>
      <c r="BB181" s="30">
        <v>0</v>
      </c>
      <c r="BC181" s="30">
        <v>888712.0092181213</v>
      </c>
      <c r="BD181" s="30">
        <v>888712.00921812118</v>
      </c>
      <c r="BE181" s="30">
        <v>0</v>
      </c>
      <c r="BF181" s="30">
        <v>746198</v>
      </c>
      <c r="BG181" s="30">
        <v>558568.77369258238</v>
      </c>
      <c r="BH181" s="30">
        <v>701082.78291070368</v>
      </c>
      <c r="BI181" s="30">
        <v>4937.2026965542509</v>
      </c>
      <c r="BJ181" s="30">
        <v>4976.3811819610246</v>
      </c>
      <c r="BK181" s="196">
        <v>-7.8728867372122729E-3</v>
      </c>
      <c r="BL181" s="30">
        <v>7.8728867372122729E-3</v>
      </c>
      <c r="BM181" s="30">
        <v>5563.3449277618638</v>
      </c>
      <c r="BN181" s="38">
        <v>894275.35414588312</v>
      </c>
      <c r="BO181" s="30">
        <v>5997.7982686329797</v>
      </c>
      <c r="BP181" s="30" t="s">
        <v>412</v>
      </c>
      <c r="BQ181" s="30">
        <v>6297.7137615907259</v>
      </c>
      <c r="BR181" s="196">
        <v>2.3083126375200713E-3</v>
      </c>
      <c r="BS181" s="30">
        <v>-1383.1999999999998</v>
      </c>
      <c r="BT181" s="30">
        <v>892892.15414588316</v>
      </c>
      <c r="BU181" s="30">
        <v>-1420</v>
      </c>
      <c r="BV181" s="38">
        <v>891472.15414588316</v>
      </c>
      <c r="BW181" s="211">
        <v>42588</v>
      </c>
      <c r="BX181" s="212">
        <v>848884.15414588316</v>
      </c>
      <c r="BZ181" s="23">
        <v>8732329</v>
      </c>
      <c r="CB181" s="320"/>
    </row>
    <row r="182" spans="1:80" x14ac:dyDescent="0.25">
      <c r="A182" s="23">
        <v>150571</v>
      </c>
      <c r="B182" s="23">
        <v>8733360</v>
      </c>
      <c r="C182" s="23" t="s">
        <v>265</v>
      </c>
      <c r="D182" s="223">
        <v>210</v>
      </c>
      <c r="E182" s="223">
        <v>210</v>
      </c>
      <c r="F182" s="223">
        <v>0</v>
      </c>
      <c r="G182" s="30">
        <v>807542.77532207826</v>
      </c>
      <c r="H182" s="30">
        <v>0</v>
      </c>
      <c r="I182" s="30">
        <v>0</v>
      </c>
      <c r="J182" s="30">
        <v>3958.3959764119495</v>
      </c>
      <c r="K182" s="30">
        <v>0</v>
      </c>
      <c r="L182" s="30">
        <v>9536.1357613560704</v>
      </c>
      <c r="M182" s="30">
        <v>0</v>
      </c>
      <c r="N182" s="30">
        <v>3523.5721759727562</v>
      </c>
      <c r="O182" s="30">
        <v>1709.3073534506163</v>
      </c>
      <c r="P182" s="30">
        <v>889.63949974914988</v>
      </c>
      <c r="Q182" s="30">
        <v>0</v>
      </c>
      <c r="R182" s="30">
        <v>0</v>
      </c>
      <c r="S182" s="30">
        <v>0</v>
      </c>
      <c r="T182" s="30">
        <v>0</v>
      </c>
      <c r="U182" s="30">
        <v>0</v>
      </c>
      <c r="V182" s="30">
        <v>0</v>
      </c>
      <c r="W182" s="30">
        <v>0</v>
      </c>
      <c r="X182" s="30">
        <v>0</v>
      </c>
      <c r="Y182" s="30">
        <v>0</v>
      </c>
      <c r="Z182" s="30">
        <v>43750.068181341252</v>
      </c>
      <c r="AA182" s="30">
        <v>0</v>
      </c>
      <c r="AB182" s="30">
        <v>72938.312231996097</v>
      </c>
      <c r="AC182" s="30">
        <v>0</v>
      </c>
      <c r="AD182" s="30">
        <v>0</v>
      </c>
      <c r="AE182" s="30">
        <v>0</v>
      </c>
      <c r="AF182" s="30">
        <v>145041.22630741764</v>
      </c>
      <c r="AG182" s="30">
        <v>0</v>
      </c>
      <c r="AH182" s="30">
        <v>0</v>
      </c>
      <c r="AI182" s="30">
        <v>0</v>
      </c>
      <c r="AJ182" s="30">
        <v>4565.8500000000004</v>
      </c>
      <c r="AK182" s="30">
        <v>0</v>
      </c>
      <c r="AL182" s="30">
        <v>0</v>
      </c>
      <c r="AM182" s="30">
        <v>0</v>
      </c>
      <c r="AN182" s="30">
        <v>0</v>
      </c>
      <c r="AO182" s="30">
        <v>0</v>
      </c>
      <c r="AP182" s="30">
        <v>0</v>
      </c>
      <c r="AQ182" s="30">
        <v>0</v>
      </c>
      <c r="AR182" s="30">
        <v>0</v>
      </c>
      <c r="AS182" s="30">
        <v>807542.77532207826</v>
      </c>
      <c r="AT182" s="30">
        <v>136305.4311802779</v>
      </c>
      <c r="AU182" s="30">
        <v>149607.07630741765</v>
      </c>
      <c r="AV182" s="30">
        <v>111181.36569053543</v>
      </c>
      <c r="AW182" s="38">
        <v>1093455.2828097737</v>
      </c>
      <c r="AX182" s="30">
        <v>1088889.4328097736</v>
      </c>
      <c r="AY182" s="30">
        <v>4955</v>
      </c>
      <c r="AZ182" s="30">
        <v>1040550</v>
      </c>
      <c r="BA182" s="30">
        <v>0</v>
      </c>
      <c r="BB182" s="30">
        <v>0</v>
      </c>
      <c r="BC182" s="30">
        <v>1093455.2828097737</v>
      </c>
      <c r="BD182" s="30">
        <v>1093455.2828097739</v>
      </c>
      <c r="BE182" s="30">
        <v>0</v>
      </c>
      <c r="BF182" s="30">
        <v>1045115.85</v>
      </c>
      <c r="BG182" s="30">
        <v>895508.77369258238</v>
      </c>
      <c r="BH182" s="30">
        <v>943848.2065023561</v>
      </c>
      <c r="BI182" s="30">
        <v>4494.5152690588384</v>
      </c>
      <c r="BJ182" s="30">
        <v>4486.5040809170578</v>
      </c>
      <c r="BK182" s="196">
        <v>1.7856192699914151E-3</v>
      </c>
      <c r="BL182" s="30">
        <v>0</v>
      </c>
      <c r="BM182" s="30">
        <v>0</v>
      </c>
      <c r="BN182" s="38">
        <v>1093455.2828097737</v>
      </c>
      <c r="BO182" s="30">
        <v>5185.1877752846358</v>
      </c>
      <c r="BP182" s="30" t="s">
        <v>412</v>
      </c>
      <c r="BQ182" s="30">
        <v>5206.9299181417791</v>
      </c>
      <c r="BR182" s="196">
        <v>9.0606940924775614E-4</v>
      </c>
      <c r="BS182" s="30">
        <v>0</v>
      </c>
      <c r="BT182" s="30">
        <v>1093455.2828097737</v>
      </c>
      <c r="BU182" s="30">
        <v>0</v>
      </c>
      <c r="BV182" s="38">
        <v>1093455.2828097737</v>
      </c>
      <c r="BW182" s="211">
        <v>4565.8500000000004</v>
      </c>
      <c r="BX182" s="212">
        <v>1088889.4328097736</v>
      </c>
      <c r="BZ182" s="23">
        <v>8733360</v>
      </c>
      <c r="CB182" s="320"/>
    </row>
    <row r="183" spans="1:80" x14ac:dyDescent="0.25">
      <c r="A183" s="23">
        <v>141552</v>
      </c>
      <c r="B183" s="23">
        <v>8733083</v>
      </c>
      <c r="C183" s="23" t="s">
        <v>266</v>
      </c>
      <c r="D183" s="223">
        <v>415</v>
      </c>
      <c r="E183" s="223">
        <v>415</v>
      </c>
      <c r="F183" s="223">
        <v>0</v>
      </c>
      <c r="G183" s="30">
        <v>1595858.3417079165</v>
      </c>
      <c r="H183" s="30">
        <v>0</v>
      </c>
      <c r="I183" s="30">
        <v>0</v>
      </c>
      <c r="J183" s="30">
        <v>31667.167811295694</v>
      </c>
      <c r="K183" s="30">
        <v>0</v>
      </c>
      <c r="L183" s="30">
        <v>67812.520969643301</v>
      </c>
      <c r="M183" s="30">
        <v>0</v>
      </c>
      <c r="N183" s="30">
        <v>0</v>
      </c>
      <c r="O183" s="30">
        <v>0</v>
      </c>
      <c r="P183" s="30">
        <v>0</v>
      </c>
      <c r="Q183" s="30">
        <v>0</v>
      </c>
      <c r="R183" s="30">
        <v>0</v>
      </c>
      <c r="S183" s="30">
        <v>0</v>
      </c>
      <c r="T183" s="30">
        <v>0</v>
      </c>
      <c r="U183" s="30">
        <v>0</v>
      </c>
      <c r="V183" s="30">
        <v>0</v>
      </c>
      <c r="W183" s="30">
        <v>0</v>
      </c>
      <c r="X183" s="30">
        <v>0</v>
      </c>
      <c r="Y183" s="30">
        <v>0</v>
      </c>
      <c r="Z183" s="30">
        <v>14851.932980221933</v>
      </c>
      <c r="AA183" s="30">
        <v>0</v>
      </c>
      <c r="AB183" s="30">
        <v>146970.16250887245</v>
      </c>
      <c r="AC183" s="30">
        <v>0</v>
      </c>
      <c r="AD183" s="30">
        <v>0</v>
      </c>
      <c r="AE183" s="30">
        <v>0</v>
      </c>
      <c r="AF183" s="30">
        <v>145041.22630741764</v>
      </c>
      <c r="AG183" s="30">
        <v>0</v>
      </c>
      <c r="AH183" s="30">
        <v>0</v>
      </c>
      <c r="AI183" s="30">
        <v>0</v>
      </c>
      <c r="AJ183" s="30">
        <v>12667.2</v>
      </c>
      <c r="AK183" s="30">
        <v>0</v>
      </c>
      <c r="AL183" s="30">
        <v>0</v>
      </c>
      <c r="AM183" s="30">
        <v>0</v>
      </c>
      <c r="AN183" s="30">
        <v>0</v>
      </c>
      <c r="AO183" s="30">
        <v>0</v>
      </c>
      <c r="AP183" s="30">
        <v>0</v>
      </c>
      <c r="AQ183" s="30">
        <v>0</v>
      </c>
      <c r="AR183" s="30">
        <v>0</v>
      </c>
      <c r="AS183" s="30">
        <v>1595858.3417079165</v>
      </c>
      <c r="AT183" s="30">
        <v>261301.78427003339</v>
      </c>
      <c r="AU183" s="30">
        <v>157708.42630741766</v>
      </c>
      <c r="AV183" s="30">
        <v>220752.46505528301</v>
      </c>
      <c r="AW183" s="38">
        <v>2014868.5522853676</v>
      </c>
      <c r="AX183" s="30">
        <v>2002201.3522853677</v>
      </c>
      <c r="AY183" s="30">
        <v>4955</v>
      </c>
      <c r="AZ183" s="30">
        <v>2056325</v>
      </c>
      <c r="BA183" s="30">
        <v>54123.64771463233</v>
      </c>
      <c r="BB183" s="30">
        <v>0</v>
      </c>
      <c r="BC183" s="30">
        <v>2068992.2</v>
      </c>
      <c r="BD183" s="30">
        <v>2068992.1999999997</v>
      </c>
      <c r="BE183" s="30">
        <v>0</v>
      </c>
      <c r="BF183" s="30">
        <v>2068992.2</v>
      </c>
      <c r="BG183" s="30">
        <v>1911283.7736925823</v>
      </c>
      <c r="BH183" s="30">
        <v>1911283.7736925823</v>
      </c>
      <c r="BI183" s="30">
        <v>4605.5030691387528</v>
      </c>
      <c r="BJ183" s="30">
        <v>4590.2408255859473</v>
      </c>
      <c r="BK183" s="196">
        <v>3.3249330770912921E-3</v>
      </c>
      <c r="BL183" s="30">
        <v>0</v>
      </c>
      <c r="BM183" s="30">
        <v>0</v>
      </c>
      <c r="BN183" s="38">
        <v>2068992.2</v>
      </c>
      <c r="BO183" s="30">
        <v>4955</v>
      </c>
      <c r="BP183" s="30" t="s">
        <v>412</v>
      </c>
      <c r="BQ183" s="30">
        <v>4985.5233734939757</v>
      </c>
      <c r="BR183" s="196">
        <v>3.270021933637679E-3</v>
      </c>
      <c r="BS183" s="30">
        <v>0</v>
      </c>
      <c r="BT183" s="30">
        <v>2068992.2</v>
      </c>
      <c r="BU183" s="30">
        <v>0</v>
      </c>
      <c r="BV183" s="38">
        <v>2068992.2</v>
      </c>
      <c r="BW183" s="211">
        <v>12667.2</v>
      </c>
      <c r="BX183" s="212">
        <v>2056325</v>
      </c>
      <c r="BZ183" s="23">
        <v>8733083</v>
      </c>
      <c r="CB183" s="320"/>
    </row>
    <row r="184" spans="1:80" x14ac:dyDescent="0.25">
      <c r="A184" s="23">
        <v>131238</v>
      </c>
      <c r="B184" s="23">
        <v>8733384</v>
      </c>
      <c r="C184" s="23" t="s">
        <v>267</v>
      </c>
      <c r="D184" s="223">
        <v>202</v>
      </c>
      <c r="E184" s="223">
        <v>202</v>
      </c>
      <c r="F184" s="223">
        <v>0</v>
      </c>
      <c r="G184" s="30">
        <v>776779.24102409428</v>
      </c>
      <c r="H184" s="30">
        <v>0</v>
      </c>
      <c r="I184" s="30">
        <v>0</v>
      </c>
      <c r="J184" s="30">
        <v>20286.779379111245</v>
      </c>
      <c r="K184" s="30">
        <v>0</v>
      </c>
      <c r="L184" s="30">
        <v>44501.9668863283</v>
      </c>
      <c r="M184" s="30">
        <v>0</v>
      </c>
      <c r="N184" s="30">
        <v>0</v>
      </c>
      <c r="O184" s="30">
        <v>569.76911781687147</v>
      </c>
      <c r="P184" s="30">
        <v>0</v>
      </c>
      <c r="Q184" s="30">
        <v>0</v>
      </c>
      <c r="R184" s="30">
        <v>0</v>
      </c>
      <c r="S184" s="30">
        <v>0</v>
      </c>
      <c r="T184" s="30">
        <v>0</v>
      </c>
      <c r="U184" s="30">
        <v>0</v>
      </c>
      <c r="V184" s="30">
        <v>0</v>
      </c>
      <c r="W184" s="30">
        <v>0</v>
      </c>
      <c r="X184" s="30">
        <v>0</v>
      </c>
      <c r="Y184" s="30">
        <v>0</v>
      </c>
      <c r="Z184" s="30">
        <v>9241.6397126059055</v>
      </c>
      <c r="AA184" s="30">
        <v>0</v>
      </c>
      <c r="AB184" s="30">
        <v>74354.378251325979</v>
      </c>
      <c r="AC184" s="30">
        <v>0</v>
      </c>
      <c r="AD184" s="30">
        <v>0</v>
      </c>
      <c r="AE184" s="30">
        <v>0</v>
      </c>
      <c r="AF184" s="30">
        <v>145041.22630741764</v>
      </c>
      <c r="AG184" s="30">
        <v>0</v>
      </c>
      <c r="AH184" s="30">
        <v>0</v>
      </c>
      <c r="AI184" s="30">
        <v>0</v>
      </c>
      <c r="AJ184" s="30">
        <v>7480.2</v>
      </c>
      <c r="AK184" s="30">
        <v>0</v>
      </c>
      <c r="AL184" s="30">
        <v>0</v>
      </c>
      <c r="AM184" s="30">
        <v>0</v>
      </c>
      <c r="AN184" s="30">
        <v>0</v>
      </c>
      <c r="AO184" s="30">
        <v>0</v>
      </c>
      <c r="AP184" s="30">
        <v>0</v>
      </c>
      <c r="AQ184" s="30">
        <v>0</v>
      </c>
      <c r="AR184" s="30">
        <v>0</v>
      </c>
      <c r="AS184" s="30">
        <v>776779.24102409428</v>
      </c>
      <c r="AT184" s="30">
        <v>148954.53334718832</v>
      </c>
      <c r="AU184" s="30">
        <v>152521.42630741766</v>
      </c>
      <c r="AV184" s="30">
        <v>112331.74935719636</v>
      </c>
      <c r="AW184" s="38">
        <v>1078255.2006787003</v>
      </c>
      <c r="AX184" s="30">
        <v>1070775.0006787004</v>
      </c>
      <c r="AY184" s="30">
        <v>4955</v>
      </c>
      <c r="AZ184" s="30">
        <v>1000910</v>
      </c>
      <c r="BA184" s="30">
        <v>0</v>
      </c>
      <c r="BB184" s="30">
        <v>0</v>
      </c>
      <c r="BC184" s="30">
        <v>1078255.2006787003</v>
      </c>
      <c r="BD184" s="30">
        <v>1078255.2006787001</v>
      </c>
      <c r="BE184" s="30">
        <v>0</v>
      </c>
      <c r="BF184" s="30">
        <v>1008390.2</v>
      </c>
      <c r="BG184" s="30">
        <v>855868.77369258238</v>
      </c>
      <c r="BH184" s="30">
        <v>925733.77437128278</v>
      </c>
      <c r="BI184" s="30">
        <v>4582.8404671845683</v>
      </c>
      <c r="BJ184" s="30">
        <v>4497.039514962913</v>
      </c>
      <c r="BK184" s="196">
        <v>1.9079430353273842E-2</v>
      </c>
      <c r="BL184" s="30">
        <v>0</v>
      </c>
      <c r="BM184" s="30">
        <v>0</v>
      </c>
      <c r="BN184" s="38">
        <v>1078255.2006787003</v>
      </c>
      <c r="BO184" s="30">
        <v>5300.8663399935667</v>
      </c>
      <c r="BP184" s="30" t="s">
        <v>412</v>
      </c>
      <c r="BQ184" s="30">
        <v>5337.8970330628727</v>
      </c>
      <c r="BR184" s="196">
        <v>1.4463045425586296E-2</v>
      </c>
      <c r="BS184" s="30">
        <v>-1867.2500000000002</v>
      </c>
      <c r="BT184" s="30">
        <v>1076387.9506787003</v>
      </c>
      <c r="BU184" s="30">
        <v>-2020</v>
      </c>
      <c r="BV184" s="38">
        <v>1074367.9506787003</v>
      </c>
      <c r="BW184" s="211">
        <v>7480.2</v>
      </c>
      <c r="BX184" s="212">
        <v>1066887.7506787004</v>
      </c>
      <c r="BZ184" s="23">
        <v>8733384</v>
      </c>
      <c r="CB184" s="320"/>
    </row>
    <row r="185" spans="1:80" x14ac:dyDescent="0.25">
      <c r="A185" s="23">
        <v>137924</v>
      </c>
      <c r="B185" s="23">
        <v>8734602</v>
      </c>
      <c r="C185" s="23" t="s">
        <v>268</v>
      </c>
      <c r="D185" s="223">
        <v>944</v>
      </c>
      <c r="E185" s="223">
        <v>0</v>
      </c>
      <c r="F185" s="223">
        <v>944</v>
      </c>
      <c r="G185" s="30">
        <v>0</v>
      </c>
      <c r="H185" s="30">
        <v>3154325.8251727792</v>
      </c>
      <c r="I185" s="30">
        <v>2212009.633842695</v>
      </c>
      <c r="J185" s="30">
        <v>0</v>
      </c>
      <c r="K185" s="30">
        <v>69271.929587209263</v>
      </c>
      <c r="L185" s="30">
        <v>0</v>
      </c>
      <c r="M185" s="30">
        <v>228492.41016871878</v>
      </c>
      <c r="N185" s="30">
        <v>0</v>
      </c>
      <c r="O185" s="30">
        <v>0</v>
      </c>
      <c r="P185" s="30">
        <v>0</v>
      </c>
      <c r="Q185" s="30">
        <v>0</v>
      </c>
      <c r="R185" s="30">
        <v>0</v>
      </c>
      <c r="S185" s="30">
        <v>0</v>
      </c>
      <c r="T185" s="30">
        <v>39763.886853956494</v>
      </c>
      <c r="U185" s="30">
        <v>26539.245750943752</v>
      </c>
      <c r="V185" s="30">
        <v>5077.9423131749254</v>
      </c>
      <c r="W185" s="30">
        <v>0</v>
      </c>
      <c r="X185" s="30">
        <v>0</v>
      </c>
      <c r="Y185" s="30">
        <v>2848.8455890843616</v>
      </c>
      <c r="Z185" s="30">
        <v>0</v>
      </c>
      <c r="AA185" s="30">
        <v>25563.823602324523</v>
      </c>
      <c r="AB185" s="30">
        <v>0</v>
      </c>
      <c r="AC185" s="30">
        <v>275478.10936781584</v>
      </c>
      <c r="AD185" s="30">
        <v>0</v>
      </c>
      <c r="AE185" s="30">
        <v>0</v>
      </c>
      <c r="AF185" s="30">
        <v>145041.22630741764</v>
      </c>
      <c r="AG185" s="30">
        <v>0</v>
      </c>
      <c r="AH185" s="30">
        <v>0</v>
      </c>
      <c r="AI185" s="30">
        <v>0</v>
      </c>
      <c r="AJ185" s="30">
        <v>33033</v>
      </c>
      <c r="AK185" s="30">
        <v>0</v>
      </c>
      <c r="AL185" s="30">
        <v>0</v>
      </c>
      <c r="AM185" s="30">
        <v>0</v>
      </c>
      <c r="AN185" s="30">
        <v>0</v>
      </c>
      <c r="AO185" s="30">
        <v>0</v>
      </c>
      <c r="AP185" s="30">
        <v>0</v>
      </c>
      <c r="AQ185" s="30">
        <v>0</v>
      </c>
      <c r="AR185" s="30">
        <v>0</v>
      </c>
      <c r="AS185" s="30">
        <v>5366335.4590154737</v>
      </c>
      <c r="AT185" s="30">
        <v>673036.19323322806</v>
      </c>
      <c r="AU185" s="30">
        <v>178074.22630741764</v>
      </c>
      <c r="AV185" s="30">
        <v>575580.40208439738</v>
      </c>
      <c r="AW185" s="38">
        <v>6217445.8785561193</v>
      </c>
      <c r="AX185" s="30">
        <v>6184412.8785561193</v>
      </c>
      <c r="AY185" s="30">
        <v>6465</v>
      </c>
      <c r="AZ185" s="30">
        <v>6102960</v>
      </c>
      <c r="BA185" s="30">
        <v>0</v>
      </c>
      <c r="BB185" s="30">
        <v>0</v>
      </c>
      <c r="BC185" s="30">
        <v>6217445.8785561193</v>
      </c>
      <c r="BD185" s="30">
        <v>0</v>
      </c>
      <c r="BE185" s="30">
        <v>6217445.8785561193</v>
      </c>
      <c r="BF185" s="30">
        <v>6135993</v>
      </c>
      <c r="BG185" s="30">
        <v>5957918.7736925827</v>
      </c>
      <c r="BH185" s="30">
        <v>6039371.652248702</v>
      </c>
      <c r="BI185" s="30">
        <v>6397.6394621278623</v>
      </c>
      <c r="BJ185" s="30">
        <v>6290.2056872352241</v>
      </c>
      <c r="BK185" s="196">
        <v>1.7079532885650246E-2</v>
      </c>
      <c r="BL185" s="30">
        <v>0</v>
      </c>
      <c r="BM185" s="30">
        <v>0</v>
      </c>
      <c r="BN185" s="38">
        <v>6217445.8785561193</v>
      </c>
      <c r="BO185" s="30">
        <v>6551.2848289789399</v>
      </c>
      <c r="BP185" s="30" t="s">
        <v>412</v>
      </c>
      <c r="BQ185" s="30">
        <v>6586.2774137247025</v>
      </c>
      <c r="BR185" s="196">
        <v>1.6323265434370349E-2</v>
      </c>
      <c r="BS185" s="30">
        <v>0</v>
      </c>
      <c r="BT185" s="30">
        <v>6217445.8785561193</v>
      </c>
      <c r="BU185" s="30">
        <v>0</v>
      </c>
      <c r="BV185" s="38">
        <v>6217445.8785561193</v>
      </c>
      <c r="BW185" s="211">
        <v>33033</v>
      </c>
      <c r="BX185" s="212">
        <v>6184412.8785561193</v>
      </c>
      <c r="BZ185" s="23">
        <v>8734602</v>
      </c>
      <c r="CB185" s="320"/>
    </row>
    <row r="186" spans="1:80" x14ac:dyDescent="0.25">
      <c r="A186" s="23">
        <v>110888</v>
      </c>
      <c r="B186" s="23">
        <v>8735200</v>
      </c>
      <c r="C186" s="23" t="s">
        <v>269</v>
      </c>
      <c r="D186" s="223">
        <v>187</v>
      </c>
      <c r="E186" s="223">
        <v>187</v>
      </c>
      <c r="F186" s="223">
        <v>0</v>
      </c>
      <c r="G186" s="30">
        <v>719097.61421537446</v>
      </c>
      <c r="H186" s="30">
        <v>0</v>
      </c>
      <c r="I186" s="30">
        <v>0</v>
      </c>
      <c r="J186" s="30">
        <v>10390.789438081394</v>
      </c>
      <c r="K186" s="30">
        <v>0</v>
      </c>
      <c r="L186" s="30">
        <v>23310.554083314732</v>
      </c>
      <c r="M186" s="30">
        <v>0</v>
      </c>
      <c r="N186" s="30">
        <v>0</v>
      </c>
      <c r="O186" s="30">
        <v>284.88455890843574</v>
      </c>
      <c r="P186" s="30">
        <v>0</v>
      </c>
      <c r="Q186" s="30">
        <v>0</v>
      </c>
      <c r="R186" s="30">
        <v>0</v>
      </c>
      <c r="S186" s="30">
        <v>0</v>
      </c>
      <c r="T186" s="30">
        <v>0</v>
      </c>
      <c r="U186" s="30">
        <v>0</v>
      </c>
      <c r="V186" s="30">
        <v>0</v>
      </c>
      <c r="W186" s="30">
        <v>0</v>
      </c>
      <c r="X186" s="30">
        <v>0</v>
      </c>
      <c r="Y186" s="30">
        <v>0</v>
      </c>
      <c r="Z186" s="30">
        <v>703.92361641010632</v>
      </c>
      <c r="AA186" s="30">
        <v>0</v>
      </c>
      <c r="AB186" s="30">
        <v>52908.493509594831</v>
      </c>
      <c r="AC186" s="30">
        <v>0</v>
      </c>
      <c r="AD186" s="30">
        <v>0</v>
      </c>
      <c r="AE186" s="30">
        <v>0</v>
      </c>
      <c r="AF186" s="30">
        <v>145041.22630741764</v>
      </c>
      <c r="AG186" s="30">
        <v>0</v>
      </c>
      <c r="AH186" s="30">
        <v>0</v>
      </c>
      <c r="AI186" s="30">
        <v>0</v>
      </c>
      <c r="AJ186" s="30">
        <v>3642.7</v>
      </c>
      <c r="AK186" s="30">
        <v>0</v>
      </c>
      <c r="AL186" s="30">
        <v>0</v>
      </c>
      <c r="AM186" s="30">
        <v>0</v>
      </c>
      <c r="AN186" s="30">
        <v>0</v>
      </c>
      <c r="AO186" s="30">
        <v>0</v>
      </c>
      <c r="AP186" s="30">
        <v>0</v>
      </c>
      <c r="AQ186" s="30">
        <v>0</v>
      </c>
      <c r="AR186" s="30">
        <v>0</v>
      </c>
      <c r="AS186" s="30">
        <v>719097.61421537446</v>
      </c>
      <c r="AT186" s="30">
        <v>87598.645206309506</v>
      </c>
      <c r="AU186" s="30">
        <v>148683.92630741766</v>
      </c>
      <c r="AV186" s="30">
        <v>85256.195849530748</v>
      </c>
      <c r="AW186" s="38">
        <v>955380.18572910165</v>
      </c>
      <c r="AX186" s="30">
        <v>951737.4857291017</v>
      </c>
      <c r="AY186" s="30">
        <v>4955</v>
      </c>
      <c r="AZ186" s="30">
        <v>926585</v>
      </c>
      <c r="BA186" s="30">
        <v>0</v>
      </c>
      <c r="BB186" s="30">
        <v>0</v>
      </c>
      <c r="BC186" s="30">
        <v>955380.18572910165</v>
      </c>
      <c r="BD186" s="30">
        <v>955380.18572910165</v>
      </c>
      <c r="BE186" s="30">
        <v>0</v>
      </c>
      <c r="BF186" s="30">
        <v>930227.7</v>
      </c>
      <c r="BG186" s="30">
        <v>781543.77369258238</v>
      </c>
      <c r="BH186" s="30">
        <v>806696.25942168408</v>
      </c>
      <c r="BI186" s="30">
        <v>4313.8837402229092</v>
      </c>
      <c r="BJ186" s="30">
        <v>4284.9908734734181</v>
      </c>
      <c r="BK186" s="196">
        <v>6.7428070683544974E-3</v>
      </c>
      <c r="BL186" s="30">
        <v>0</v>
      </c>
      <c r="BM186" s="30">
        <v>0</v>
      </c>
      <c r="BN186" s="38">
        <v>955380.18572910165</v>
      </c>
      <c r="BO186" s="30">
        <v>5089.5052712786191</v>
      </c>
      <c r="BP186" s="30" t="s">
        <v>412</v>
      </c>
      <c r="BQ186" s="30">
        <v>5108.9849504230033</v>
      </c>
      <c r="BR186" s="196">
        <v>3.36912584449367E-3</v>
      </c>
      <c r="BS186" s="30">
        <v>-1649.7500000000005</v>
      </c>
      <c r="BT186" s="30">
        <v>953730.43572910165</v>
      </c>
      <c r="BU186" s="30">
        <v>-1870</v>
      </c>
      <c r="BV186" s="38">
        <v>951860.43572910165</v>
      </c>
      <c r="BW186" s="211">
        <v>3642.7</v>
      </c>
      <c r="BX186" s="212">
        <v>948217.7357291017</v>
      </c>
      <c r="BZ186" s="23">
        <v>8735200</v>
      </c>
      <c r="CB186" s="320"/>
    </row>
    <row r="187" spans="1:80" x14ac:dyDescent="0.25">
      <c r="A187" s="23">
        <v>137305</v>
      </c>
      <c r="B187" s="23">
        <v>8734064</v>
      </c>
      <c r="C187" s="23" t="s">
        <v>270</v>
      </c>
      <c r="D187" s="223">
        <v>1343</v>
      </c>
      <c r="E187" s="223">
        <v>0</v>
      </c>
      <c r="F187" s="223">
        <v>1343</v>
      </c>
      <c r="G187" s="30">
        <v>0</v>
      </c>
      <c r="H187" s="30">
        <v>4287064.8242468527</v>
      </c>
      <c r="I187" s="30">
        <v>3373009.1654175897</v>
      </c>
      <c r="J187" s="30">
        <v>0</v>
      </c>
      <c r="K187" s="30">
        <v>119741.4782864614</v>
      </c>
      <c r="L187" s="30">
        <v>0</v>
      </c>
      <c r="M187" s="30">
        <v>383929.42388893495</v>
      </c>
      <c r="N187" s="30">
        <v>0</v>
      </c>
      <c r="O187" s="30">
        <v>0</v>
      </c>
      <c r="P187" s="30">
        <v>0</v>
      </c>
      <c r="Q187" s="30">
        <v>0</v>
      </c>
      <c r="R187" s="30">
        <v>0</v>
      </c>
      <c r="S187" s="30">
        <v>0</v>
      </c>
      <c r="T187" s="30">
        <v>340.11553138486664</v>
      </c>
      <c r="U187" s="30">
        <v>5401.8349102302345</v>
      </c>
      <c r="V187" s="30">
        <v>1270.4315437022944</v>
      </c>
      <c r="W187" s="30">
        <v>2085.7084792277824</v>
      </c>
      <c r="X187" s="30">
        <v>0</v>
      </c>
      <c r="Y187" s="30">
        <v>0</v>
      </c>
      <c r="Z187" s="30">
        <v>0</v>
      </c>
      <c r="AA187" s="30">
        <v>81494.092586640996</v>
      </c>
      <c r="AB187" s="30">
        <v>0</v>
      </c>
      <c r="AC187" s="30">
        <v>568626.4617543614</v>
      </c>
      <c r="AD187" s="30">
        <v>0</v>
      </c>
      <c r="AE187" s="30">
        <v>0</v>
      </c>
      <c r="AF187" s="30">
        <v>145041.22630741764</v>
      </c>
      <c r="AG187" s="30">
        <v>0</v>
      </c>
      <c r="AH187" s="30">
        <v>0</v>
      </c>
      <c r="AI187" s="30">
        <v>0</v>
      </c>
      <c r="AJ187" s="30">
        <v>51870</v>
      </c>
      <c r="AK187" s="30">
        <v>0</v>
      </c>
      <c r="AL187" s="30">
        <v>0</v>
      </c>
      <c r="AM187" s="30">
        <v>0</v>
      </c>
      <c r="AN187" s="30">
        <v>0</v>
      </c>
      <c r="AO187" s="30">
        <v>0</v>
      </c>
      <c r="AP187" s="30">
        <v>0</v>
      </c>
      <c r="AQ187" s="30">
        <v>0</v>
      </c>
      <c r="AR187" s="30">
        <v>0</v>
      </c>
      <c r="AS187" s="30">
        <v>7660073.9896644428</v>
      </c>
      <c r="AT187" s="30">
        <v>1162889.546980944</v>
      </c>
      <c r="AU187" s="30">
        <v>196911.22630741764</v>
      </c>
      <c r="AV187" s="30">
        <v>932220.07940688764</v>
      </c>
      <c r="AW187" s="38">
        <v>9019874.7629528046</v>
      </c>
      <c r="AX187" s="30">
        <v>8968004.7629528046</v>
      </c>
      <c r="AY187" s="30">
        <v>6465</v>
      </c>
      <c r="AZ187" s="30">
        <v>8682495</v>
      </c>
      <c r="BA187" s="30">
        <v>0</v>
      </c>
      <c r="BB187" s="30">
        <v>0</v>
      </c>
      <c r="BC187" s="30">
        <v>9019874.7629528046</v>
      </c>
      <c r="BD187" s="30">
        <v>0</v>
      </c>
      <c r="BE187" s="30">
        <v>9019874.7629528046</v>
      </c>
      <c r="BF187" s="30">
        <v>8734365</v>
      </c>
      <c r="BG187" s="30">
        <v>8537453.7736925818</v>
      </c>
      <c r="BH187" s="30">
        <v>8822963.5366453864</v>
      </c>
      <c r="BI187" s="30">
        <v>6569.5931024909805</v>
      </c>
      <c r="BJ187" s="30">
        <v>6454.2932995642623</v>
      </c>
      <c r="BK187" s="196">
        <v>1.7864047630823082E-2</v>
      </c>
      <c r="BL187" s="30">
        <v>0</v>
      </c>
      <c r="BM187" s="30">
        <v>0</v>
      </c>
      <c r="BN187" s="38">
        <v>9019874.7629528046</v>
      </c>
      <c r="BO187" s="30">
        <v>6677.5910371949403</v>
      </c>
      <c r="BP187" s="30" t="s">
        <v>412</v>
      </c>
      <c r="BQ187" s="30">
        <v>6716.2135241644119</v>
      </c>
      <c r="BR187" s="196">
        <v>1.865261662190143E-2</v>
      </c>
      <c r="BS187" s="30">
        <v>0</v>
      </c>
      <c r="BT187" s="30">
        <v>9019874.7629528046</v>
      </c>
      <c r="BU187" s="30">
        <v>0</v>
      </c>
      <c r="BV187" s="38">
        <v>9019874.7629528046</v>
      </c>
      <c r="BW187" s="211">
        <v>51870</v>
      </c>
      <c r="BX187" s="212">
        <v>8968004.7629528046</v>
      </c>
      <c r="BZ187" s="23">
        <v>8734064</v>
      </c>
      <c r="CB187" s="320"/>
    </row>
    <row r="188" spans="1:80" x14ac:dyDescent="0.25">
      <c r="A188" s="23">
        <v>144289</v>
      </c>
      <c r="B188" s="23">
        <v>8733072</v>
      </c>
      <c r="C188" s="23" t="s">
        <v>271</v>
      </c>
      <c r="D188" s="223">
        <v>323</v>
      </c>
      <c r="E188" s="223">
        <v>323</v>
      </c>
      <c r="F188" s="223">
        <v>0</v>
      </c>
      <c r="G188" s="30">
        <v>1242077.6972811013</v>
      </c>
      <c r="H188" s="30">
        <v>0</v>
      </c>
      <c r="I188" s="30">
        <v>0</v>
      </c>
      <c r="J188" s="30">
        <v>47500.751716943443</v>
      </c>
      <c r="K188" s="30">
        <v>0</v>
      </c>
      <c r="L188" s="30">
        <v>101718.78145446476</v>
      </c>
      <c r="M188" s="30">
        <v>0</v>
      </c>
      <c r="N188" s="30">
        <v>6421.9588185284074</v>
      </c>
      <c r="O188" s="30">
        <v>21634.258431212762</v>
      </c>
      <c r="P188" s="30">
        <v>25222.255911383461</v>
      </c>
      <c r="Q188" s="30">
        <v>16862.069963228172</v>
      </c>
      <c r="R188" s="30">
        <v>0</v>
      </c>
      <c r="S188" s="30">
        <v>0</v>
      </c>
      <c r="T188" s="30">
        <v>0</v>
      </c>
      <c r="U188" s="30">
        <v>0</v>
      </c>
      <c r="V188" s="30">
        <v>0</v>
      </c>
      <c r="W188" s="30">
        <v>0</v>
      </c>
      <c r="X188" s="30">
        <v>0</v>
      </c>
      <c r="Y188" s="30">
        <v>0</v>
      </c>
      <c r="Z188" s="30">
        <v>46466.35138268154</v>
      </c>
      <c r="AA188" s="30">
        <v>0</v>
      </c>
      <c r="AB188" s="30">
        <v>100487.68351259024</v>
      </c>
      <c r="AC188" s="30">
        <v>0</v>
      </c>
      <c r="AD188" s="30">
        <v>7350.321498320689</v>
      </c>
      <c r="AE188" s="30">
        <v>0</v>
      </c>
      <c r="AF188" s="30">
        <v>145041.22630741764</v>
      </c>
      <c r="AG188" s="30">
        <v>0</v>
      </c>
      <c r="AH188" s="30">
        <v>0</v>
      </c>
      <c r="AI188" s="30">
        <v>0</v>
      </c>
      <c r="AJ188" s="30">
        <v>11793.6</v>
      </c>
      <c r="AK188" s="30">
        <v>0</v>
      </c>
      <c r="AL188" s="30">
        <v>0</v>
      </c>
      <c r="AM188" s="30">
        <v>0</v>
      </c>
      <c r="AN188" s="30">
        <v>0</v>
      </c>
      <c r="AO188" s="30">
        <v>0</v>
      </c>
      <c r="AP188" s="30">
        <v>0</v>
      </c>
      <c r="AQ188" s="30">
        <v>0</v>
      </c>
      <c r="AR188" s="30">
        <v>0</v>
      </c>
      <c r="AS188" s="30">
        <v>1242077.6972811013</v>
      </c>
      <c r="AT188" s="30">
        <v>373664.43268935342</v>
      </c>
      <c r="AU188" s="30">
        <v>156834.82630741765</v>
      </c>
      <c r="AV188" s="30">
        <v>217698.15206423972</v>
      </c>
      <c r="AW188" s="38">
        <v>1772576.9562778722</v>
      </c>
      <c r="AX188" s="30">
        <v>1760783.3562778721</v>
      </c>
      <c r="AY188" s="30">
        <v>4955</v>
      </c>
      <c r="AZ188" s="30">
        <v>1600465</v>
      </c>
      <c r="BA188" s="30">
        <v>0</v>
      </c>
      <c r="BB188" s="30">
        <v>0</v>
      </c>
      <c r="BC188" s="30">
        <v>1772576.9562778722</v>
      </c>
      <c r="BD188" s="30">
        <v>1772576.9562778724</v>
      </c>
      <c r="BE188" s="30">
        <v>0</v>
      </c>
      <c r="BF188" s="30">
        <v>1612258.6</v>
      </c>
      <c r="BG188" s="30">
        <v>1455423.7736925823</v>
      </c>
      <c r="BH188" s="30">
        <v>1615742.1299704544</v>
      </c>
      <c r="BI188" s="30">
        <v>5002.2976160075987</v>
      </c>
      <c r="BJ188" s="30">
        <v>4997.5717899486199</v>
      </c>
      <c r="BK188" s="196">
        <v>9.4562444675304379E-4</v>
      </c>
      <c r="BL188" s="30">
        <v>0</v>
      </c>
      <c r="BM188" s="30">
        <v>0</v>
      </c>
      <c r="BN188" s="38">
        <v>1772576.9562778722</v>
      </c>
      <c r="BO188" s="30">
        <v>5451.34166030301</v>
      </c>
      <c r="BP188" s="30" t="s">
        <v>412</v>
      </c>
      <c r="BQ188" s="30">
        <v>5487.8543538014619</v>
      </c>
      <c r="BR188" s="196">
        <v>5.4615397595951798E-3</v>
      </c>
      <c r="BS188" s="30">
        <v>0</v>
      </c>
      <c r="BT188" s="30">
        <v>1772576.9562778722</v>
      </c>
      <c r="BU188" s="30">
        <v>0</v>
      </c>
      <c r="BV188" s="38">
        <v>1772576.9562778722</v>
      </c>
      <c r="BW188" s="211">
        <v>11793.6</v>
      </c>
      <c r="BX188" s="212">
        <v>1760783.3562778721</v>
      </c>
      <c r="BZ188" s="23">
        <v>8733072</v>
      </c>
      <c r="CB188" s="320"/>
    </row>
    <row r="189" spans="1:80" x14ac:dyDescent="0.25">
      <c r="A189" s="23">
        <v>147384</v>
      </c>
      <c r="B189" s="23">
        <v>8733366</v>
      </c>
      <c r="C189" s="23" t="s">
        <v>272</v>
      </c>
      <c r="D189" s="223">
        <v>216</v>
      </c>
      <c r="E189" s="223">
        <v>216</v>
      </c>
      <c r="F189" s="223">
        <v>0</v>
      </c>
      <c r="G189" s="30">
        <v>830615.42604556622</v>
      </c>
      <c r="H189" s="30">
        <v>0</v>
      </c>
      <c r="I189" s="30">
        <v>0</v>
      </c>
      <c r="J189" s="30">
        <v>36120.363284759049</v>
      </c>
      <c r="K189" s="30">
        <v>0</v>
      </c>
      <c r="L189" s="30">
        <v>77348.656730999166</v>
      </c>
      <c r="M189" s="30">
        <v>0</v>
      </c>
      <c r="N189" s="30">
        <v>14867.835711825541</v>
      </c>
      <c r="O189" s="30">
        <v>19462.253029056312</v>
      </c>
      <c r="P189" s="30">
        <v>446.88867894375875</v>
      </c>
      <c r="Q189" s="30">
        <v>0</v>
      </c>
      <c r="R189" s="30">
        <v>0</v>
      </c>
      <c r="S189" s="30">
        <v>0</v>
      </c>
      <c r="T189" s="30">
        <v>0</v>
      </c>
      <c r="U189" s="30">
        <v>0</v>
      </c>
      <c r="V189" s="30">
        <v>0</v>
      </c>
      <c r="W189" s="30">
        <v>0</v>
      </c>
      <c r="X189" s="30">
        <v>0</v>
      </c>
      <c r="Y189" s="30">
        <v>0</v>
      </c>
      <c r="Z189" s="30">
        <v>23058.348589868143</v>
      </c>
      <c r="AA189" s="30">
        <v>0</v>
      </c>
      <c r="AB189" s="30">
        <v>61409.034816291176</v>
      </c>
      <c r="AC189" s="30">
        <v>0</v>
      </c>
      <c r="AD189" s="30">
        <v>0</v>
      </c>
      <c r="AE189" s="30">
        <v>0</v>
      </c>
      <c r="AF189" s="30">
        <v>145041.22630741764</v>
      </c>
      <c r="AG189" s="30">
        <v>0</v>
      </c>
      <c r="AH189" s="30">
        <v>0</v>
      </c>
      <c r="AI189" s="30">
        <v>0</v>
      </c>
      <c r="AJ189" s="30">
        <v>7644</v>
      </c>
      <c r="AK189" s="30">
        <v>0</v>
      </c>
      <c r="AL189" s="30">
        <v>0</v>
      </c>
      <c r="AM189" s="30">
        <v>0</v>
      </c>
      <c r="AN189" s="30">
        <v>0</v>
      </c>
      <c r="AO189" s="30">
        <v>0</v>
      </c>
      <c r="AP189" s="30">
        <v>0</v>
      </c>
      <c r="AQ189" s="30">
        <v>0</v>
      </c>
      <c r="AR189" s="30">
        <v>0</v>
      </c>
      <c r="AS189" s="30">
        <v>830615.42604556622</v>
      </c>
      <c r="AT189" s="30">
        <v>232713.38084174314</v>
      </c>
      <c r="AU189" s="30">
        <v>152685.22630741764</v>
      </c>
      <c r="AV189" s="30">
        <v>132063.28692455884</v>
      </c>
      <c r="AW189" s="38">
        <v>1216014.033194727</v>
      </c>
      <c r="AX189" s="30">
        <v>1208370.033194727</v>
      </c>
      <c r="AY189" s="30">
        <v>4955</v>
      </c>
      <c r="AZ189" s="30">
        <v>1070280</v>
      </c>
      <c r="BA189" s="30">
        <v>0</v>
      </c>
      <c r="BB189" s="30">
        <v>0</v>
      </c>
      <c r="BC189" s="30">
        <v>1216014.033194727</v>
      </c>
      <c r="BD189" s="30">
        <v>1216014.033194727</v>
      </c>
      <c r="BE189" s="30">
        <v>0</v>
      </c>
      <c r="BF189" s="30">
        <v>1077924</v>
      </c>
      <c r="BG189" s="30">
        <v>925238.77369258238</v>
      </c>
      <c r="BH189" s="30">
        <v>1063328.8068873093</v>
      </c>
      <c r="BI189" s="30">
        <v>4922.8185504042094</v>
      </c>
      <c r="BJ189" s="30">
        <v>4884.4321094734796</v>
      </c>
      <c r="BK189" s="196">
        <v>7.8589363247117978E-3</v>
      </c>
      <c r="BL189" s="30">
        <v>0</v>
      </c>
      <c r="BM189" s="30">
        <v>0</v>
      </c>
      <c r="BN189" s="38">
        <v>1216014.033194727</v>
      </c>
      <c r="BO189" s="30">
        <v>5594.3057092348472</v>
      </c>
      <c r="BP189" s="30" t="s">
        <v>412</v>
      </c>
      <c r="BQ189" s="30">
        <v>5629.6945981237359</v>
      </c>
      <c r="BR189" s="196">
        <v>2.1093849715579704E-2</v>
      </c>
      <c r="BS189" s="30">
        <v>0</v>
      </c>
      <c r="BT189" s="30">
        <v>1216014.033194727</v>
      </c>
      <c r="BU189" s="30">
        <v>0</v>
      </c>
      <c r="BV189" s="38">
        <v>1216014.033194727</v>
      </c>
      <c r="BW189" s="211">
        <v>7644</v>
      </c>
      <c r="BX189" s="212">
        <v>1208370.033194727</v>
      </c>
      <c r="BZ189" s="23">
        <v>8733366</v>
      </c>
      <c r="CB189" s="320"/>
    </row>
    <row r="190" spans="1:80" x14ac:dyDescent="0.25">
      <c r="A190" s="23">
        <v>146965</v>
      </c>
      <c r="B190" s="23">
        <v>8732086</v>
      </c>
      <c r="C190" s="23" t="s">
        <v>273</v>
      </c>
      <c r="D190" s="223">
        <v>90</v>
      </c>
      <c r="E190" s="223">
        <v>90</v>
      </c>
      <c r="F190" s="223">
        <v>0</v>
      </c>
      <c r="G190" s="30">
        <v>346089.76085231925</v>
      </c>
      <c r="H190" s="30">
        <v>0</v>
      </c>
      <c r="I190" s="30">
        <v>0</v>
      </c>
      <c r="J190" s="30">
        <v>12369.987426287353</v>
      </c>
      <c r="K190" s="30">
        <v>0</v>
      </c>
      <c r="L190" s="30">
        <v>27548.836643917515</v>
      </c>
      <c r="M190" s="30">
        <v>0</v>
      </c>
      <c r="N190" s="30">
        <v>4228.2866111673093</v>
      </c>
      <c r="O190" s="30">
        <v>284.88455890843545</v>
      </c>
      <c r="P190" s="30">
        <v>889.63949974914919</v>
      </c>
      <c r="Q190" s="30">
        <v>489.80152233380124</v>
      </c>
      <c r="R190" s="30">
        <v>0</v>
      </c>
      <c r="S190" s="30">
        <v>0</v>
      </c>
      <c r="T190" s="30">
        <v>0</v>
      </c>
      <c r="U190" s="30">
        <v>0</v>
      </c>
      <c r="V190" s="30">
        <v>0</v>
      </c>
      <c r="W190" s="30">
        <v>0</v>
      </c>
      <c r="X190" s="30">
        <v>0</v>
      </c>
      <c r="Y190" s="30">
        <v>0</v>
      </c>
      <c r="Z190" s="30">
        <v>13543.307153687649</v>
      </c>
      <c r="AA190" s="30">
        <v>0</v>
      </c>
      <c r="AB190" s="30">
        <v>42282.866111673116</v>
      </c>
      <c r="AC190" s="30">
        <v>0</v>
      </c>
      <c r="AD190" s="30">
        <v>7331.029315910373</v>
      </c>
      <c r="AE190" s="30">
        <v>0</v>
      </c>
      <c r="AF190" s="30">
        <v>145041.22630741764</v>
      </c>
      <c r="AG190" s="30">
        <v>0</v>
      </c>
      <c r="AH190" s="30">
        <v>0</v>
      </c>
      <c r="AI190" s="30">
        <v>0</v>
      </c>
      <c r="AJ190" s="30">
        <v>6686.6</v>
      </c>
      <c r="AK190" s="30">
        <v>0</v>
      </c>
      <c r="AL190" s="30">
        <v>0</v>
      </c>
      <c r="AM190" s="30">
        <v>0</v>
      </c>
      <c r="AN190" s="30">
        <v>0</v>
      </c>
      <c r="AO190" s="30">
        <v>0</v>
      </c>
      <c r="AP190" s="30">
        <v>0</v>
      </c>
      <c r="AQ190" s="30">
        <v>0</v>
      </c>
      <c r="AR190" s="30">
        <v>0</v>
      </c>
      <c r="AS190" s="30">
        <v>346089.76085231925</v>
      </c>
      <c r="AT190" s="30">
        <v>108968.6388436347</v>
      </c>
      <c r="AU190" s="30">
        <v>151727.82630741765</v>
      </c>
      <c r="AV190" s="30">
        <v>64537.798096905397</v>
      </c>
      <c r="AW190" s="38">
        <v>606786.22600337164</v>
      </c>
      <c r="AX190" s="30">
        <v>600099.62600337167</v>
      </c>
      <c r="AY190" s="30">
        <v>4955</v>
      </c>
      <c r="AZ190" s="30">
        <v>445950</v>
      </c>
      <c r="BA190" s="30">
        <v>0</v>
      </c>
      <c r="BB190" s="30">
        <v>0</v>
      </c>
      <c r="BC190" s="30">
        <v>606786.22600337164</v>
      </c>
      <c r="BD190" s="30">
        <v>606786.22600337164</v>
      </c>
      <c r="BE190" s="30">
        <v>0</v>
      </c>
      <c r="BF190" s="30">
        <v>452636.6</v>
      </c>
      <c r="BG190" s="30">
        <v>300908.77369258238</v>
      </c>
      <c r="BH190" s="30">
        <v>455058.39969595405</v>
      </c>
      <c r="BI190" s="30">
        <v>5056.2044410661565</v>
      </c>
      <c r="BJ190" s="30">
        <v>4926.9787999235296</v>
      </c>
      <c r="BK190" s="196">
        <v>2.6228170729014021E-2</v>
      </c>
      <c r="BL190" s="30">
        <v>0</v>
      </c>
      <c r="BM190" s="30">
        <v>0</v>
      </c>
      <c r="BN190" s="38">
        <v>606786.22600337164</v>
      </c>
      <c r="BO190" s="30">
        <v>6667.773622259685</v>
      </c>
      <c r="BP190" s="30" t="s">
        <v>412</v>
      </c>
      <c r="BQ190" s="30">
        <v>6742.0691778152404</v>
      </c>
      <c r="BR190" s="196">
        <v>4.3026495316889735E-2</v>
      </c>
      <c r="BS190" s="30">
        <v>0</v>
      </c>
      <c r="BT190" s="30">
        <v>606786.22600337164</v>
      </c>
      <c r="BU190" s="30">
        <v>0</v>
      </c>
      <c r="BV190" s="38">
        <v>606786.22600337164</v>
      </c>
      <c r="BW190" s="211">
        <v>6686.6</v>
      </c>
      <c r="BX190" s="212">
        <v>600099.62600337167</v>
      </c>
      <c r="BZ190" s="23">
        <v>8732086</v>
      </c>
      <c r="CB190" s="320"/>
    </row>
    <row r="191" spans="1:80" x14ac:dyDescent="0.25">
      <c r="A191" s="23">
        <v>142034</v>
      </c>
      <c r="B191" s="23">
        <v>8732038</v>
      </c>
      <c r="C191" s="23" t="s">
        <v>274</v>
      </c>
      <c r="D191" s="223">
        <v>58</v>
      </c>
      <c r="E191" s="223">
        <v>58</v>
      </c>
      <c r="F191" s="223">
        <v>0</v>
      </c>
      <c r="G191" s="30">
        <v>223035.62366038351</v>
      </c>
      <c r="H191" s="30">
        <v>0</v>
      </c>
      <c r="I191" s="30">
        <v>0</v>
      </c>
      <c r="J191" s="30">
        <v>11380.388432184352</v>
      </c>
      <c r="K191" s="30">
        <v>0</v>
      </c>
      <c r="L191" s="30">
        <v>25429.695363616174</v>
      </c>
      <c r="M191" s="30">
        <v>0</v>
      </c>
      <c r="N191" s="30">
        <v>2919.5312315202809</v>
      </c>
      <c r="O191" s="30">
        <v>5606.1211413767141</v>
      </c>
      <c r="P191" s="30">
        <v>0</v>
      </c>
      <c r="Q191" s="30">
        <v>0</v>
      </c>
      <c r="R191" s="30">
        <v>0</v>
      </c>
      <c r="S191" s="30">
        <v>0</v>
      </c>
      <c r="T191" s="30">
        <v>0</v>
      </c>
      <c r="U191" s="30">
        <v>0</v>
      </c>
      <c r="V191" s="30">
        <v>0</v>
      </c>
      <c r="W191" s="30">
        <v>0</v>
      </c>
      <c r="X191" s="30">
        <v>0</v>
      </c>
      <c r="Y191" s="30">
        <v>0</v>
      </c>
      <c r="Z191" s="30">
        <v>8624.0053753772972</v>
      </c>
      <c r="AA191" s="30">
        <v>0</v>
      </c>
      <c r="AB191" s="30">
        <v>20840.074909207298</v>
      </c>
      <c r="AC191" s="30">
        <v>0</v>
      </c>
      <c r="AD191" s="30">
        <v>639.39804559819981</v>
      </c>
      <c r="AE191" s="30">
        <v>0</v>
      </c>
      <c r="AF191" s="30">
        <v>145041.22630741764</v>
      </c>
      <c r="AG191" s="30">
        <v>0</v>
      </c>
      <c r="AH191" s="30">
        <v>0</v>
      </c>
      <c r="AI191" s="30">
        <v>0</v>
      </c>
      <c r="AJ191" s="30">
        <v>4740.5</v>
      </c>
      <c r="AK191" s="30">
        <v>0</v>
      </c>
      <c r="AL191" s="30">
        <v>0</v>
      </c>
      <c r="AM191" s="30">
        <v>0</v>
      </c>
      <c r="AN191" s="30">
        <v>0</v>
      </c>
      <c r="AO191" s="30">
        <v>0</v>
      </c>
      <c r="AP191" s="30">
        <v>0</v>
      </c>
      <c r="AQ191" s="30">
        <v>0</v>
      </c>
      <c r="AR191" s="30">
        <v>0</v>
      </c>
      <c r="AS191" s="30">
        <v>223035.62366038351</v>
      </c>
      <c r="AT191" s="30">
        <v>75439.214498880319</v>
      </c>
      <c r="AU191" s="30">
        <v>149781.72630741764</v>
      </c>
      <c r="AV191" s="30">
        <v>39836.747514875431</v>
      </c>
      <c r="AW191" s="38">
        <v>448256.56446668145</v>
      </c>
      <c r="AX191" s="30">
        <v>443516.06446668145</v>
      </c>
      <c r="AY191" s="30">
        <v>4955</v>
      </c>
      <c r="AZ191" s="30">
        <v>287390</v>
      </c>
      <c r="BA191" s="30">
        <v>0</v>
      </c>
      <c r="BB191" s="30">
        <v>0</v>
      </c>
      <c r="BC191" s="30">
        <v>448256.56446668145</v>
      </c>
      <c r="BD191" s="30">
        <v>448256.56446668145</v>
      </c>
      <c r="BE191" s="30">
        <v>0</v>
      </c>
      <c r="BF191" s="30">
        <v>292130.5</v>
      </c>
      <c r="BG191" s="30">
        <v>142348.77369258236</v>
      </c>
      <c r="BH191" s="30">
        <v>298474.83815926383</v>
      </c>
      <c r="BI191" s="30">
        <v>5146.117899297652</v>
      </c>
      <c r="BJ191" s="30">
        <v>5201.6016944943567</v>
      </c>
      <c r="BK191" s="196">
        <v>-1.0666675084989996E-2</v>
      </c>
      <c r="BL191" s="30">
        <v>1.0666675084989996E-2</v>
      </c>
      <c r="BM191" s="30">
        <v>3218.0601214088729</v>
      </c>
      <c r="BN191" s="38">
        <v>451474.62458809034</v>
      </c>
      <c r="BO191" s="30">
        <v>7702.3124928981097</v>
      </c>
      <c r="BP191" s="30" t="s">
        <v>412</v>
      </c>
      <c r="BQ191" s="30">
        <v>7784.045251518799</v>
      </c>
      <c r="BR191" s="196">
        <v>7.7026491028953092E-2</v>
      </c>
      <c r="BS191" s="30">
        <v>0</v>
      </c>
      <c r="BT191" s="30">
        <v>451474.62458809034</v>
      </c>
      <c r="BU191" s="30">
        <v>0</v>
      </c>
      <c r="BV191" s="38">
        <v>451474.62458809034</v>
      </c>
      <c r="BW191" s="211">
        <v>4740.5</v>
      </c>
      <c r="BX191" s="212">
        <v>446734.12458809034</v>
      </c>
      <c r="BZ191" s="23">
        <v>8732038</v>
      </c>
      <c r="CB191" s="320"/>
    </row>
    <row r="192" spans="1:80" x14ac:dyDescent="0.25">
      <c r="A192" s="23">
        <v>110750</v>
      </c>
      <c r="B192" s="23">
        <v>8732317</v>
      </c>
      <c r="C192" s="23" t="s">
        <v>275</v>
      </c>
      <c r="D192" s="223">
        <v>627</v>
      </c>
      <c r="E192" s="223">
        <v>627</v>
      </c>
      <c r="F192" s="223">
        <v>0</v>
      </c>
      <c r="G192" s="30">
        <v>2411092.0006044907</v>
      </c>
      <c r="H192" s="30">
        <v>0</v>
      </c>
      <c r="I192" s="30">
        <v>0</v>
      </c>
      <c r="J192" s="30">
        <v>45521.553728737359</v>
      </c>
      <c r="K192" s="30">
        <v>0</v>
      </c>
      <c r="L192" s="30">
        <v>98540.069534012873</v>
      </c>
      <c r="M192" s="30">
        <v>0</v>
      </c>
      <c r="N192" s="30">
        <v>4698.0962346303377</v>
      </c>
      <c r="O192" s="30">
        <v>4558.1529425349736</v>
      </c>
      <c r="P192" s="30">
        <v>444.81974987457602</v>
      </c>
      <c r="Q192" s="30">
        <v>0</v>
      </c>
      <c r="R192" s="30">
        <v>0</v>
      </c>
      <c r="S192" s="30">
        <v>0</v>
      </c>
      <c r="T192" s="30">
        <v>0</v>
      </c>
      <c r="U192" s="30">
        <v>0</v>
      </c>
      <c r="V192" s="30">
        <v>0</v>
      </c>
      <c r="W192" s="30">
        <v>0</v>
      </c>
      <c r="X192" s="30">
        <v>0</v>
      </c>
      <c r="Y192" s="30">
        <v>0</v>
      </c>
      <c r="Z192" s="30">
        <v>62499.534236504136</v>
      </c>
      <c r="AA192" s="30">
        <v>0</v>
      </c>
      <c r="AB192" s="30">
        <v>212660.21565302651</v>
      </c>
      <c r="AC192" s="30">
        <v>0</v>
      </c>
      <c r="AD192" s="30">
        <v>0</v>
      </c>
      <c r="AE192" s="30">
        <v>0</v>
      </c>
      <c r="AF192" s="30">
        <v>145041.22630741764</v>
      </c>
      <c r="AG192" s="30">
        <v>0</v>
      </c>
      <c r="AH192" s="30">
        <v>0</v>
      </c>
      <c r="AI192" s="30">
        <v>0</v>
      </c>
      <c r="AJ192" s="30">
        <v>103740</v>
      </c>
      <c r="AK192" s="30">
        <v>0</v>
      </c>
      <c r="AL192" s="30">
        <v>0</v>
      </c>
      <c r="AM192" s="30">
        <v>0</v>
      </c>
      <c r="AN192" s="30">
        <v>0</v>
      </c>
      <c r="AO192" s="30">
        <v>0</v>
      </c>
      <c r="AP192" s="30">
        <v>0</v>
      </c>
      <c r="AQ192" s="30">
        <v>0</v>
      </c>
      <c r="AR192" s="30">
        <v>0</v>
      </c>
      <c r="AS192" s="30">
        <v>2411092.0006044907</v>
      </c>
      <c r="AT192" s="30">
        <v>428922.44207932078</v>
      </c>
      <c r="AU192" s="30">
        <v>248781.22630741764</v>
      </c>
      <c r="AV192" s="30">
        <v>330785.85969876108</v>
      </c>
      <c r="AW192" s="38">
        <v>3088795.668991229</v>
      </c>
      <c r="AX192" s="30">
        <v>2985055.668991229</v>
      </c>
      <c r="AY192" s="30">
        <v>4955</v>
      </c>
      <c r="AZ192" s="30">
        <v>3106785</v>
      </c>
      <c r="BA192" s="30">
        <v>121729.33100877097</v>
      </c>
      <c r="BB192" s="30">
        <v>0</v>
      </c>
      <c r="BC192" s="30">
        <v>3210525</v>
      </c>
      <c r="BD192" s="30">
        <v>3210525.0000000005</v>
      </c>
      <c r="BE192" s="30">
        <v>0</v>
      </c>
      <c r="BF192" s="30">
        <v>3210525</v>
      </c>
      <c r="BG192" s="30">
        <v>2961743.7736925823</v>
      </c>
      <c r="BH192" s="30">
        <v>2961743.7736925823</v>
      </c>
      <c r="BI192" s="30">
        <v>4723.674280211455</v>
      </c>
      <c r="BJ192" s="30">
        <v>4694.3250226784157</v>
      </c>
      <c r="BK192" s="196">
        <v>6.2520718934569184E-3</v>
      </c>
      <c r="BL192" s="30">
        <v>0</v>
      </c>
      <c r="BM192" s="30">
        <v>0</v>
      </c>
      <c r="BN192" s="38">
        <v>3210525</v>
      </c>
      <c r="BO192" s="30">
        <v>4955</v>
      </c>
      <c r="BP192" s="30" t="s">
        <v>412</v>
      </c>
      <c r="BQ192" s="30">
        <v>5120.454545454545</v>
      </c>
      <c r="BR192" s="196">
        <v>7.0586377249659549E-5</v>
      </c>
      <c r="BS192" s="30">
        <v>-5631.9</v>
      </c>
      <c r="BT192" s="30">
        <v>3204893.1</v>
      </c>
      <c r="BU192" s="30">
        <v>-6270</v>
      </c>
      <c r="BV192" s="38">
        <v>3198623.1</v>
      </c>
      <c r="BW192" s="211">
        <v>103740</v>
      </c>
      <c r="BX192" s="212">
        <v>3094883.1</v>
      </c>
      <c r="BZ192" s="23">
        <v>8732317</v>
      </c>
      <c r="CB192" s="320"/>
    </row>
    <row r="193" spans="1:80" x14ac:dyDescent="0.25">
      <c r="A193" s="23">
        <v>110839</v>
      </c>
      <c r="B193" s="23">
        <v>8733356</v>
      </c>
      <c r="C193" s="23" t="s">
        <v>276</v>
      </c>
      <c r="D193" s="223">
        <v>148</v>
      </c>
      <c r="E193" s="223">
        <v>148</v>
      </c>
      <c r="F193" s="223">
        <v>0</v>
      </c>
      <c r="G193" s="30">
        <v>569125.38451270282</v>
      </c>
      <c r="H193" s="30">
        <v>0</v>
      </c>
      <c r="I193" s="30">
        <v>0</v>
      </c>
      <c r="J193" s="30">
        <v>15338.784408596272</v>
      </c>
      <c r="K193" s="30">
        <v>0</v>
      </c>
      <c r="L193" s="30">
        <v>32846.689844670807</v>
      </c>
      <c r="M193" s="30">
        <v>0</v>
      </c>
      <c r="N193" s="30">
        <v>1409.4288703891016</v>
      </c>
      <c r="O193" s="30">
        <v>1139.538235633742</v>
      </c>
      <c r="P193" s="30">
        <v>444.81974987457528</v>
      </c>
      <c r="Q193" s="30">
        <v>0</v>
      </c>
      <c r="R193" s="30">
        <v>0</v>
      </c>
      <c r="S193" s="30">
        <v>0</v>
      </c>
      <c r="T193" s="30">
        <v>0</v>
      </c>
      <c r="U193" s="30">
        <v>0</v>
      </c>
      <c r="V193" s="30">
        <v>0</v>
      </c>
      <c r="W193" s="30">
        <v>0</v>
      </c>
      <c r="X193" s="30">
        <v>0</v>
      </c>
      <c r="Y193" s="30">
        <v>0</v>
      </c>
      <c r="Z193" s="30">
        <v>19636.196854705224</v>
      </c>
      <c r="AA193" s="30">
        <v>0</v>
      </c>
      <c r="AB193" s="30">
        <v>58460.53677675435</v>
      </c>
      <c r="AC193" s="30">
        <v>0</v>
      </c>
      <c r="AD193" s="30">
        <v>9761.8442996069716</v>
      </c>
      <c r="AE193" s="30">
        <v>0</v>
      </c>
      <c r="AF193" s="30">
        <v>145041.22630741764</v>
      </c>
      <c r="AG193" s="30">
        <v>0</v>
      </c>
      <c r="AH193" s="30">
        <v>0</v>
      </c>
      <c r="AI193" s="30">
        <v>0</v>
      </c>
      <c r="AJ193" s="30">
        <v>3917.15</v>
      </c>
      <c r="AK193" s="30">
        <v>0</v>
      </c>
      <c r="AL193" s="30">
        <v>0</v>
      </c>
      <c r="AM193" s="30">
        <v>0</v>
      </c>
      <c r="AN193" s="30">
        <v>0</v>
      </c>
      <c r="AO193" s="30">
        <v>0</v>
      </c>
      <c r="AP193" s="30">
        <v>0</v>
      </c>
      <c r="AQ193" s="30">
        <v>0</v>
      </c>
      <c r="AR193" s="30">
        <v>0</v>
      </c>
      <c r="AS193" s="30">
        <v>569125.38451270282</v>
      </c>
      <c r="AT193" s="30">
        <v>139037.83904023105</v>
      </c>
      <c r="AU193" s="30">
        <v>148958.37630741764</v>
      </c>
      <c r="AV193" s="30">
        <v>88289.439724512238</v>
      </c>
      <c r="AW193" s="38">
        <v>857121.59986035153</v>
      </c>
      <c r="AX193" s="30">
        <v>853204.44986035151</v>
      </c>
      <c r="AY193" s="30">
        <v>4955</v>
      </c>
      <c r="AZ193" s="30">
        <v>733340</v>
      </c>
      <c r="BA193" s="30">
        <v>0</v>
      </c>
      <c r="BB193" s="30">
        <v>0</v>
      </c>
      <c r="BC193" s="30">
        <v>857121.59986035153</v>
      </c>
      <c r="BD193" s="30">
        <v>857121.59986035142</v>
      </c>
      <c r="BE193" s="30">
        <v>0</v>
      </c>
      <c r="BF193" s="30">
        <v>737257.15</v>
      </c>
      <c r="BG193" s="30">
        <v>588298.77369258238</v>
      </c>
      <c r="BH193" s="30">
        <v>708163.22355293389</v>
      </c>
      <c r="BI193" s="30">
        <v>4784.886645627932</v>
      </c>
      <c r="BJ193" s="30">
        <v>4677.6061711201373</v>
      </c>
      <c r="BK193" s="196">
        <v>2.2934909563389862E-2</v>
      </c>
      <c r="BL193" s="30">
        <v>0</v>
      </c>
      <c r="BM193" s="30">
        <v>0</v>
      </c>
      <c r="BN193" s="38">
        <v>857121.59986035153</v>
      </c>
      <c r="BO193" s="30">
        <v>5764.8949314888614</v>
      </c>
      <c r="BP193" s="30" t="s">
        <v>412</v>
      </c>
      <c r="BQ193" s="30">
        <v>5791.3621612185916</v>
      </c>
      <c r="BR193" s="196">
        <v>3.5984296495880974E-2</v>
      </c>
      <c r="BS193" s="30">
        <v>-1372.5499999999997</v>
      </c>
      <c r="BT193" s="30">
        <v>855749.04986035149</v>
      </c>
      <c r="BU193" s="30">
        <v>-1480</v>
      </c>
      <c r="BV193" s="38">
        <v>854269.04986035149</v>
      </c>
      <c r="BW193" s="211">
        <v>3917.15</v>
      </c>
      <c r="BX193" s="212">
        <v>850351.89986035146</v>
      </c>
      <c r="BZ193" s="23">
        <v>8733356</v>
      </c>
      <c r="CB193" s="320"/>
    </row>
    <row r="194" spans="1:80" x14ac:dyDescent="0.25">
      <c r="A194" s="23">
        <v>141213</v>
      </c>
      <c r="B194" s="23">
        <v>8732032</v>
      </c>
      <c r="C194" s="23" t="s">
        <v>277</v>
      </c>
      <c r="D194" s="223">
        <v>231</v>
      </c>
      <c r="E194" s="223">
        <v>231</v>
      </c>
      <c r="F194" s="223">
        <v>0</v>
      </c>
      <c r="G194" s="30">
        <v>888297.05285428604</v>
      </c>
      <c r="H194" s="30">
        <v>0</v>
      </c>
      <c r="I194" s="30">
        <v>0</v>
      </c>
      <c r="J194" s="30">
        <v>47995.551213994899</v>
      </c>
      <c r="K194" s="30">
        <v>0</v>
      </c>
      <c r="L194" s="30">
        <v>104897.49337491677</v>
      </c>
      <c r="M194" s="30">
        <v>0</v>
      </c>
      <c r="N194" s="30">
        <v>18087.670503326804</v>
      </c>
      <c r="O194" s="30">
        <v>21081.457359224223</v>
      </c>
      <c r="P194" s="30">
        <v>4893.0172486203246</v>
      </c>
      <c r="Q194" s="30">
        <v>5387.8167456718184</v>
      </c>
      <c r="R194" s="30">
        <v>25469.679161357679</v>
      </c>
      <c r="S194" s="30">
        <v>0</v>
      </c>
      <c r="T194" s="30">
        <v>0</v>
      </c>
      <c r="U194" s="30">
        <v>0</v>
      </c>
      <c r="V194" s="30">
        <v>0</v>
      </c>
      <c r="W194" s="30">
        <v>0</v>
      </c>
      <c r="X194" s="30">
        <v>0</v>
      </c>
      <c r="Y194" s="30">
        <v>0</v>
      </c>
      <c r="Z194" s="30">
        <v>15130.983151391076</v>
      </c>
      <c r="AA194" s="30">
        <v>0</v>
      </c>
      <c r="AB194" s="30">
        <v>115193.93758896414</v>
      </c>
      <c r="AC194" s="30">
        <v>0</v>
      </c>
      <c r="AD194" s="30">
        <v>3993.4817589301433</v>
      </c>
      <c r="AE194" s="30">
        <v>0</v>
      </c>
      <c r="AF194" s="30">
        <v>145041.22630741764</v>
      </c>
      <c r="AG194" s="30">
        <v>0</v>
      </c>
      <c r="AH194" s="30">
        <v>0</v>
      </c>
      <c r="AI194" s="30">
        <v>0</v>
      </c>
      <c r="AJ194" s="30">
        <v>4490.9567999999999</v>
      </c>
      <c r="AK194" s="30">
        <v>0</v>
      </c>
      <c r="AL194" s="30">
        <v>0</v>
      </c>
      <c r="AM194" s="30">
        <v>0</v>
      </c>
      <c r="AN194" s="30">
        <v>0</v>
      </c>
      <c r="AO194" s="30">
        <v>0</v>
      </c>
      <c r="AP194" s="30">
        <v>0</v>
      </c>
      <c r="AQ194" s="30">
        <v>0</v>
      </c>
      <c r="AR194" s="30">
        <v>0</v>
      </c>
      <c r="AS194" s="30">
        <v>888297.05285428604</v>
      </c>
      <c r="AT194" s="30">
        <v>362131.08810639789</v>
      </c>
      <c r="AU194" s="30">
        <v>149532.18310741766</v>
      </c>
      <c r="AV194" s="30">
        <v>222204.85492567738</v>
      </c>
      <c r="AW194" s="38">
        <v>1399960.3240681016</v>
      </c>
      <c r="AX194" s="30">
        <v>1395469.3672681015</v>
      </c>
      <c r="AY194" s="30">
        <v>4955</v>
      </c>
      <c r="AZ194" s="30">
        <v>1144605</v>
      </c>
      <c r="BA194" s="30">
        <v>0</v>
      </c>
      <c r="BB194" s="30">
        <v>0</v>
      </c>
      <c r="BC194" s="30">
        <v>1399960.3240681016</v>
      </c>
      <c r="BD194" s="30">
        <v>1399960.3240681016</v>
      </c>
      <c r="BE194" s="30">
        <v>0</v>
      </c>
      <c r="BF194" s="30">
        <v>1149095.9568</v>
      </c>
      <c r="BG194" s="30">
        <v>999563.77369258238</v>
      </c>
      <c r="BH194" s="30">
        <v>1250428.1409606838</v>
      </c>
      <c r="BI194" s="30">
        <v>5413.1088353276355</v>
      </c>
      <c r="BJ194" s="30">
        <v>5295.3065931481015</v>
      </c>
      <c r="BK194" s="196">
        <v>2.2246538535080296E-2</v>
      </c>
      <c r="BL194" s="30">
        <v>0</v>
      </c>
      <c r="BM194" s="30">
        <v>0</v>
      </c>
      <c r="BN194" s="38">
        <v>1399960.3240681016</v>
      </c>
      <c r="BO194" s="30">
        <v>6040.9929318965433</v>
      </c>
      <c r="BP194" s="30" t="s">
        <v>412</v>
      </c>
      <c r="BQ194" s="30">
        <v>6060.4343033251153</v>
      </c>
      <c r="BR194" s="196">
        <v>1.420860564236337E-2</v>
      </c>
      <c r="BS194" s="30">
        <v>0</v>
      </c>
      <c r="BT194" s="30">
        <v>1399960.3240681016</v>
      </c>
      <c r="BU194" s="30">
        <v>0</v>
      </c>
      <c r="BV194" s="38">
        <v>1399960.3240681016</v>
      </c>
      <c r="BW194" s="211">
        <v>4490.9567999999999</v>
      </c>
      <c r="BX194" s="212">
        <v>1395469.3672681015</v>
      </c>
      <c r="BZ194" s="23">
        <v>8732032</v>
      </c>
      <c r="CB194" s="320"/>
    </row>
    <row r="195" spans="1:80" x14ac:dyDescent="0.25">
      <c r="A195" s="23">
        <v>137248</v>
      </c>
      <c r="B195" s="23">
        <v>8735412</v>
      </c>
      <c r="C195" s="23" t="s">
        <v>278</v>
      </c>
      <c r="D195" s="223">
        <v>1319</v>
      </c>
      <c r="E195" s="223">
        <v>0</v>
      </c>
      <c r="F195" s="223">
        <v>1319</v>
      </c>
      <c r="G195" s="30">
        <v>0</v>
      </c>
      <c r="H195" s="30">
        <v>4373781.6854199879</v>
      </c>
      <c r="I195" s="30">
        <v>3128588.2114018225</v>
      </c>
      <c r="J195" s="30">
        <v>0</v>
      </c>
      <c r="K195" s="30">
        <v>200393.79630585466</v>
      </c>
      <c r="L195" s="30">
        <v>0</v>
      </c>
      <c r="M195" s="30">
        <v>645063.60693890019</v>
      </c>
      <c r="N195" s="30">
        <v>0</v>
      </c>
      <c r="O195" s="30">
        <v>0</v>
      </c>
      <c r="P195" s="30">
        <v>0</v>
      </c>
      <c r="Q195" s="30">
        <v>0</v>
      </c>
      <c r="R195" s="30">
        <v>0</v>
      </c>
      <c r="S195" s="30">
        <v>0</v>
      </c>
      <c r="T195" s="30">
        <v>27802.86846762379</v>
      </c>
      <c r="U195" s="30">
        <v>102216.42818979327</v>
      </c>
      <c r="V195" s="30">
        <v>49361.701297184598</v>
      </c>
      <c r="W195" s="30">
        <v>95422.19054320264</v>
      </c>
      <c r="X195" s="30">
        <v>0</v>
      </c>
      <c r="Y195" s="30">
        <v>0</v>
      </c>
      <c r="Z195" s="30">
        <v>0</v>
      </c>
      <c r="AA195" s="30">
        <v>137114.43840515843</v>
      </c>
      <c r="AB195" s="30">
        <v>0</v>
      </c>
      <c r="AC195" s="30">
        <v>659572.17911256209</v>
      </c>
      <c r="AD195" s="30">
        <v>0</v>
      </c>
      <c r="AE195" s="30">
        <v>19383.848909783646</v>
      </c>
      <c r="AF195" s="30">
        <v>145041.22630741764</v>
      </c>
      <c r="AG195" s="30">
        <v>0</v>
      </c>
      <c r="AH195" s="30">
        <v>0</v>
      </c>
      <c r="AI195" s="30">
        <v>0</v>
      </c>
      <c r="AJ195" s="30">
        <v>35217</v>
      </c>
      <c r="AK195" s="30">
        <v>0</v>
      </c>
      <c r="AL195" s="30">
        <v>0</v>
      </c>
      <c r="AM195" s="30">
        <v>0</v>
      </c>
      <c r="AN195" s="30">
        <v>0</v>
      </c>
      <c r="AO195" s="30">
        <v>0</v>
      </c>
      <c r="AP195" s="30">
        <v>0</v>
      </c>
      <c r="AQ195" s="30">
        <v>0</v>
      </c>
      <c r="AR195" s="30">
        <v>0</v>
      </c>
      <c r="AS195" s="30">
        <v>7502369.8968218099</v>
      </c>
      <c r="AT195" s="30">
        <v>1936331.0581700634</v>
      </c>
      <c r="AU195" s="30">
        <v>180258.22630741764</v>
      </c>
      <c r="AV195" s="30">
        <v>1250315.1066832633</v>
      </c>
      <c r="AW195" s="38">
        <v>9618959.1812992916</v>
      </c>
      <c r="AX195" s="30">
        <v>9583742.1812992916</v>
      </c>
      <c r="AY195" s="30">
        <v>6465</v>
      </c>
      <c r="AZ195" s="30">
        <v>8527335</v>
      </c>
      <c r="BA195" s="30">
        <v>0</v>
      </c>
      <c r="BB195" s="30">
        <v>0</v>
      </c>
      <c r="BC195" s="30">
        <v>9618959.1812992916</v>
      </c>
      <c r="BD195" s="30">
        <v>0</v>
      </c>
      <c r="BE195" s="30">
        <v>9618959.1812992916</v>
      </c>
      <c r="BF195" s="30">
        <v>8562552</v>
      </c>
      <c r="BG195" s="30">
        <v>8382293.7736925818</v>
      </c>
      <c r="BH195" s="30">
        <v>9438700.9549918734</v>
      </c>
      <c r="BI195" s="30">
        <v>7155.9522024199196</v>
      </c>
      <c r="BJ195" s="30">
        <v>7109.2671902720531</v>
      </c>
      <c r="BK195" s="196">
        <v>6.5667826090075477E-3</v>
      </c>
      <c r="BL195" s="30">
        <v>0</v>
      </c>
      <c r="BM195" s="30">
        <v>0</v>
      </c>
      <c r="BN195" s="38">
        <v>9618959.1812992916</v>
      </c>
      <c r="BO195" s="30">
        <v>7265.9152246393414</v>
      </c>
      <c r="BP195" s="30" t="s">
        <v>412</v>
      </c>
      <c r="BQ195" s="30">
        <v>7292.6149971943078</v>
      </c>
      <c r="BR195" s="196">
        <v>6.4233974652980752E-3</v>
      </c>
      <c r="BS195" s="30">
        <v>0</v>
      </c>
      <c r="BT195" s="30">
        <v>9618959.1812992916</v>
      </c>
      <c r="BU195" s="30">
        <v>0</v>
      </c>
      <c r="BV195" s="38">
        <v>9618959.1812992916</v>
      </c>
      <c r="BW195" s="211">
        <v>35217</v>
      </c>
      <c r="BX195" s="212">
        <v>9583742.1812992916</v>
      </c>
      <c r="BZ195" s="23">
        <v>8735412</v>
      </c>
      <c r="CB195" s="320"/>
    </row>
    <row r="196" spans="1:80" x14ac:dyDescent="0.25">
      <c r="A196" s="23">
        <v>110840</v>
      </c>
      <c r="B196" s="23">
        <v>8733358</v>
      </c>
      <c r="C196" s="23" t="s">
        <v>279</v>
      </c>
      <c r="D196" s="223">
        <v>234</v>
      </c>
      <c r="E196" s="223">
        <v>234</v>
      </c>
      <c r="F196" s="223">
        <v>0</v>
      </c>
      <c r="G196" s="30">
        <v>899833.37821603008</v>
      </c>
      <c r="H196" s="30">
        <v>0</v>
      </c>
      <c r="I196" s="30">
        <v>0</v>
      </c>
      <c r="J196" s="30">
        <v>36615.162781810504</v>
      </c>
      <c r="K196" s="30">
        <v>0</v>
      </c>
      <c r="L196" s="30">
        <v>79467.79801130062</v>
      </c>
      <c r="M196" s="30">
        <v>0</v>
      </c>
      <c r="N196" s="30">
        <v>15973.527197743191</v>
      </c>
      <c r="O196" s="30">
        <v>1424.422794542181</v>
      </c>
      <c r="P196" s="30">
        <v>889.63949974915045</v>
      </c>
      <c r="Q196" s="30">
        <v>0</v>
      </c>
      <c r="R196" s="30">
        <v>0</v>
      </c>
      <c r="S196" s="30">
        <v>0</v>
      </c>
      <c r="T196" s="30">
        <v>0</v>
      </c>
      <c r="U196" s="30">
        <v>0</v>
      </c>
      <c r="V196" s="30">
        <v>0</v>
      </c>
      <c r="W196" s="30">
        <v>0</v>
      </c>
      <c r="X196" s="30">
        <v>0</v>
      </c>
      <c r="Y196" s="30">
        <v>0</v>
      </c>
      <c r="Z196" s="30">
        <v>43662.307133755989</v>
      </c>
      <c r="AA196" s="30">
        <v>0</v>
      </c>
      <c r="AB196" s="30">
        <v>80329.673026496603</v>
      </c>
      <c r="AC196" s="30">
        <v>0</v>
      </c>
      <c r="AD196" s="30">
        <v>15395.161563411822</v>
      </c>
      <c r="AE196" s="30">
        <v>0</v>
      </c>
      <c r="AF196" s="30">
        <v>145041.22630741764</v>
      </c>
      <c r="AG196" s="30">
        <v>0</v>
      </c>
      <c r="AH196" s="30">
        <v>0</v>
      </c>
      <c r="AI196" s="30">
        <v>0</v>
      </c>
      <c r="AJ196" s="30">
        <v>6770.4</v>
      </c>
      <c r="AK196" s="30">
        <v>0</v>
      </c>
      <c r="AL196" s="30">
        <v>0</v>
      </c>
      <c r="AM196" s="30">
        <v>0</v>
      </c>
      <c r="AN196" s="30">
        <v>0</v>
      </c>
      <c r="AO196" s="30">
        <v>0</v>
      </c>
      <c r="AP196" s="30">
        <v>0</v>
      </c>
      <c r="AQ196" s="30">
        <v>0</v>
      </c>
      <c r="AR196" s="30">
        <v>0</v>
      </c>
      <c r="AS196" s="30">
        <v>899833.37821603008</v>
      </c>
      <c r="AT196" s="30">
        <v>273757.69200881006</v>
      </c>
      <c r="AU196" s="30">
        <v>151811.62630741764</v>
      </c>
      <c r="AV196" s="30">
        <v>141646.99635347482</v>
      </c>
      <c r="AW196" s="38">
        <v>1325402.6965322578</v>
      </c>
      <c r="AX196" s="30">
        <v>1318632.2965322579</v>
      </c>
      <c r="AY196" s="30">
        <v>4955</v>
      </c>
      <c r="AZ196" s="30">
        <v>1159470</v>
      </c>
      <c r="BA196" s="30">
        <v>0</v>
      </c>
      <c r="BB196" s="30">
        <v>0</v>
      </c>
      <c r="BC196" s="30">
        <v>1325402.6965322578</v>
      </c>
      <c r="BD196" s="30">
        <v>1325402.6965322576</v>
      </c>
      <c r="BE196" s="30">
        <v>0</v>
      </c>
      <c r="BF196" s="30">
        <v>1166240.3999999999</v>
      </c>
      <c r="BG196" s="30">
        <v>1014428.7736925823</v>
      </c>
      <c r="BH196" s="30">
        <v>1173591.0702248402</v>
      </c>
      <c r="BI196" s="30">
        <v>5015.3464539523084</v>
      </c>
      <c r="BJ196" s="30">
        <v>4852.2310052949897</v>
      </c>
      <c r="BK196" s="196">
        <v>3.3616587602552143E-2</v>
      </c>
      <c r="BL196" s="30">
        <v>0</v>
      </c>
      <c r="BM196" s="30">
        <v>0</v>
      </c>
      <c r="BN196" s="38">
        <v>1325402.6965322578</v>
      </c>
      <c r="BO196" s="30">
        <v>5635.180754411359</v>
      </c>
      <c r="BP196" s="30" t="s">
        <v>412</v>
      </c>
      <c r="BQ196" s="30">
        <v>5664.1140877446915</v>
      </c>
      <c r="BR196" s="196">
        <v>4.3301970125786182E-2</v>
      </c>
      <c r="BS196" s="30">
        <v>-2286.3000000000002</v>
      </c>
      <c r="BT196" s="30">
        <v>1323116.3965322578</v>
      </c>
      <c r="BU196" s="30">
        <v>-2340</v>
      </c>
      <c r="BV196" s="38">
        <v>1320776.3965322578</v>
      </c>
      <c r="BW196" s="211">
        <v>6770.4</v>
      </c>
      <c r="BX196" s="212">
        <v>1314005.9965322579</v>
      </c>
      <c r="BZ196" s="23">
        <v>8733358</v>
      </c>
      <c r="CB196" s="320"/>
    </row>
    <row r="197" spans="1:80" x14ac:dyDescent="0.25">
      <c r="A197" s="23">
        <v>145424</v>
      </c>
      <c r="B197" s="23">
        <v>8732041</v>
      </c>
      <c r="C197" s="23" t="s">
        <v>280</v>
      </c>
      <c r="D197" s="223">
        <v>188</v>
      </c>
      <c r="E197" s="223">
        <v>188</v>
      </c>
      <c r="F197" s="223">
        <v>0</v>
      </c>
      <c r="G197" s="30">
        <v>722943.05600262247</v>
      </c>
      <c r="H197" s="30">
        <v>0</v>
      </c>
      <c r="I197" s="30">
        <v>0</v>
      </c>
      <c r="J197" s="30">
        <v>12864.786923338879</v>
      </c>
      <c r="K197" s="30">
        <v>0</v>
      </c>
      <c r="L197" s="30">
        <v>27548.836643917602</v>
      </c>
      <c r="M197" s="30">
        <v>0</v>
      </c>
      <c r="N197" s="30">
        <v>0</v>
      </c>
      <c r="O197" s="30">
        <v>0</v>
      </c>
      <c r="P197" s="30">
        <v>0</v>
      </c>
      <c r="Q197" s="30">
        <v>0</v>
      </c>
      <c r="R197" s="30">
        <v>0</v>
      </c>
      <c r="S197" s="30">
        <v>0</v>
      </c>
      <c r="T197" s="30">
        <v>0</v>
      </c>
      <c r="U197" s="30">
        <v>0</v>
      </c>
      <c r="V197" s="30">
        <v>0</v>
      </c>
      <c r="W197" s="30">
        <v>0</v>
      </c>
      <c r="X197" s="30">
        <v>0</v>
      </c>
      <c r="Y197" s="30">
        <v>0</v>
      </c>
      <c r="Z197" s="30">
        <v>11880.310853321482</v>
      </c>
      <c r="AA197" s="30">
        <v>0</v>
      </c>
      <c r="AB197" s="30">
        <v>69804.616957120525</v>
      </c>
      <c r="AC197" s="30">
        <v>0</v>
      </c>
      <c r="AD197" s="30">
        <v>0</v>
      </c>
      <c r="AE197" s="30">
        <v>0</v>
      </c>
      <c r="AF197" s="30">
        <v>145041.22630741764</v>
      </c>
      <c r="AG197" s="30">
        <v>0</v>
      </c>
      <c r="AH197" s="30">
        <v>0</v>
      </c>
      <c r="AI197" s="30">
        <v>0</v>
      </c>
      <c r="AJ197" s="30">
        <v>4815.3500000000004</v>
      </c>
      <c r="AK197" s="30">
        <v>0</v>
      </c>
      <c r="AL197" s="30">
        <v>0</v>
      </c>
      <c r="AM197" s="30">
        <v>0</v>
      </c>
      <c r="AN197" s="30">
        <v>0</v>
      </c>
      <c r="AO197" s="30">
        <v>0</v>
      </c>
      <c r="AP197" s="30">
        <v>0</v>
      </c>
      <c r="AQ197" s="30">
        <v>0</v>
      </c>
      <c r="AR197" s="30">
        <v>0</v>
      </c>
      <c r="AS197" s="30">
        <v>722943.05600262247</v>
      </c>
      <c r="AT197" s="30">
        <v>122098.55137769849</v>
      </c>
      <c r="AU197" s="30">
        <v>149856.57630741765</v>
      </c>
      <c r="AV197" s="30">
        <v>102763.70155395108</v>
      </c>
      <c r="AW197" s="38">
        <v>994898.18368773861</v>
      </c>
      <c r="AX197" s="30">
        <v>990082.83368773863</v>
      </c>
      <c r="AY197" s="30">
        <v>4955</v>
      </c>
      <c r="AZ197" s="30">
        <v>931540</v>
      </c>
      <c r="BA197" s="30">
        <v>0</v>
      </c>
      <c r="BB197" s="30">
        <v>0</v>
      </c>
      <c r="BC197" s="30">
        <v>994898.18368773861</v>
      </c>
      <c r="BD197" s="30">
        <v>994898.18368773861</v>
      </c>
      <c r="BE197" s="30">
        <v>0</v>
      </c>
      <c r="BF197" s="30">
        <v>936355.35</v>
      </c>
      <c r="BG197" s="30">
        <v>786498.77369258238</v>
      </c>
      <c r="BH197" s="30">
        <v>845041.60738032102</v>
      </c>
      <c r="BI197" s="30">
        <v>4494.9021669166013</v>
      </c>
      <c r="BJ197" s="30">
        <v>4371.0680519827392</v>
      </c>
      <c r="BK197" s="196">
        <v>2.8330401966103071E-2</v>
      </c>
      <c r="BL197" s="30">
        <v>0</v>
      </c>
      <c r="BM197" s="30">
        <v>0</v>
      </c>
      <c r="BN197" s="38">
        <v>994898.18368773861</v>
      </c>
      <c r="BO197" s="30">
        <v>5266.3980515305248</v>
      </c>
      <c r="BP197" s="30" t="s">
        <v>412</v>
      </c>
      <c r="BQ197" s="30">
        <v>5292.0116153603121</v>
      </c>
      <c r="BR197" s="196">
        <v>3.1872261233250265E-2</v>
      </c>
      <c r="BS197" s="30">
        <v>0</v>
      </c>
      <c r="BT197" s="30">
        <v>994898.18368773861</v>
      </c>
      <c r="BU197" s="30">
        <v>0</v>
      </c>
      <c r="BV197" s="38">
        <v>994898.18368773861</v>
      </c>
      <c r="BW197" s="211">
        <v>4815.3500000000004</v>
      </c>
      <c r="BX197" s="212">
        <v>990082.83368773863</v>
      </c>
      <c r="BZ197" s="23">
        <v>8732041</v>
      </c>
      <c r="CB197" s="320"/>
    </row>
    <row r="198" spans="1:80" x14ac:dyDescent="0.25">
      <c r="A198" s="23">
        <v>110793</v>
      </c>
      <c r="B198" s="23">
        <v>8733029</v>
      </c>
      <c r="C198" s="23" t="s">
        <v>281</v>
      </c>
      <c r="D198" s="223">
        <v>152</v>
      </c>
      <c r="E198" s="223">
        <v>152</v>
      </c>
      <c r="F198" s="223">
        <v>0</v>
      </c>
      <c r="G198" s="30">
        <v>584507.15166169475</v>
      </c>
      <c r="H198" s="30">
        <v>0</v>
      </c>
      <c r="I198" s="30">
        <v>0</v>
      </c>
      <c r="J198" s="30">
        <v>10390.78943808136</v>
      </c>
      <c r="K198" s="30">
        <v>0</v>
      </c>
      <c r="L198" s="30">
        <v>22250.983443164125</v>
      </c>
      <c r="M198" s="30">
        <v>0</v>
      </c>
      <c r="N198" s="30">
        <v>0</v>
      </c>
      <c r="O198" s="30">
        <v>0</v>
      </c>
      <c r="P198" s="30">
        <v>444.81974987457494</v>
      </c>
      <c r="Q198" s="30">
        <v>0</v>
      </c>
      <c r="R198" s="30">
        <v>0</v>
      </c>
      <c r="S198" s="30">
        <v>0</v>
      </c>
      <c r="T198" s="30">
        <v>0</v>
      </c>
      <c r="U198" s="30">
        <v>0</v>
      </c>
      <c r="V198" s="30">
        <v>0</v>
      </c>
      <c r="W198" s="30">
        <v>0</v>
      </c>
      <c r="X198" s="30">
        <v>0</v>
      </c>
      <c r="Y198" s="30">
        <v>0</v>
      </c>
      <c r="Z198" s="30">
        <v>1401.6025843970542</v>
      </c>
      <c r="AA198" s="30">
        <v>0</v>
      </c>
      <c r="AB198" s="30">
        <v>71223.575809062066</v>
      </c>
      <c r="AC198" s="30">
        <v>0</v>
      </c>
      <c r="AD198" s="30">
        <v>0</v>
      </c>
      <c r="AE198" s="30">
        <v>0</v>
      </c>
      <c r="AF198" s="30">
        <v>145041.22630741764</v>
      </c>
      <c r="AG198" s="30">
        <v>0</v>
      </c>
      <c r="AH198" s="30">
        <v>0</v>
      </c>
      <c r="AI198" s="30">
        <v>0</v>
      </c>
      <c r="AJ198" s="30">
        <v>3992</v>
      </c>
      <c r="AK198" s="30">
        <v>0</v>
      </c>
      <c r="AL198" s="30">
        <v>0</v>
      </c>
      <c r="AM198" s="30">
        <v>0</v>
      </c>
      <c r="AN198" s="30">
        <v>0</v>
      </c>
      <c r="AO198" s="30">
        <v>0</v>
      </c>
      <c r="AP198" s="30">
        <v>0</v>
      </c>
      <c r="AQ198" s="30">
        <v>0</v>
      </c>
      <c r="AR198" s="30">
        <v>0</v>
      </c>
      <c r="AS198" s="30">
        <v>584507.15166169475</v>
      </c>
      <c r="AT198" s="30">
        <v>105711.77102457918</v>
      </c>
      <c r="AU198" s="30">
        <v>149033.22630741764</v>
      </c>
      <c r="AV198" s="30">
        <v>98201.653976060334</v>
      </c>
      <c r="AW198" s="38">
        <v>839252.14899369155</v>
      </c>
      <c r="AX198" s="30">
        <v>835260.14899369155</v>
      </c>
      <c r="AY198" s="30">
        <v>4955</v>
      </c>
      <c r="AZ198" s="30">
        <v>753160</v>
      </c>
      <c r="BA198" s="30">
        <v>0</v>
      </c>
      <c r="BB198" s="30">
        <v>0</v>
      </c>
      <c r="BC198" s="30">
        <v>839252.14899369155</v>
      </c>
      <c r="BD198" s="30">
        <v>839252.14899369155</v>
      </c>
      <c r="BE198" s="30">
        <v>0</v>
      </c>
      <c r="BF198" s="30">
        <v>757152</v>
      </c>
      <c r="BG198" s="30">
        <v>608118.77369258238</v>
      </c>
      <c r="BH198" s="30">
        <v>690218.92268627393</v>
      </c>
      <c r="BI198" s="30">
        <v>4540.9139650412762</v>
      </c>
      <c r="BJ198" s="30">
        <v>4506.5711945004987</v>
      </c>
      <c r="BK198" s="196">
        <v>7.6205986899057663E-3</v>
      </c>
      <c r="BL198" s="30">
        <v>0</v>
      </c>
      <c r="BM198" s="30">
        <v>0</v>
      </c>
      <c r="BN198" s="38">
        <v>839252.14899369155</v>
      </c>
      <c r="BO198" s="30">
        <v>5495.1325591690229</v>
      </c>
      <c r="BP198" s="30" t="s">
        <v>412</v>
      </c>
      <c r="BQ198" s="30">
        <v>5521.3957170637605</v>
      </c>
      <c r="BR198" s="196">
        <v>-2.7693245725934901E-5</v>
      </c>
      <c r="BS198" s="30">
        <v>-1359.25</v>
      </c>
      <c r="BT198" s="30">
        <v>837892.89899369155</v>
      </c>
      <c r="BU198" s="30">
        <v>-1520</v>
      </c>
      <c r="BV198" s="38">
        <v>836372.89899369155</v>
      </c>
      <c r="BW198" s="211">
        <v>3992</v>
      </c>
      <c r="BX198" s="212">
        <v>832380.89899369155</v>
      </c>
      <c r="BZ198" s="23">
        <v>8733029</v>
      </c>
      <c r="CB198" s="320"/>
    </row>
    <row r="199" spans="1:80" x14ac:dyDescent="0.25">
      <c r="A199" s="23">
        <v>145719</v>
      </c>
      <c r="B199" s="23">
        <v>8732071</v>
      </c>
      <c r="C199" s="23" t="s">
        <v>282</v>
      </c>
      <c r="D199" s="223">
        <v>155</v>
      </c>
      <c r="E199" s="223">
        <v>155</v>
      </c>
      <c r="F199" s="223">
        <v>0</v>
      </c>
      <c r="G199" s="30">
        <v>596043.47702343867</v>
      </c>
      <c r="H199" s="30">
        <v>0</v>
      </c>
      <c r="I199" s="30">
        <v>0</v>
      </c>
      <c r="J199" s="30">
        <v>16823.182899750755</v>
      </c>
      <c r="K199" s="30">
        <v>0</v>
      </c>
      <c r="L199" s="30">
        <v>36025.401765122828</v>
      </c>
      <c r="M199" s="30">
        <v>0</v>
      </c>
      <c r="N199" s="30">
        <v>469.80962346303397</v>
      </c>
      <c r="O199" s="30">
        <v>0</v>
      </c>
      <c r="P199" s="30">
        <v>0</v>
      </c>
      <c r="Q199" s="30">
        <v>489.80152233380204</v>
      </c>
      <c r="R199" s="30">
        <v>0</v>
      </c>
      <c r="S199" s="30">
        <v>0</v>
      </c>
      <c r="T199" s="30">
        <v>0</v>
      </c>
      <c r="U199" s="30">
        <v>0</v>
      </c>
      <c r="V199" s="30">
        <v>0</v>
      </c>
      <c r="W199" s="30">
        <v>0</v>
      </c>
      <c r="X199" s="30">
        <v>0</v>
      </c>
      <c r="Y199" s="30">
        <v>0</v>
      </c>
      <c r="Z199" s="30">
        <v>2004.0792101701356</v>
      </c>
      <c r="AA199" s="30">
        <v>0</v>
      </c>
      <c r="AB199" s="30">
        <v>60212.347767568448</v>
      </c>
      <c r="AC199" s="30">
        <v>0</v>
      </c>
      <c r="AD199" s="30">
        <v>1639.8355048747023</v>
      </c>
      <c r="AE199" s="30">
        <v>0</v>
      </c>
      <c r="AF199" s="30">
        <v>145041.22630741764</v>
      </c>
      <c r="AG199" s="30">
        <v>0</v>
      </c>
      <c r="AH199" s="30">
        <v>0</v>
      </c>
      <c r="AI199" s="30">
        <v>0</v>
      </c>
      <c r="AJ199" s="30">
        <v>4815.3500000000004</v>
      </c>
      <c r="AK199" s="30">
        <v>0</v>
      </c>
      <c r="AL199" s="30">
        <v>0</v>
      </c>
      <c r="AM199" s="30">
        <v>0</v>
      </c>
      <c r="AN199" s="30">
        <v>0</v>
      </c>
      <c r="AO199" s="30">
        <v>0</v>
      </c>
      <c r="AP199" s="30">
        <v>0</v>
      </c>
      <c r="AQ199" s="30">
        <v>0</v>
      </c>
      <c r="AR199" s="30">
        <v>0</v>
      </c>
      <c r="AS199" s="30">
        <v>596043.47702343867</v>
      </c>
      <c r="AT199" s="30">
        <v>117664.45829328371</v>
      </c>
      <c r="AU199" s="30">
        <v>149856.57630741765</v>
      </c>
      <c r="AV199" s="30">
        <v>90058.653674340982</v>
      </c>
      <c r="AW199" s="38">
        <v>863564.51162413997</v>
      </c>
      <c r="AX199" s="30">
        <v>858749.16162413999</v>
      </c>
      <c r="AY199" s="30">
        <v>4955</v>
      </c>
      <c r="AZ199" s="30">
        <v>768025</v>
      </c>
      <c r="BA199" s="30">
        <v>0</v>
      </c>
      <c r="BB199" s="30">
        <v>0</v>
      </c>
      <c r="BC199" s="30">
        <v>863564.51162413997</v>
      </c>
      <c r="BD199" s="30">
        <v>863564.51162413997</v>
      </c>
      <c r="BE199" s="30">
        <v>0</v>
      </c>
      <c r="BF199" s="30">
        <v>772840.35</v>
      </c>
      <c r="BG199" s="30">
        <v>622983.77369258238</v>
      </c>
      <c r="BH199" s="30">
        <v>713707.93531672237</v>
      </c>
      <c r="BI199" s="30">
        <v>4604.5673246240149</v>
      </c>
      <c r="BJ199" s="30">
        <v>4465.0229754250458</v>
      </c>
      <c r="BK199" s="196">
        <v>3.1252772934653304E-2</v>
      </c>
      <c r="BL199" s="30">
        <v>0</v>
      </c>
      <c r="BM199" s="30">
        <v>0</v>
      </c>
      <c r="BN199" s="38">
        <v>863564.51162413997</v>
      </c>
      <c r="BO199" s="30">
        <v>5540.3171717686455</v>
      </c>
      <c r="BP199" s="30" t="s">
        <v>412</v>
      </c>
      <c r="BQ199" s="30">
        <v>5571.3839459621931</v>
      </c>
      <c r="BR199" s="196">
        <v>3.0153209044909479E-2</v>
      </c>
      <c r="BS199" s="30">
        <v>0</v>
      </c>
      <c r="BT199" s="30">
        <v>863564.51162413997</v>
      </c>
      <c r="BU199" s="30">
        <v>0</v>
      </c>
      <c r="BV199" s="38">
        <v>863564.51162413997</v>
      </c>
      <c r="BW199" s="211">
        <v>4815.3500000000004</v>
      </c>
      <c r="BX199" s="212">
        <v>858749.16162413999</v>
      </c>
      <c r="BZ199" s="23">
        <v>8732071</v>
      </c>
      <c r="CB199" s="320"/>
    </row>
    <row r="200" spans="1:80" x14ac:dyDescent="0.25">
      <c r="A200" s="23">
        <v>110645</v>
      </c>
      <c r="B200" s="23">
        <v>8732084</v>
      </c>
      <c r="C200" s="23" t="s">
        <v>283</v>
      </c>
      <c r="D200" s="223">
        <v>177</v>
      </c>
      <c r="E200" s="223">
        <v>177</v>
      </c>
      <c r="F200" s="223">
        <v>0</v>
      </c>
      <c r="G200" s="30">
        <v>680643.19634289457</v>
      </c>
      <c r="H200" s="30">
        <v>0</v>
      </c>
      <c r="I200" s="30">
        <v>0</v>
      </c>
      <c r="J200" s="30">
        <v>20286.779379111238</v>
      </c>
      <c r="K200" s="30">
        <v>0</v>
      </c>
      <c r="L200" s="30">
        <v>43442.396246177603</v>
      </c>
      <c r="M200" s="30">
        <v>0</v>
      </c>
      <c r="N200" s="30">
        <v>0</v>
      </c>
      <c r="O200" s="30">
        <v>0</v>
      </c>
      <c r="P200" s="30">
        <v>0</v>
      </c>
      <c r="Q200" s="30">
        <v>0</v>
      </c>
      <c r="R200" s="30">
        <v>0</v>
      </c>
      <c r="S200" s="30">
        <v>0</v>
      </c>
      <c r="T200" s="30">
        <v>0</v>
      </c>
      <c r="U200" s="30">
        <v>0</v>
      </c>
      <c r="V200" s="30">
        <v>0</v>
      </c>
      <c r="W200" s="30">
        <v>0</v>
      </c>
      <c r="X200" s="30">
        <v>0</v>
      </c>
      <c r="Y200" s="30">
        <v>0</v>
      </c>
      <c r="Z200" s="30">
        <v>4023.1468081048447</v>
      </c>
      <c r="AA200" s="30">
        <v>0</v>
      </c>
      <c r="AB200" s="30">
        <v>65832.073487757705</v>
      </c>
      <c r="AC200" s="30">
        <v>0</v>
      </c>
      <c r="AD200" s="30">
        <v>3260.3788273391037</v>
      </c>
      <c r="AE200" s="30">
        <v>0</v>
      </c>
      <c r="AF200" s="30">
        <v>145041.22630741764</v>
      </c>
      <c r="AG200" s="30">
        <v>0</v>
      </c>
      <c r="AH200" s="30">
        <v>0</v>
      </c>
      <c r="AI200" s="30">
        <v>0</v>
      </c>
      <c r="AJ200" s="30">
        <v>22205.5</v>
      </c>
      <c r="AK200" s="30">
        <v>0</v>
      </c>
      <c r="AL200" s="30">
        <v>0</v>
      </c>
      <c r="AM200" s="30">
        <v>0</v>
      </c>
      <c r="AN200" s="30">
        <v>0</v>
      </c>
      <c r="AO200" s="30">
        <v>0</v>
      </c>
      <c r="AP200" s="30">
        <v>0</v>
      </c>
      <c r="AQ200" s="30">
        <v>0</v>
      </c>
      <c r="AR200" s="30">
        <v>0</v>
      </c>
      <c r="AS200" s="30">
        <v>680643.19634289457</v>
      </c>
      <c r="AT200" s="30">
        <v>136844.77474849048</v>
      </c>
      <c r="AU200" s="30">
        <v>167246.72630741764</v>
      </c>
      <c r="AV200" s="30">
        <v>99430.718904002366</v>
      </c>
      <c r="AW200" s="38">
        <v>984734.69739880261</v>
      </c>
      <c r="AX200" s="30">
        <v>962529.19739880261</v>
      </c>
      <c r="AY200" s="30">
        <v>4955</v>
      </c>
      <c r="AZ200" s="30">
        <v>877035</v>
      </c>
      <c r="BA200" s="30">
        <v>0</v>
      </c>
      <c r="BB200" s="30">
        <v>0</v>
      </c>
      <c r="BC200" s="30">
        <v>984734.69739880261</v>
      </c>
      <c r="BD200" s="30">
        <v>984734.69739880273</v>
      </c>
      <c r="BE200" s="30">
        <v>0</v>
      </c>
      <c r="BF200" s="30">
        <v>899240.5</v>
      </c>
      <c r="BG200" s="30">
        <v>731993.77369258238</v>
      </c>
      <c r="BH200" s="30">
        <v>817487.971091385</v>
      </c>
      <c r="BI200" s="30">
        <v>4618.5761078609321</v>
      </c>
      <c r="BJ200" s="30">
        <v>4595.8976245180256</v>
      </c>
      <c r="BK200" s="196">
        <v>4.934505769215166E-3</v>
      </c>
      <c r="BL200" s="30">
        <v>0</v>
      </c>
      <c r="BM200" s="30">
        <v>0</v>
      </c>
      <c r="BN200" s="38">
        <v>984734.69739880261</v>
      </c>
      <c r="BO200" s="30">
        <v>5438.0180644000147</v>
      </c>
      <c r="BP200" s="30" t="s">
        <v>412</v>
      </c>
      <c r="BQ200" s="30">
        <v>5563.4728666599021</v>
      </c>
      <c r="BR200" s="196">
        <v>-4.8490697896687029E-3</v>
      </c>
      <c r="BS200" s="30">
        <v>-1659.75</v>
      </c>
      <c r="BT200" s="30">
        <v>983074.94739880261</v>
      </c>
      <c r="BU200" s="30">
        <v>-1770</v>
      </c>
      <c r="BV200" s="38">
        <v>981304.94739880261</v>
      </c>
      <c r="BW200" s="211">
        <v>22205.5</v>
      </c>
      <c r="BX200" s="212">
        <v>959099.44739880261</v>
      </c>
      <c r="BZ200" s="23">
        <v>8732084</v>
      </c>
      <c r="CB200" s="320"/>
    </row>
    <row r="201" spans="1:80" x14ac:dyDescent="0.25">
      <c r="A201" s="23">
        <v>110772</v>
      </c>
      <c r="B201" s="23">
        <v>8732443</v>
      </c>
      <c r="C201" s="23" t="s">
        <v>284</v>
      </c>
      <c r="D201" s="223">
        <v>388</v>
      </c>
      <c r="E201" s="223">
        <v>388</v>
      </c>
      <c r="F201" s="223">
        <v>0</v>
      </c>
      <c r="G201" s="30">
        <v>1492031.4134522208</v>
      </c>
      <c r="H201" s="30">
        <v>0</v>
      </c>
      <c r="I201" s="30">
        <v>0</v>
      </c>
      <c r="J201" s="30">
        <v>22760.776864368741</v>
      </c>
      <c r="K201" s="30">
        <v>0</v>
      </c>
      <c r="L201" s="30">
        <v>49799.820087081775</v>
      </c>
      <c r="M201" s="30">
        <v>0</v>
      </c>
      <c r="N201" s="30">
        <v>2114.1433055836555</v>
      </c>
      <c r="O201" s="30">
        <v>3703.4992658096699</v>
      </c>
      <c r="P201" s="30">
        <v>1334.4592496237258</v>
      </c>
      <c r="Q201" s="30">
        <v>489.80152233380255</v>
      </c>
      <c r="R201" s="30">
        <v>0</v>
      </c>
      <c r="S201" s="30">
        <v>0</v>
      </c>
      <c r="T201" s="30">
        <v>0</v>
      </c>
      <c r="U201" s="30">
        <v>0</v>
      </c>
      <c r="V201" s="30">
        <v>0</v>
      </c>
      <c r="W201" s="30">
        <v>0</v>
      </c>
      <c r="X201" s="30">
        <v>0</v>
      </c>
      <c r="Y201" s="30">
        <v>0</v>
      </c>
      <c r="Z201" s="30">
        <v>35342.61538116719</v>
      </c>
      <c r="AA201" s="30">
        <v>0</v>
      </c>
      <c r="AB201" s="30">
        <v>144183.2270320555</v>
      </c>
      <c r="AC201" s="30">
        <v>0</v>
      </c>
      <c r="AD201" s="30">
        <v>694.51856677046703</v>
      </c>
      <c r="AE201" s="30">
        <v>0</v>
      </c>
      <c r="AF201" s="30">
        <v>145041.22630741764</v>
      </c>
      <c r="AG201" s="30">
        <v>0</v>
      </c>
      <c r="AH201" s="30">
        <v>0</v>
      </c>
      <c r="AI201" s="30">
        <v>0</v>
      </c>
      <c r="AJ201" s="30">
        <v>55146</v>
      </c>
      <c r="AK201" s="30">
        <v>0</v>
      </c>
      <c r="AL201" s="30">
        <v>0</v>
      </c>
      <c r="AM201" s="30">
        <v>0</v>
      </c>
      <c r="AN201" s="30">
        <v>0</v>
      </c>
      <c r="AO201" s="30">
        <v>0</v>
      </c>
      <c r="AP201" s="30">
        <v>0</v>
      </c>
      <c r="AQ201" s="30">
        <v>0</v>
      </c>
      <c r="AR201" s="30">
        <v>0</v>
      </c>
      <c r="AS201" s="30">
        <v>1492031.4134522208</v>
      </c>
      <c r="AT201" s="30">
        <v>260422.86127479453</v>
      </c>
      <c r="AU201" s="30">
        <v>200187.22630741764</v>
      </c>
      <c r="AV201" s="30">
        <v>216851.97077280254</v>
      </c>
      <c r="AW201" s="38">
        <v>1952641.501034433</v>
      </c>
      <c r="AX201" s="30">
        <v>1897495.501034433</v>
      </c>
      <c r="AY201" s="30">
        <v>4955</v>
      </c>
      <c r="AZ201" s="30">
        <v>1922540</v>
      </c>
      <c r="BA201" s="30">
        <v>25044.498965566978</v>
      </c>
      <c r="BB201" s="30">
        <v>0</v>
      </c>
      <c r="BC201" s="30">
        <v>1977686</v>
      </c>
      <c r="BD201" s="30">
        <v>1977686.0000000005</v>
      </c>
      <c r="BE201" s="30">
        <v>0</v>
      </c>
      <c r="BF201" s="30">
        <v>1977686</v>
      </c>
      <c r="BG201" s="30">
        <v>1777498.7736925823</v>
      </c>
      <c r="BH201" s="30">
        <v>1777498.7736925823</v>
      </c>
      <c r="BI201" s="30">
        <v>4581.182406424181</v>
      </c>
      <c r="BJ201" s="30">
        <v>4563.4695825570261</v>
      </c>
      <c r="BK201" s="196">
        <v>3.8814379161983808E-3</v>
      </c>
      <c r="BL201" s="30">
        <v>0</v>
      </c>
      <c r="BM201" s="30">
        <v>0</v>
      </c>
      <c r="BN201" s="38">
        <v>1977686</v>
      </c>
      <c r="BO201" s="30">
        <v>4955</v>
      </c>
      <c r="BP201" s="30" t="s">
        <v>412</v>
      </c>
      <c r="BQ201" s="30">
        <v>5097.1288659793818</v>
      </c>
      <c r="BR201" s="196">
        <v>3.5558147319001421E-3</v>
      </c>
      <c r="BS201" s="30">
        <v>-3434.3</v>
      </c>
      <c r="BT201" s="30">
        <v>1974251.7</v>
      </c>
      <c r="BU201" s="30">
        <v>-3880</v>
      </c>
      <c r="BV201" s="38">
        <v>1970371.7</v>
      </c>
      <c r="BW201" s="211">
        <v>55146</v>
      </c>
      <c r="BX201" s="212">
        <v>1915225.7</v>
      </c>
      <c r="BZ201" s="23">
        <v>8732443</v>
      </c>
      <c r="CB201" s="320"/>
    </row>
    <row r="202" spans="1:80" x14ac:dyDescent="0.25">
      <c r="A202" s="23">
        <v>110802</v>
      </c>
      <c r="B202" s="23">
        <v>8733052</v>
      </c>
      <c r="C202" s="23" t="s">
        <v>285</v>
      </c>
      <c r="D202" s="223">
        <v>265</v>
      </c>
      <c r="E202" s="223">
        <v>265</v>
      </c>
      <c r="F202" s="223">
        <v>0</v>
      </c>
      <c r="G202" s="30">
        <v>1019042.0736207177</v>
      </c>
      <c r="H202" s="30">
        <v>0</v>
      </c>
      <c r="I202" s="30">
        <v>0</v>
      </c>
      <c r="J202" s="30">
        <v>27708.771834883628</v>
      </c>
      <c r="K202" s="30">
        <v>0</v>
      </c>
      <c r="L202" s="30">
        <v>60395.526488588519</v>
      </c>
      <c r="M202" s="30">
        <v>0</v>
      </c>
      <c r="N202" s="30">
        <v>939.61924692606806</v>
      </c>
      <c r="O202" s="30">
        <v>569.76911781687124</v>
      </c>
      <c r="P202" s="30">
        <v>0</v>
      </c>
      <c r="Q202" s="30">
        <v>0</v>
      </c>
      <c r="R202" s="30">
        <v>0</v>
      </c>
      <c r="S202" s="30">
        <v>0</v>
      </c>
      <c r="T202" s="30">
        <v>0</v>
      </c>
      <c r="U202" s="30">
        <v>0</v>
      </c>
      <c r="V202" s="30">
        <v>0</v>
      </c>
      <c r="W202" s="30">
        <v>0</v>
      </c>
      <c r="X202" s="30">
        <v>0</v>
      </c>
      <c r="Y202" s="30">
        <v>0</v>
      </c>
      <c r="Z202" s="30">
        <v>2765.1075916212735</v>
      </c>
      <c r="AA202" s="30">
        <v>0</v>
      </c>
      <c r="AB202" s="30">
        <v>147696.95231418897</v>
      </c>
      <c r="AC202" s="30">
        <v>0</v>
      </c>
      <c r="AD202" s="30">
        <v>10707.161237711212</v>
      </c>
      <c r="AE202" s="30">
        <v>0</v>
      </c>
      <c r="AF202" s="30">
        <v>145041.22630741764</v>
      </c>
      <c r="AG202" s="30">
        <v>0</v>
      </c>
      <c r="AH202" s="30">
        <v>0</v>
      </c>
      <c r="AI202" s="30">
        <v>0</v>
      </c>
      <c r="AJ202" s="30">
        <v>35490</v>
      </c>
      <c r="AK202" s="30">
        <v>0</v>
      </c>
      <c r="AL202" s="30">
        <v>0</v>
      </c>
      <c r="AM202" s="30">
        <v>0</v>
      </c>
      <c r="AN202" s="30">
        <v>0</v>
      </c>
      <c r="AO202" s="30">
        <v>0</v>
      </c>
      <c r="AP202" s="30">
        <v>0</v>
      </c>
      <c r="AQ202" s="30">
        <v>0</v>
      </c>
      <c r="AR202" s="30">
        <v>0</v>
      </c>
      <c r="AS202" s="30">
        <v>1019042.0736207177</v>
      </c>
      <c r="AT202" s="30">
        <v>250782.90783173655</v>
      </c>
      <c r="AU202" s="30">
        <v>180531.22630741764</v>
      </c>
      <c r="AV202" s="30">
        <v>198401.1063649221</v>
      </c>
      <c r="AW202" s="38">
        <v>1450356.2077598721</v>
      </c>
      <c r="AX202" s="30">
        <v>1414866.2077598721</v>
      </c>
      <c r="AY202" s="30">
        <v>4955</v>
      </c>
      <c r="AZ202" s="30">
        <v>1313075</v>
      </c>
      <c r="BA202" s="30">
        <v>0</v>
      </c>
      <c r="BB202" s="30">
        <v>0</v>
      </c>
      <c r="BC202" s="30">
        <v>1450356.2077598721</v>
      </c>
      <c r="BD202" s="30">
        <v>1450356.2077598721</v>
      </c>
      <c r="BE202" s="30">
        <v>0</v>
      </c>
      <c r="BF202" s="30">
        <v>1348565</v>
      </c>
      <c r="BG202" s="30">
        <v>1168033.7736925823</v>
      </c>
      <c r="BH202" s="30">
        <v>1269824.9814524543</v>
      </c>
      <c r="BI202" s="30">
        <v>4791.7923828394505</v>
      </c>
      <c r="BJ202" s="30">
        <v>4646.3416088768518</v>
      </c>
      <c r="BK202" s="196">
        <v>3.130436506965277E-2</v>
      </c>
      <c r="BL202" s="30">
        <v>0</v>
      </c>
      <c r="BM202" s="30">
        <v>0</v>
      </c>
      <c r="BN202" s="38">
        <v>1450356.2077598721</v>
      </c>
      <c r="BO202" s="30">
        <v>5339.1177651315929</v>
      </c>
      <c r="BP202" s="30" t="s">
        <v>412</v>
      </c>
      <c r="BQ202" s="30">
        <v>5473.0422934334792</v>
      </c>
      <c r="BR202" s="196">
        <v>1.9513178682398102E-2</v>
      </c>
      <c r="BS202" s="30">
        <v>-2459.8999999999996</v>
      </c>
      <c r="BT202" s="30">
        <v>1447896.3077598722</v>
      </c>
      <c r="BU202" s="30">
        <v>-2650</v>
      </c>
      <c r="BV202" s="38">
        <v>1445246.3077598722</v>
      </c>
      <c r="BW202" s="211">
        <v>35490</v>
      </c>
      <c r="BX202" s="212">
        <v>1409756.3077598722</v>
      </c>
      <c r="BZ202" s="23">
        <v>8733052</v>
      </c>
      <c r="CB202" s="320"/>
    </row>
    <row r="203" spans="1:80" x14ac:dyDescent="0.25">
      <c r="A203" s="23">
        <v>146469</v>
      </c>
      <c r="B203" s="23">
        <v>8733037</v>
      </c>
      <c r="C203" s="23" t="s">
        <v>286</v>
      </c>
      <c r="D203" s="223">
        <v>80</v>
      </c>
      <c r="E203" s="223">
        <v>80</v>
      </c>
      <c r="F203" s="223">
        <v>0</v>
      </c>
      <c r="G203" s="30">
        <v>307635.3429798393</v>
      </c>
      <c r="H203" s="30">
        <v>0</v>
      </c>
      <c r="I203" s="30">
        <v>0</v>
      </c>
      <c r="J203" s="30">
        <v>5937.593964617924</v>
      </c>
      <c r="K203" s="30">
        <v>0</v>
      </c>
      <c r="L203" s="30">
        <v>13774.418321958754</v>
      </c>
      <c r="M203" s="30">
        <v>0</v>
      </c>
      <c r="N203" s="30">
        <v>0</v>
      </c>
      <c r="O203" s="30">
        <v>584.37858237627756</v>
      </c>
      <c r="P203" s="30">
        <v>0</v>
      </c>
      <c r="Q203" s="30">
        <v>0</v>
      </c>
      <c r="R203" s="30">
        <v>0</v>
      </c>
      <c r="S203" s="30">
        <v>0</v>
      </c>
      <c r="T203" s="30">
        <v>0</v>
      </c>
      <c r="U203" s="30">
        <v>0</v>
      </c>
      <c r="V203" s="30">
        <v>0</v>
      </c>
      <c r="W203" s="30">
        <v>0</v>
      </c>
      <c r="X203" s="30">
        <v>0</v>
      </c>
      <c r="Y203" s="30">
        <v>0</v>
      </c>
      <c r="Z203" s="30">
        <v>3350.7548811567931</v>
      </c>
      <c r="AA203" s="30">
        <v>0</v>
      </c>
      <c r="AB203" s="30">
        <v>27111.543488380627</v>
      </c>
      <c r="AC203" s="30">
        <v>0</v>
      </c>
      <c r="AD203" s="30">
        <v>2122.1400651319614</v>
      </c>
      <c r="AE203" s="30">
        <v>0</v>
      </c>
      <c r="AF203" s="30">
        <v>145041.22630741764</v>
      </c>
      <c r="AG203" s="30">
        <v>0</v>
      </c>
      <c r="AH203" s="30">
        <v>0</v>
      </c>
      <c r="AI203" s="30">
        <v>0</v>
      </c>
      <c r="AJ203" s="30">
        <v>2619.75</v>
      </c>
      <c r="AK203" s="30">
        <v>0</v>
      </c>
      <c r="AL203" s="30">
        <v>0</v>
      </c>
      <c r="AM203" s="30">
        <v>0</v>
      </c>
      <c r="AN203" s="30">
        <v>0</v>
      </c>
      <c r="AO203" s="30">
        <v>0</v>
      </c>
      <c r="AP203" s="30">
        <v>0</v>
      </c>
      <c r="AQ203" s="30">
        <v>0</v>
      </c>
      <c r="AR203" s="30">
        <v>0</v>
      </c>
      <c r="AS203" s="30">
        <v>307635.3429798393</v>
      </c>
      <c r="AT203" s="30">
        <v>52880.82930362234</v>
      </c>
      <c r="AU203" s="30">
        <v>147660.97630741764</v>
      </c>
      <c r="AV203" s="30">
        <v>41826.442373014077</v>
      </c>
      <c r="AW203" s="38">
        <v>508177.14859087928</v>
      </c>
      <c r="AX203" s="30">
        <v>505557.39859087928</v>
      </c>
      <c r="AY203" s="30">
        <v>4955</v>
      </c>
      <c r="AZ203" s="30">
        <v>396400</v>
      </c>
      <c r="BA203" s="30">
        <v>0</v>
      </c>
      <c r="BB203" s="30">
        <v>0</v>
      </c>
      <c r="BC203" s="30">
        <v>508177.14859087928</v>
      </c>
      <c r="BD203" s="30">
        <v>508177.14859087928</v>
      </c>
      <c r="BE203" s="30">
        <v>0</v>
      </c>
      <c r="BF203" s="30">
        <v>399019.75</v>
      </c>
      <c r="BG203" s="30">
        <v>251358.77369258236</v>
      </c>
      <c r="BH203" s="30">
        <v>360516.17228346167</v>
      </c>
      <c r="BI203" s="30">
        <v>4506.4521535432705</v>
      </c>
      <c r="BJ203" s="30">
        <v>4572.5452787362628</v>
      </c>
      <c r="BK203" s="196">
        <v>-1.445434023373058E-2</v>
      </c>
      <c r="BL203" s="30">
        <v>1.445434023373058E-2</v>
      </c>
      <c r="BM203" s="30">
        <v>5287.45001543939</v>
      </c>
      <c r="BN203" s="38">
        <v>513464.5986063187</v>
      </c>
      <c r="BO203" s="30">
        <v>6385.5606075789838</v>
      </c>
      <c r="BP203" s="30" t="s">
        <v>412</v>
      </c>
      <c r="BQ203" s="30">
        <v>6418.3074825789836</v>
      </c>
      <c r="BR203" s="196">
        <v>1.7077995133001789E-2</v>
      </c>
      <c r="BS203" s="30">
        <v>0</v>
      </c>
      <c r="BT203" s="30">
        <v>513464.5986063187</v>
      </c>
      <c r="BU203" s="30">
        <v>0</v>
      </c>
      <c r="BV203" s="38">
        <v>513464.5986063187</v>
      </c>
      <c r="BW203" s="211">
        <v>2619.75</v>
      </c>
      <c r="BX203" s="212">
        <v>510844.8486063187</v>
      </c>
      <c r="BZ203" s="23">
        <v>8733037</v>
      </c>
      <c r="CB203" s="320"/>
    </row>
    <row r="204" spans="1:80" x14ac:dyDescent="0.25">
      <c r="A204" s="23">
        <v>146357</v>
      </c>
      <c r="B204" s="23">
        <v>8732081</v>
      </c>
      <c r="C204" s="23" t="s">
        <v>287</v>
      </c>
      <c r="D204" s="223">
        <v>94</v>
      </c>
      <c r="E204" s="223">
        <v>94</v>
      </c>
      <c r="F204" s="223">
        <v>0</v>
      </c>
      <c r="G204" s="30">
        <v>361471.52800131124</v>
      </c>
      <c r="H204" s="30">
        <v>0</v>
      </c>
      <c r="I204" s="30">
        <v>0</v>
      </c>
      <c r="J204" s="30">
        <v>8906.390946926902</v>
      </c>
      <c r="K204" s="30">
        <v>0</v>
      </c>
      <c r="L204" s="30">
        <v>20131.842162862784</v>
      </c>
      <c r="M204" s="30">
        <v>0</v>
      </c>
      <c r="N204" s="30">
        <v>0</v>
      </c>
      <c r="O204" s="30">
        <v>0</v>
      </c>
      <c r="P204" s="30">
        <v>0</v>
      </c>
      <c r="Q204" s="30">
        <v>0</v>
      </c>
      <c r="R204" s="30">
        <v>0</v>
      </c>
      <c r="S204" s="30">
        <v>0</v>
      </c>
      <c r="T204" s="30">
        <v>0</v>
      </c>
      <c r="U204" s="30">
        <v>0</v>
      </c>
      <c r="V204" s="30">
        <v>0</v>
      </c>
      <c r="W204" s="30">
        <v>0</v>
      </c>
      <c r="X204" s="30">
        <v>0</v>
      </c>
      <c r="Y204" s="30">
        <v>0</v>
      </c>
      <c r="Z204" s="30">
        <v>1950.2562276314359</v>
      </c>
      <c r="AA204" s="30">
        <v>0</v>
      </c>
      <c r="AB204" s="30">
        <v>32415.498293299763</v>
      </c>
      <c r="AC204" s="30">
        <v>0</v>
      </c>
      <c r="AD204" s="30">
        <v>0</v>
      </c>
      <c r="AE204" s="30">
        <v>0</v>
      </c>
      <c r="AF204" s="30">
        <v>145041.22630741764</v>
      </c>
      <c r="AG204" s="30">
        <v>30349.159839200554</v>
      </c>
      <c r="AH204" s="30">
        <v>0</v>
      </c>
      <c r="AI204" s="30">
        <v>0</v>
      </c>
      <c r="AJ204" s="30">
        <v>2495</v>
      </c>
      <c r="AK204" s="30">
        <v>0</v>
      </c>
      <c r="AL204" s="30">
        <v>0</v>
      </c>
      <c r="AM204" s="30">
        <v>0</v>
      </c>
      <c r="AN204" s="30">
        <v>0</v>
      </c>
      <c r="AO204" s="30">
        <v>0</v>
      </c>
      <c r="AP204" s="30">
        <v>0</v>
      </c>
      <c r="AQ204" s="30">
        <v>0</v>
      </c>
      <c r="AR204" s="30">
        <v>0</v>
      </c>
      <c r="AS204" s="30">
        <v>361471.52800131124</v>
      </c>
      <c r="AT204" s="30">
        <v>63403.987630720883</v>
      </c>
      <c r="AU204" s="30">
        <v>177885.3861466182</v>
      </c>
      <c r="AV204" s="30">
        <v>49778.182724331185</v>
      </c>
      <c r="AW204" s="38">
        <v>602760.90177865035</v>
      </c>
      <c r="AX204" s="30">
        <v>600265.90177865035</v>
      </c>
      <c r="AY204" s="30">
        <v>4955</v>
      </c>
      <c r="AZ204" s="30">
        <v>465770</v>
      </c>
      <c r="BA204" s="30">
        <v>0</v>
      </c>
      <c r="BB204" s="30">
        <v>0</v>
      </c>
      <c r="BC204" s="30">
        <v>602760.90177865035</v>
      </c>
      <c r="BD204" s="30">
        <v>602760.90177865024</v>
      </c>
      <c r="BE204" s="30">
        <v>0</v>
      </c>
      <c r="BF204" s="30">
        <v>468265</v>
      </c>
      <c r="BG204" s="30">
        <v>290379.61385338183</v>
      </c>
      <c r="BH204" s="30">
        <v>424875.51563203218</v>
      </c>
      <c r="BI204" s="30">
        <v>4519.9522939577892</v>
      </c>
      <c r="BJ204" s="30">
        <v>4461.6008537699236</v>
      </c>
      <c r="BK204" s="196">
        <v>1.3078588179523122E-2</v>
      </c>
      <c r="BL204" s="30">
        <v>0</v>
      </c>
      <c r="BM204" s="30">
        <v>0</v>
      </c>
      <c r="BN204" s="38">
        <v>602760.90177865035</v>
      </c>
      <c r="BO204" s="30">
        <v>6385.8074657303232</v>
      </c>
      <c r="BP204" s="30" t="s">
        <v>412</v>
      </c>
      <c r="BQ204" s="30">
        <v>6412.3500189218121</v>
      </c>
      <c r="BR204" s="196">
        <v>4.6967521800311385E-2</v>
      </c>
      <c r="BS204" s="30">
        <v>0</v>
      </c>
      <c r="BT204" s="30">
        <v>602760.90177865035</v>
      </c>
      <c r="BU204" s="30">
        <v>0</v>
      </c>
      <c r="BV204" s="38">
        <v>602760.90177865035</v>
      </c>
      <c r="BW204" s="211">
        <v>2495</v>
      </c>
      <c r="BX204" s="212">
        <v>600265.90177865035</v>
      </c>
      <c r="BZ204" s="23">
        <v>8732081</v>
      </c>
      <c r="CB204" s="320"/>
    </row>
    <row r="205" spans="1:80" x14ac:dyDescent="0.25">
      <c r="A205" s="23">
        <v>110620</v>
      </c>
      <c r="B205" s="23">
        <v>8732046</v>
      </c>
      <c r="C205" s="23" t="s">
        <v>288</v>
      </c>
      <c r="D205" s="223">
        <v>309</v>
      </c>
      <c r="E205" s="223">
        <v>309</v>
      </c>
      <c r="F205" s="223">
        <v>0</v>
      </c>
      <c r="G205" s="30">
        <v>1188241.5122596293</v>
      </c>
      <c r="H205" s="30">
        <v>0</v>
      </c>
      <c r="I205" s="30">
        <v>0</v>
      </c>
      <c r="J205" s="30">
        <v>10390.789438081369</v>
      </c>
      <c r="K205" s="30">
        <v>0</v>
      </c>
      <c r="L205" s="30">
        <v>23310.554083314801</v>
      </c>
      <c r="M205" s="30">
        <v>0</v>
      </c>
      <c r="N205" s="30">
        <v>469.80962346303414</v>
      </c>
      <c r="O205" s="30">
        <v>569.76911781687136</v>
      </c>
      <c r="P205" s="30">
        <v>0</v>
      </c>
      <c r="Q205" s="30">
        <v>0</v>
      </c>
      <c r="R205" s="30">
        <v>0</v>
      </c>
      <c r="S205" s="30">
        <v>0</v>
      </c>
      <c r="T205" s="30">
        <v>0</v>
      </c>
      <c r="U205" s="30">
        <v>0</v>
      </c>
      <c r="V205" s="30">
        <v>0</v>
      </c>
      <c r="W205" s="30">
        <v>0</v>
      </c>
      <c r="X205" s="30">
        <v>0</v>
      </c>
      <c r="Y205" s="30">
        <v>0</v>
      </c>
      <c r="Z205" s="30">
        <v>12389.698540061619</v>
      </c>
      <c r="AA205" s="30">
        <v>0</v>
      </c>
      <c r="AB205" s="30">
        <v>76307.019373149829</v>
      </c>
      <c r="AC205" s="30">
        <v>0</v>
      </c>
      <c r="AD205" s="30">
        <v>0</v>
      </c>
      <c r="AE205" s="30">
        <v>0</v>
      </c>
      <c r="AF205" s="30">
        <v>145041.22630741764</v>
      </c>
      <c r="AG205" s="30">
        <v>0</v>
      </c>
      <c r="AH205" s="30">
        <v>0</v>
      </c>
      <c r="AI205" s="30">
        <v>0</v>
      </c>
      <c r="AJ205" s="30">
        <v>45318</v>
      </c>
      <c r="AK205" s="30">
        <v>0</v>
      </c>
      <c r="AL205" s="30">
        <v>0</v>
      </c>
      <c r="AM205" s="30">
        <v>0</v>
      </c>
      <c r="AN205" s="30">
        <v>0</v>
      </c>
      <c r="AO205" s="30">
        <v>0</v>
      </c>
      <c r="AP205" s="30">
        <v>0</v>
      </c>
      <c r="AQ205" s="30">
        <v>0</v>
      </c>
      <c r="AR205" s="30">
        <v>0</v>
      </c>
      <c r="AS205" s="30">
        <v>1188241.5122596293</v>
      </c>
      <c r="AT205" s="30">
        <v>123437.64017588753</v>
      </c>
      <c r="AU205" s="30">
        <v>190359.22630741764</v>
      </c>
      <c r="AV205" s="30">
        <v>127986.49827163454</v>
      </c>
      <c r="AW205" s="38">
        <v>1502038.3787429347</v>
      </c>
      <c r="AX205" s="30">
        <v>1456720.3787429347</v>
      </c>
      <c r="AY205" s="30">
        <v>4955</v>
      </c>
      <c r="AZ205" s="30">
        <v>1531095</v>
      </c>
      <c r="BA205" s="30">
        <v>74374.62125706533</v>
      </c>
      <c r="BB205" s="30">
        <v>0</v>
      </c>
      <c r="BC205" s="30">
        <v>1576413</v>
      </c>
      <c r="BD205" s="30">
        <v>1576413</v>
      </c>
      <c r="BE205" s="30">
        <v>0</v>
      </c>
      <c r="BF205" s="30">
        <v>1576413</v>
      </c>
      <c r="BG205" s="30">
        <v>1386053.7736925823</v>
      </c>
      <c r="BH205" s="30">
        <v>1386053.7736925823</v>
      </c>
      <c r="BI205" s="30">
        <v>4485.6109180989715</v>
      </c>
      <c r="BJ205" s="30">
        <v>4455.0616212871555</v>
      </c>
      <c r="BK205" s="196">
        <v>6.8572108331443737E-3</v>
      </c>
      <c r="BL205" s="30">
        <v>0</v>
      </c>
      <c r="BM205" s="30">
        <v>0</v>
      </c>
      <c r="BN205" s="38">
        <v>1576413</v>
      </c>
      <c r="BO205" s="30">
        <v>4955</v>
      </c>
      <c r="BP205" s="30" t="s">
        <v>412</v>
      </c>
      <c r="BQ205" s="30">
        <v>5101.6601941747576</v>
      </c>
      <c r="BR205" s="196">
        <v>2.7696942719046547E-3</v>
      </c>
      <c r="BS205" s="30">
        <v>-2662.3500000000004</v>
      </c>
      <c r="BT205" s="30">
        <v>1573750.65</v>
      </c>
      <c r="BU205" s="30">
        <v>-3090</v>
      </c>
      <c r="BV205" s="38">
        <v>1570660.65</v>
      </c>
      <c r="BW205" s="211">
        <v>45318</v>
      </c>
      <c r="BX205" s="212">
        <v>1525342.65</v>
      </c>
      <c r="BZ205" s="23">
        <v>8732046</v>
      </c>
      <c r="CB205" s="320"/>
    </row>
    <row r="206" spans="1:80" x14ac:dyDescent="0.25">
      <c r="A206" s="23">
        <v>136580</v>
      </c>
      <c r="B206" s="23">
        <v>8734007</v>
      </c>
      <c r="C206" s="23" t="s">
        <v>289</v>
      </c>
      <c r="D206" s="223">
        <v>1241</v>
      </c>
      <c r="E206" s="223">
        <v>0</v>
      </c>
      <c r="F206" s="223">
        <v>1241</v>
      </c>
      <c r="G206" s="30">
        <v>0</v>
      </c>
      <c r="H206" s="30">
        <v>4097371.6904306202</v>
      </c>
      <c r="I206" s="30">
        <v>2963604.0674411794</v>
      </c>
      <c r="J206" s="30">
        <v>0</v>
      </c>
      <c r="K206" s="30">
        <v>91043.107457475082</v>
      </c>
      <c r="L206" s="30">
        <v>0</v>
      </c>
      <c r="M206" s="30">
        <v>298439.06634281646</v>
      </c>
      <c r="N206" s="30">
        <v>0</v>
      </c>
      <c r="O206" s="30">
        <v>0</v>
      </c>
      <c r="P206" s="30">
        <v>0</v>
      </c>
      <c r="Q206" s="30">
        <v>0</v>
      </c>
      <c r="R206" s="30">
        <v>0</v>
      </c>
      <c r="S206" s="30">
        <v>0</v>
      </c>
      <c r="T206" s="30">
        <v>1359.4491232121845</v>
      </c>
      <c r="U206" s="30">
        <v>3148.7240721458684</v>
      </c>
      <c r="V206" s="30">
        <v>1269.4855782937314</v>
      </c>
      <c r="W206" s="30">
        <v>0</v>
      </c>
      <c r="X206" s="30">
        <v>0</v>
      </c>
      <c r="Y206" s="30">
        <v>0</v>
      </c>
      <c r="Z206" s="30">
        <v>0</v>
      </c>
      <c r="AA206" s="30">
        <v>60830.536297795414</v>
      </c>
      <c r="AB206" s="30">
        <v>0</v>
      </c>
      <c r="AC206" s="30">
        <v>486886.43852488929</v>
      </c>
      <c r="AD206" s="30">
        <v>0</v>
      </c>
      <c r="AE206" s="30">
        <v>0</v>
      </c>
      <c r="AF206" s="30">
        <v>145041.22630741764</v>
      </c>
      <c r="AG206" s="30">
        <v>0</v>
      </c>
      <c r="AH206" s="30">
        <v>0</v>
      </c>
      <c r="AI206" s="30">
        <v>0</v>
      </c>
      <c r="AJ206" s="30">
        <v>51870</v>
      </c>
      <c r="AK206" s="30">
        <v>0</v>
      </c>
      <c r="AL206" s="30">
        <v>0</v>
      </c>
      <c r="AM206" s="30">
        <v>0</v>
      </c>
      <c r="AN206" s="30">
        <v>0</v>
      </c>
      <c r="AO206" s="30">
        <v>0</v>
      </c>
      <c r="AP206" s="30">
        <v>0</v>
      </c>
      <c r="AQ206" s="30">
        <v>0</v>
      </c>
      <c r="AR206" s="30">
        <v>0</v>
      </c>
      <c r="AS206" s="30">
        <v>7060975.7578717992</v>
      </c>
      <c r="AT206" s="30">
        <v>942976.80739662808</v>
      </c>
      <c r="AU206" s="30">
        <v>196911.22630741764</v>
      </c>
      <c r="AV206" s="30">
        <v>812606.93030002923</v>
      </c>
      <c r="AW206" s="38">
        <v>8200863.7915758444</v>
      </c>
      <c r="AX206" s="30">
        <v>8148993.7915758444</v>
      </c>
      <c r="AY206" s="30">
        <v>6465</v>
      </c>
      <c r="AZ206" s="30">
        <v>8023065</v>
      </c>
      <c r="BA206" s="30">
        <v>0</v>
      </c>
      <c r="BB206" s="30">
        <v>0</v>
      </c>
      <c r="BC206" s="30">
        <v>8200863.7915758444</v>
      </c>
      <c r="BD206" s="30">
        <v>0</v>
      </c>
      <c r="BE206" s="30">
        <v>8200863.7915758444</v>
      </c>
      <c r="BF206" s="30">
        <v>8074935</v>
      </c>
      <c r="BG206" s="30">
        <v>7878023.7736925827</v>
      </c>
      <c r="BH206" s="30">
        <v>8003952.5652684271</v>
      </c>
      <c r="BI206" s="30">
        <v>6449.5991662114639</v>
      </c>
      <c r="BJ206" s="30">
        <v>6363.1547785654748</v>
      </c>
      <c r="BK206" s="196">
        <v>1.3585146150645312E-2</v>
      </c>
      <c r="BL206" s="30">
        <v>0</v>
      </c>
      <c r="BM206" s="30">
        <v>0</v>
      </c>
      <c r="BN206" s="38">
        <v>8200863.7915758444</v>
      </c>
      <c r="BO206" s="30">
        <v>6566.4736434938313</v>
      </c>
      <c r="BP206" s="30" t="s">
        <v>412</v>
      </c>
      <c r="BQ206" s="30">
        <v>6608.2705814470946</v>
      </c>
      <c r="BR206" s="196">
        <v>1.3756549723036526E-2</v>
      </c>
      <c r="BS206" s="30">
        <v>0</v>
      </c>
      <c r="BT206" s="30">
        <v>8200863.7915758444</v>
      </c>
      <c r="BU206" s="30">
        <v>0</v>
      </c>
      <c r="BV206" s="38">
        <v>8200863.7915758444</v>
      </c>
      <c r="BW206" s="211">
        <v>51870</v>
      </c>
      <c r="BX206" s="212">
        <v>8148993.7915758444</v>
      </c>
      <c r="BZ206" s="23">
        <v>8734007</v>
      </c>
      <c r="CB206" s="320"/>
    </row>
    <row r="207" spans="1:80" x14ac:dyDescent="0.25">
      <c r="A207" s="23">
        <v>110834</v>
      </c>
      <c r="B207" s="23">
        <v>8733325</v>
      </c>
      <c r="C207" s="23" t="s">
        <v>290</v>
      </c>
      <c r="D207" s="223">
        <v>169</v>
      </c>
      <c r="E207" s="223">
        <v>169</v>
      </c>
      <c r="F207" s="223">
        <v>0</v>
      </c>
      <c r="G207" s="30">
        <v>649879.6620449106</v>
      </c>
      <c r="H207" s="30">
        <v>0</v>
      </c>
      <c r="I207" s="30">
        <v>0</v>
      </c>
      <c r="J207" s="30">
        <v>32161.967308347124</v>
      </c>
      <c r="K207" s="30">
        <v>0</v>
      </c>
      <c r="L207" s="30">
        <v>68872.091609793846</v>
      </c>
      <c r="M207" s="30">
        <v>0</v>
      </c>
      <c r="N207" s="30">
        <v>7047.1443519455042</v>
      </c>
      <c r="O207" s="30">
        <v>2279.0764712674877</v>
      </c>
      <c r="P207" s="30">
        <v>7561.9357478677503</v>
      </c>
      <c r="Q207" s="30">
        <v>0</v>
      </c>
      <c r="R207" s="30">
        <v>0</v>
      </c>
      <c r="S207" s="30">
        <v>0</v>
      </c>
      <c r="T207" s="30">
        <v>0</v>
      </c>
      <c r="U207" s="30">
        <v>0</v>
      </c>
      <c r="V207" s="30">
        <v>0</v>
      </c>
      <c r="W207" s="30">
        <v>0</v>
      </c>
      <c r="X207" s="30">
        <v>0</v>
      </c>
      <c r="Y207" s="30">
        <v>0</v>
      </c>
      <c r="Z207" s="30">
        <v>6700.9513031667293</v>
      </c>
      <c r="AA207" s="30">
        <v>0</v>
      </c>
      <c r="AB207" s="30">
        <v>56646.471556670847</v>
      </c>
      <c r="AC207" s="30">
        <v>0</v>
      </c>
      <c r="AD207" s="30">
        <v>0</v>
      </c>
      <c r="AE207" s="30">
        <v>0</v>
      </c>
      <c r="AF207" s="30">
        <v>145041.22630741764</v>
      </c>
      <c r="AG207" s="30">
        <v>0</v>
      </c>
      <c r="AH207" s="30">
        <v>0</v>
      </c>
      <c r="AI207" s="30">
        <v>0</v>
      </c>
      <c r="AJ207" s="30">
        <v>4391.2</v>
      </c>
      <c r="AK207" s="30">
        <v>0</v>
      </c>
      <c r="AL207" s="30">
        <v>0</v>
      </c>
      <c r="AM207" s="30">
        <v>0</v>
      </c>
      <c r="AN207" s="30">
        <v>0</v>
      </c>
      <c r="AO207" s="30">
        <v>0</v>
      </c>
      <c r="AP207" s="30">
        <v>0</v>
      </c>
      <c r="AQ207" s="30">
        <v>0</v>
      </c>
      <c r="AR207" s="30">
        <v>0</v>
      </c>
      <c r="AS207" s="30">
        <v>649879.6620449106</v>
      </c>
      <c r="AT207" s="30">
        <v>181269.6383490593</v>
      </c>
      <c r="AU207" s="30">
        <v>149432.42630741766</v>
      </c>
      <c r="AV207" s="30">
        <v>105411.18135859192</v>
      </c>
      <c r="AW207" s="38">
        <v>980581.72670138755</v>
      </c>
      <c r="AX207" s="30">
        <v>976190.5267013876</v>
      </c>
      <c r="AY207" s="30">
        <v>4955</v>
      </c>
      <c r="AZ207" s="30">
        <v>837395</v>
      </c>
      <c r="BA207" s="30">
        <v>0</v>
      </c>
      <c r="BB207" s="30">
        <v>0</v>
      </c>
      <c r="BC207" s="30">
        <v>980581.72670138755</v>
      </c>
      <c r="BD207" s="30">
        <v>980581.72670138755</v>
      </c>
      <c r="BE207" s="30">
        <v>0</v>
      </c>
      <c r="BF207" s="30">
        <v>841786.2</v>
      </c>
      <c r="BG207" s="30">
        <v>692353.77369258238</v>
      </c>
      <c r="BH207" s="30">
        <v>831149.30039396998</v>
      </c>
      <c r="BI207" s="30">
        <v>4918.0431975974552</v>
      </c>
      <c r="BJ207" s="30">
        <v>4902.8537496718991</v>
      </c>
      <c r="BK207" s="196">
        <v>3.0980830147284339E-3</v>
      </c>
      <c r="BL207" s="30">
        <v>0</v>
      </c>
      <c r="BM207" s="30">
        <v>0</v>
      </c>
      <c r="BN207" s="38">
        <v>980581.72670138755</v>
      </c>
      <c r="BO207" s="30">
        <v>5776.27530592537</v>
      </c>
      <c r="BP207" s="30" t="s">
        <v>412</v>
      </c>
      <c r="BQ207" s="30">
        <v>5802.2587378780327</v>
      </c>
      <c r="BR207" s="196">
        <v>7.2523464659897119E-3</v>
      </c>
      <c r="BS207" s="30">
        <v>-1704.9500000000003</v>
      </c>
      <c r="BT207" s="30">
        <v>978876.7767013876</v>
      </c>
      <c r="BU207" s="30">
        <v>-1690</v>
      </c>
      <c r="BV207" s="38">
        <v>977186.7767013876</v>
      </c>
      <c r="BW207" s="211">
        <v>4391.2</v>
      </c>
      <c r="BX207" s="212">
        <v>972795.57670138765</v>
      </c>
      <c r="BZ207" s="23">
        <v>8733325</v>
      </c>
      <c r="CB207" s="320"/>
    </row>
    <row r="208" spans="1:80" x14ac:dyDescent="0.25">
      <c r="A208" s="23">
        <v>110685</v>
      </c>
      <c r="B208" s="23">
        <v>8732217</v>
      </c>
      <c r="C208" s="23" t="s">
        <v>291</v>
      </c>
      <c r="D208" s="223">
        <v>138</v>
      </c>
      <c r="E208" s="223">
        <v>138</v>
      </c>
      <c r="F208" s="223">
        <v>0</v>
      </c>
      <c r="G208" s="30">
        <v>530670.96664022282</v>
      </c>
      <c r="H208" s="30">
        <v>0</v>
      </c>
      <c r="I208" s="30">
        <v>0</v>
      </c>
      <c r="J208" s="30">
        <v>19297.180385008262</v>
      </c>
      <c r="K208" s="30">
        <v>0</v>
      </c>
      <c r="L208" s="30">
        <v>43442.396246177559</v>
      </c>
      <c r="M208" s="30">
        <v>0</v>
      </c>
      <c r="N208" s="30">
        <v>0</v>
      </c>
      <c r="O208" s="30">
        <v>1139.5382356337427</v>
      </c>
      <c r="P208" s="30">
        <v>0</v>
      </c>
      <c r="Q208" s="30">
        <v>0</v>
      </c>
      <c r="R208" s="30">
        <v>0</v>
      </c>
      <c r="S208" s="30">
        <v>0</v>
      </c>
      <c r="T208" s="30">
        <v>0</v>
      </c>
      <c r="U208" s="30">
        <v>0</v>
      </c>
      <c r="V208" s="30">
        <v>0</v>
      </c>
      <c r="W208" s="30">
        <v>0</v>
      </c>
      <c r="X208" s="30">
        <v>0</v>
      </c>
      <c r="Y208" s="30">
        <v>0</v>
      </c>
      <c r="Z208" s="30">
        <v>2782.2624004723975</v>
      </c>
      <c r="AA208" s="30">
        <v>0</v>
      </c>
      <c r="AB208" s="30">
        <v>66275.465524634943</v>
      </c>
      <c r="AC208" s="30">
        <v>0</v>
      </c>
      <c r="AD208" s="30">
        <v>6482.1732898576229</v>
      </c>
      <c r="AE208" s="30">
        <v>0</v>
      </c>
      <c r="AF208" s="30">
        <v>145041.22630741764</v>
      </c>
      <c r="AG208" s="30">
        <v>9039.3277324086594</v>
      </c>
      <c r="AH208" s="30">
        <v>0</v>
      </c>
      <c r="AI208" s="30">
        <v>0</v>
      </c>
      <c r="AJ208" s="30">
        <v>24950</v>
      </c>
      <c r="AK208" s="30">
        <v>0</v>
      </c>
      <c r="AL208" s="30">
        <v>0</v>
      </c>
      <c r="AM208" s="30">
        <v>0</v>
      </c>
      <c r="AN208" s="30">
        <v>0</v>
      </c>
      <c r="AO208" s="30">
        <v>0</v>
      </c>
      <c r="AP208" s="30">
        <v>0</v>
      </c>
      <c r="AQ208" s="30">
        <v>0</v>
      </c>
      <c r="AR208" s="30">
        <v>0</v>
      </c>
      <c r="AS208" s="30">
        <v>530670.96664022282</v>
      </c>
      <c r="AT208" s="30">
        <v>139419.01608178453</v>
      </c>
      <c r="AU208" s="30">
        <v>179030.5540398263</v>
      </c>
      <c r="AV208" s="30">
        <v>94630.915530087746</v>
      </c>
      <c r="AW208" s="38">
        <v>849120.53676183359</v>
      </c>
      <c r="AX208" s="30">
        <v>824170.53676183359</v>
      </c>
      <c r="AY208" s="30">
        <v>4955</v>
      </c>
      <c r="AZ208" s="30">
        <v>683790</v>
      </c>
      <c r="BA208" s="30">
        <v>0</v>
      </c>
      <c r="BB208" s="30">
        <v>0</v>
      </c>
      <c r="BC208" s="30">
        <v>849120.53676183359</v>
      </c>
      <c r="BD208" s="30">
        <v>849120.53676183359</v>
      </c>
      <c r="BE208" s="30">
        <v>0</v>
      </c>
      <c r="BF208" s="30">
        <v>708740</v>
      </c>
      <c r="BG208" s="30">
        <v>529709.44596017373</v>
      </c>
      <c r="BH208" s="30">
        <v>670089.98272200732</v>
      </c>
      <c r="BI208" s="30">
        <v>4855.724512478314</v>
      </c>
      <c r="BJ208" s="30">
        <v>4783.0057798542184</v>
      </c>
      <c r="BK208" s="196">
        <v>1.520356361064484E-2</v>
      </c>
      <c r="BL208" s="30">
        <v>0</v>
      </c>
      <c r="BM208" s="30">
        <v>0</v>
      </c>
      <c r="BN208" s="38">
        <v>849120.53676183359</v>
      </c>
      <c r="BO208" s="30">
        <v>5972.2502663900987</v>
      </c>
      <c r="BP208" s="30" t="s">
        <v>412</v>
      </c>
      <c r="BQ208" s="30">
        <v>6153.0473678393737</v>
      </c>
      <c r="BR208" s="196">
        <v>5.1212155213582466E-3</v>
      </c>
      <c r="BS208" s="30">
        <v>-1326.7500000000002</v>
      </c>
      <c r="BT208" s="30">
        <v>847793.78676183359</v>
      </c>
      <c r="BU208" s="30">
        <v>-1380</v>
      </c>
      <c r="BV208" s="38">
        <v>846413.78676183359</v>
      </c>
      <c r="BW208" s="211">
        <v>24950</v>
      </c>
      <c r="BX208" s="212">
        <v>821463.78676183359</v>
      </c>
      <c r="BZ208" s="23">
        <v>8732217</v>
      </c>
      <c r="CB208" s="320"/>
    </row>
    <row r="209" spans="1:80" x14ac:dyDescent="0.25">
      <c r="A209" s="23">
        <v>135132</v>
      </c>
      <c r="B209" s="23">
        <v>8733943</v>
      </c>
      <c r="C209" s="23" t="s">
        <v>292</v>
      </c>
      <c r="D209" s="223">
        <v>410</v>
      </c>
      <c r="E209" s="223">
        <v>410</v>
      </c>
      <c r="F209" s="223">
        <v>0</v>
      </c>
      <c r="G209" s="30">
        <v>1576631.1327716766</v>
      </c>
      <c r="H209" s="30">
        <v>0</v>
      </c>
      <c r="I209" s="30">
        <v>0</v>
      </c>
      <c r="J209" s="30">
        <v>32656.766805398674</v>
      </c>
      <c r="K209" s="30">
        <v>0</v>
      </c>
      <c r="L209" s="30">
        <v>69931.662249944638</v>
      </c>
      <c r="M209" s="30">
        <v>0</v>
      </c>
      <c r="N209" s="30">
        <v>0</v>
      </c>
      <c r="O209" s="30">
        <v>0</v>
      </c>
      <c r="P209" s="30">
        <v>0</v>
      </c>
      <c r="Q209" s="30">
        <v>0</v>
      </c>
      <c r="R209" s="30">
        <v>0</v>
      </c>
      <c r="S209" s="30">
        <v>0</v>
      </c>
      <c r="T209" s="30">
        <v>0</v>
      </c>
      <c r="U209" s="30">
        <v>0</v>
      </c>
      <c r="V209" s="30">
        <v>0</v>
      </c>
      <c r="W209" s="30">
        <v>0</v>
      </c>
      <c r="X209" s="30">
        <v>0</v>
      </c>
      <c r="Y209" s="30">
        <v>0</v>
      </c>
      <c r="Z209" s="30">
        <v>22618.081064457798</v>
      </c>
      <c r="AA209" s="30">
        <v>0</v>
      </c>
      <c r="AB209" s="30">
        <v>131010.45296466435</v>
      </c>
      <c r="AC209" s="30">
        <v>0</v>
      </c>
      <c r="AD209" s="30">
        <v>0</v>
      </c>
      <c r="AE209" s="30">
        <v>0</v>
      </c>
      <c r="AF209" s="30">
        <v>145041.22630741764</v>
      </c>
      <c r="AG209" s="30">
        <v>0</v>
      </c>
      <c r="AH209" s="30">
        <v>0</v>
      </c>
      <c r="AI209" s="30">
        <v>0</v>
      </c>
      <c r="AJ209" s="30">
        <v>75348</v>
      </c>
      <c r="AK209" s="30">
        <v>0</v>
      </c>
      <c r="AL209" s="30">
        <v>0</v>
      </c>
      <c r="AM209" s="30">
        <v>0</v>
      </c>
      <c r="AN209" s="30">
        <v>0</v>
      </c>
      <c r="AO209" s="30">
        <v>0</v>
      </c>
      <c r="AP209" s="30">
        <v>0</v>
      </c>
      <c r="AQ209" s="30">
        <v>0</v>
      </c>
      <c r="AR209" s="30">
        <v>0</v>
      </c>
      <c r="AS209" s="30">
        <v>1576631.1327716766</v>
      </c>
      <c r="AT209" s="30">
        <v>256216.96308446547</v>
      </c>
      <c r="AU209" s="30">
        <v>220389.22630741764</v>
      </c>
      <c r="AV209" s="30">
        <v>204334.54118106575</v>
      </c>
      <c r="AW209" s="38">
        <v>2053237.32216356</v>
      </c>
      <c r="AX209" s="30">
        <v>1977889.32216356</v>
      </c>
      <c r="AY209" s="30">
        <v>4955</v>
      </c>
      <c r="AZ209" s="30">
        <v>2031550</v>
      </c>
      <c r="BA209" s="30">
        <v>53660.677836440038</v>
      </c>
      <c r="BB209" s="30">
        <v>0</v>
      </c>
      <c r="BC209" s="30">
        <v>2106898</v>
      </c>
      <c r="BD209" s="30">
        <v>2106898</v>
      </c>
      <c r="BE209" s="30">
        <v>0</v>
      </c>
      <c r="BF209" s="30">
        <v>2106898</v>
      </c>
      <c r="BG209" s="30">
        <v>1886508.7736925823</v>
      </c>
      <c r="BH209" s="30">
        <v>1886508.7736925823</v>
      </c>
      <c r="BI209" s="30">
        <v>4601.240911445323</v>
      </c>
      <c r="BJ209" s="30">
        <v>4587.7779748023549</v>
      </c>
      <c r="BK209" s="196">
        <v>2.934522271328547E-3</v>
      </c>
      <c r="BL209" s="30">
        <v>0</v>
      </c>
      <c r="BM209" s="30">
        <v>0</v>
      </c>
      <c r="BN209" s="38">
        <v>2106898</v>
      </c>
      <c r="BO209" s="30">
        <v>4955</v>
      </c>
      <c r="BP209" s="30" t="s">
        <v>412</v>
      </c>
      <c r="BQ209" s="30">
        <v>5138.7756097560978</v>
      </c>
      <c r="BR209" s="196">
        <v>5.158275992982464E-3</v>
      </c>
      <c r="BS209" s="30">
        <v>-3709.9000000000015</v>
      </c>
      <c r="BT209" s="30">
        <v>2103188.1</v>
      </c>
      <c r="BU209" s="30">
        <v>-4100</v>
      </c>
      <c r="BV209" s="38">
        <v>2099088.1</v>
      </c>
      <c r="BW209" s="211">
        <v>75348</v>
      </c>
      <c r="BX209" s="212">
        <v>2023740.1</v>
      </c>
      <c r="BZ209" s="23">
        <v>8733943</v>
      </c>
      <c r="CB209" s="320"/>
    </row>
    <row r="210" spans="1:80" x14ac:dyDescent="0.25">
      <c r="A210" s="23">
        <v>110847</v>
      </c>
      <c r="B210" s="23">
        <v>8733368</v>
      </c>
      <c r="C210" s="23" t="s">
        <v>293</v>
      </c>
      <c r="D210" s="223">
        <v>135</v>
      </c>
      <c r="E210" s="223">
        <v>135</v>
      </c>
      <c r="F210" s="223">
        <v>0</v>
      </c>
      <c r="G210" s="30">
        <v>519134.6412784789</v>
      </c>
      <c r="H210" s="30">
        <v>0</v>
      </c>
      <c r="I210" s="30">
        <v>0</v>
      </c>
      <c r="J210" s="30">
        <v>4453.1954734634446</v>
      </c>
      <c r="K210" s="30">
        <v>0</v>
      </c>
      <c r="L210" s="30">
        <v>9536.1357613560649</v>
      </c>
      <c r="M210" s="30">
        <v>0</v>
      </c>
      <c r="N210" s="30">
        <v>3053.7625525097233</v>
      </c>
      <c r="O210" s="30">
        <v>854.65367672530647</v>
      </c>
      <c r="P210" s="30">
        <v>0</v>
      </c>
      <c r="Q210" s="30">
        <v>0</v>
      </c>
      <c r="R210" s="30">
        <v>0</v>
      </c>
      <c r="S210" s="30">
        <v>0</v>
      </c>
      <c r="T210" s="30">
        <v>0</v>
      </c>
      <c r="U210" s="30">
        <v>0</v>
      </c>
      <c r="V210" s="30">
        <v>0</v>
      </c>
      <c r="W210" s="30">
        <v>0</v>
      </c>
      <c r="X210" s="30">
        <v>0</v>
      </c>
      <c r="Y210" s="30">
        <v>0</v>
      </c>
      <c r="Z210" s="30">
        <v>686.2603746984588</v>
      </c>
      <c r="AA210" s="30">
        <v>0</v>
      </c>
      <c r="AB210" s="30">
        <v>40108.060574488452</v>
      </c>
      <c r="AC210" s="30">
        <v>0</v>
      </c>
      <c r="AD210" s="30">
        <v>0</v>
      </c>
      <c r="AE210" s="30">
        <v>0</v>
      </c>
      <c r="AF210" s="30">
        <v>145041.22630741764</v>
      </c>
      <c r="AG210" s="30">
        <v>11337.46190166511</v>
      </c>
      <c r="AH210" s="30">
        <v>0</v>
      </c>
      <c r="AI210" s="30">
        <v>0</v>
      </c>
      <c r="AJ210" s="30">
        <v>3318.35</v>
      </c>
      <c r="AK210" s="30">
        <v>0</v>
      </c>
      <c r="AL210" s="30">
        <v>0</v>
      </c>
      <c r="AM210" s="30">
        <v>0</v>
      </c>
      <c r="AN210" s="30">
        <v>0</v>
      </c>
      <c r="AO210" s="30">
        <v>0</v>
      </c>
      <c r="AP210" s="30">
        <v>0</v>
      </c>
      <c r="AQ210" s="30">
        <v>0</v>
      </c>
      <c r="AR210" s="30">
        <v>0</v>
      </c>
      <c r="AS210" s="30">
        <v>519134.6412784789</v>
      </c>
      <c r="AT210" s="30">
        <v>58692.068413241454</v>
      </c>
      <c r="AU210" s="30">
        <v>159697.03820908276</v>
      </c>
      <c r="AV210" s="30">
        <v>65203.691521035835</v>
      </c>
      <c r="AW210" s="38">
        <v>737523.74790080311</v>
      </c>
      <c r="AX210" s="30">
        <v>734205.39790080313</v>
      </c>
      <c r="AY210" s="30">
        <v>4955</v>
      </c>
      <c r="AZ210" s="30">
        <v>668925</v>
      </c>
      <c r="BA210" s="30">
        <v>0</v>
      </c>
      <c r="BB210" s="30">
        <v>0</v>
      </c>
      <c r="BC210" s="30">
        <v>737523.74790080311</v>
      </c>
      <c r="BD210" s="30">
        <v>737523.74790080311</v>
      </c>
      <c r="BE210" s="30">
        <v>0</v>
      </c>
      <c r="BF210" s="30">
        <v>672243.35</v>
      </c>
      <c r="BG210" s="30">
        <v>512546.31179091724</v>
      </c>
      <c r="BH210" s="30">
        <v>577826.70969172043</v>
      </c>
      <c r="BI210" s="30">
        <v>4280.1978495682997</v>
      </c>
      <c r="BJ210" s="30">
        <v>4229.7467064094772</v>
      </c>
      <c r="BK210" s="196">
        <v>1.1927698432242348E-2</v>
      </c>
      <c r="BL210" s="30">
        <v>0</v>
      </c>
      <c r="BM210" s="30">
        <v>0</v>
      </c>
      <c r="BN210" s="38">
        <v>737523.74790080311</v>
      </c>
      <c r="BO210" s="30">
        <v>5438.5585029689119</v>
      </c>
      <c r="BP210" s="30" t="s">
        <v>412</v>
      </c>
      <c r="BQ210" s="30">
        <v>5463.1388733392823</v>
      </c>
      <c r="BR210" s="196">
        <v>1.5054287567435098E-2</v>
      </c>
      <c r="BS210" s="30">
        <v>-1162.3499999999999</v>
      </c>
      <c r="BT210" s="30">
        <v>736361.39790080313</v>
      </c>
      <c r="BU210" s="30">
        <v>-1350</v>
      </c>
      <c r="BV210" s="38">
        <v>735011.39790080313</v>
      </c>
      <c r="BW210" s="211">
        <v>3318.35</v>
      </c>
      <c r="BX210" s="212">
        <v>731693.04790080315</v>
      </c>
      <c r="BZ210" s="23">
        <v>8733368</v>
      </c>
      <c r="CB210" s="320"/>
    </row>
    <row r="211" spans="1:80" x14ac:dyDescent="0.25">
      <c r="A211" s="23">
        <v>146515</v>
      </c>
      <c r="B211" s="23">
        <v>8732085</v>
      </c>
      <c r="C211" s="23" t="s">
        <v>294</v>
      </c>
      <c r="D211" s="223">
        <v>250</v>
      </c>
      <c r="E211" s="223">
        <v>250</v>
      </c>
      <c r="F211" s="223">
        <v>0</v>
      </c>
      <c r="G211" s="30">
        <v>961360.44681199791</v>
      </c>
      <c r="H211" s="30">
        <v>0</v>
      </c>
      <c r="I211" s="30">
        <v>0</v>
      </c>
      <c r="J211" s="30">
        <v>59870.739143230734</v>
      </c>
      <c r="K211" s="30">
        <v>0</v>
      </c>
      <c r="L211" s="30">
        <v>128208.04745823148</v>
      </c>
      <c r="M211" s="30">
        <v>0</v>
      </c>
      <c r="N211" s="30">
        <v>27483.862972587511</v>
      </c>
      <c r="O211" s="30">
        <v>18517.496329048328</v>
      </c>
      <c r="P211" s="30">
        <v>11120.493746864378</v>
      </c>
      <c r="Q211" s="30">
        <v>0</v>
      </c>
      <c r="R211" s="30">
        <v>0</v>
      </c>
      <c r="S211" s="30">
        <v>0</v>
      </c>
      <c r="T211" s="30">
        <v>0</v>
      </c>
      <c r="U211" s="30">
        <v>0</v>
      </c>
      <c r="V211" s="30">
        <v>0</v>
      </c>
      <c r="W211" s="30">
        <v>0</v>
      </c>
      <c r="X211" s="30">
        <v>0</v>
      </c>
      <c r="Y211" s="30">
        <v>0</v>
      </c>
      <c r="Z211" s="30">
        <v>15404.793696309302</v>
      </c>
      <c r="AA211" s="30">
        <v>0</v>
      </c>
      <c r="AB211" s="30">
        <v>135276.18748232076</v>
      </c>
      <c r="AC211" s="30">
        <v>0</v>
      </c>
      <c r="AD211" s="30">
        <v>12539.918566688866</v>
      </c>
      <c r="AE211" s="30">
        <v>0</v>
      </c>
      <c r="AF211" s="30">
        <v>145041.22630741764</v>
      </c>
      <c r="AG211" s="30">
        <v>0</v>
      </c>
      <c r="AH211" s="30">
        <v>0</v>
      </c>
      <c r="AI211" s="30">
        <v>0</v>
      </c>
      <c r="AJ211" s="30">
        <v>7480.2</v>
      </c>
      <c r="AK211" s="30">
        <v>0</v>
      </c>
      <c r="AL211" s="30">
        <v>0</v>
      </c>
      <c r="AM211" s="30">
        <v>0</v>
      </c>
      <c r="AN211" s="30">
        <v>0</v>
      </c>
      <c r="AO211" s="30">
        <v>0</v>
      </c>
      <c r="AP211" s="30">
        <v>0</v>
      </c>
      <c r="AQ211" s="30">
        <v>0</v>
      </c>
      <c r="AR211" s="30">
        <v>0</v>
      </c>
      <c r="AS211" s="30">
        <v>961360.44681199791</v>
      </c>
      <c r="AT211" s="30">
        <v>408421.53939528135</v>
      </c>
      <c r="AU211" s="30">
        <v>152521.42630741766</v>
      </c>
      <c r="AV211" s="30">
        <v>235379.87380132207</v>
      </c>
      <c r="AW211" s="38">
        <v>1522303.4125146971</v>
      </c>
      <c r="AX211" s="30">
        <v>1514823.2125146971</v>
      </c>
      <c r="AY211" s="30">
        <v>4955</v>
      </c>
      <c r="AZ211" s="30">
        <v>1238750</v>
      </c>
      <c r="BA211" s="30">
        <v>0</v>
      </c>
      <c r="BB211" s="30">
        <v>0</v>
      </c>
      <c r="BC211" s="30">
        <v>1522303.4125146971</v>
      </c>
      <c r="BD211" s="30">
        <v>1522303.4125146971</v>
      </c>
      <c r="BE211" s="30">
        <v>0</v>
      </c>
      <c r="BF211" s="30">
        <v>1246230.2</v>
      </c>
      <c r="BG211" s="30">
        <v>1093708.7736925823</v>
      </c>
      <c r="BH211" s="30">
        <v>1369781.9862072794</v>
      </c>
      <c r="BI211" s="30">
        <v>5479.127944829118</v>
      </c>
      <c r="BJ211" s="30">
        <v>5370.8092201238869</v>
      </c>
      <c r="BK211" s="196">
        <v>2.0168045496639794E-2</v>
      </c>
      <c r="BL211" s="30">
        <v>0</v>
      </c>
      <c r="BM211" s="30">
        <v>0</v>
      </c>
      <c r="BN211" s="38">
        <v>1522303.4125146971</v>
      </c>
      <c r="BO211" s="30">
        <v>6059.2928500587886</v>
      </c>
      <c r="BP211" s="30" t="s">
        <v>412</v>
      </c>
      <c r="BQ211" s="30">
        <v>6089.2136500587885</v>
      </c>
      <c r="BR211" s="196">
        <v>2.3574873306718258E-2</v>
      </c>
      <c r="BS211" s="30">
        <v>0</v>
      </c>
      <c r="BT211" s="30">
        <v>1522303.4125146971</v>
      </c>
      <c r="BU211" s="30">
        <v>0</v>
      </c>
      <c r="BV211" s="38">
        <v>1522303.4125146971</v>
      </c>
      <c r="BW211" s="211">
        <v>7480.2</v>
      </c>
      <c r="BX211" s="212">
        <v>1514823.2125146971</v>
      </c>
      <c r="BZ211" s="23">
        <v>8732085</v>
      </c>
      <c r="CB211" s="320"/>
    </row>
    <row r="212" spans="1:80" x14ac:dyDescent="0.25">
      <c r="A212" s="23">
        <v>110668</v>
      </c>
      <c r="B212" s="23">
        <v>8732123</v>
      </c>
      <c r="C212" s="23" t="s">
        <v>295</v>
      </c>
      <c r="D212" s="223">
        <v>209</v>
      </c>
      <c r="E212" s="223">
        <v>209</v>
      </c>
      <c r="F212" s="223">
        <v>0</v>
      </c>
      <c r="G212" s="30">
        <v>803697.33353483025</v>
      </c>
      <c r="H212" s="30">
        <v>0</v>
      </c>
      <c r="I212" s="30">
        <v>0</v>
      </c>
      <c r="J212" s="30">
        <v>49974.749202200823</v>
      </c>
      <c r="K212" s="30">
        <v>0</v>
      </c>
      <c r="L212" s="30">
        <v>107016.63465521792</v>
      </c>
      <c r="M212" s="30">
        <v>0</v>
      </c>
      <c r="N212" s="30">
        <v>14799.003139085602</v>
      </c>
      <c r="O212" s="30">
        <v>24500.072066125493</v>
      </c>
      <c r="P212" s="30">
        <v>0</v>
      </c>
      <c r="Q212" s="30">
        <v>0</v>
      </c>
      <c r="R212" s="30">
        <v>0</v>
      </c>
      <c r="S212" s="30">
        <v>0</v>
      </c>
      <c r="T212" s="30">
        <v>0</v>
      </c>
      <c r="U212" s="30">
        <v>0</v>
      </c>
      <c r="V212" s="30">
        <v>0</v>
      </c>
      <c r="W212" s="30">
        <v>0</v>
      </c>
      <c r="X212" s="30">
        <v>0</v>
      </c>
      <c r="Y212" s="30">
        <v>0</v>
      </c>
      <c r="Z212" s="30">
        <v>22663.274937693703</v>
      </c>
      <c r="AA212" s="30">
        <v>0</v>
      </c>
      <c r="AB212" s="30">
        <v>93773.350587687455</v>
      </c>
      <c r="AC212" s="30">
        <v>0</v>
      </c>
      <c r="AD212" s="30">
        <v>504.00826546884133</v>
      </c>
      <c r="AE212" s="30">
        <v>0</v>
      </c>
      <c r="AF212" s="30">
        <v>145041.22630741764</v>
      </c>
      <c r="AG212" s="30">
        <v>0</v>
      </c>
      <c r="AH212" s="30">
        <v>0</v>
      </c>
      <c r="AI212" s="30">
        <v>0</v>
      </c>
      <c r="AJ212" s="30">
        <v>37401</v>
      </c>
      <c r="AK212" s="30">
        <v>0</v>
      </c>
      <c r="AL212" s="30">
        <v>0</v>
      </c>
      <c r="AM212" s="30">
        <v>0</v>
      </c>
      <c r="AN212" s="30">
        <v>0</v>
      </c>
      <c r="AO212" s="30">
        <v>0</v>
      </c>
      <c r="AP212" s="30">
        <v>0</v>
      </c>
      <c r="AQ212" s="30">
        <v>0</v>
      </c>
      <c r="AR212" s="30">
        <v>0</v>
      </c>
      <c r="AS212" s="30">
        <v>803697.33353483025</v>
      </c>
      <c r="AT212" s="30">
        <v>313231.09285347979</v>
      </c>
      <c r="AU212" s="30">
        <v>182442.22630741764</v>
      </c>
      <c r="AV212" s="30">
        <v>171094.68871873087</v>
      </c>
      <c r="AW212" s="38">
        <v>1299370.6526957278</v>
      </c>
      <c r="AX212" s="30">
        <v>1261969.6526957278</v>
      </c>
      <c r="AY212" s="30">
        <v>4955</v>
      </c>
      <c r="AZ212" s="30">
        <v>1035595</v>
      </c>
      <c r="BA212" s="30">
        <v>0</v>
      </c>
      <c r="BB212" s="30">
        <v>0</v>
      </c>
      <c r="BC212" s="30">
        <v>1299370.6526957278</v>
      </c>
      <c r="BD212" s="30">
        <v>1299370.6526957275</v>
      </c>
      <c r="BE212" s="30">
        <v>0</v>
      </c>
      <c r="BF212" s="30">
        <v>1072996</v>
      </c>
      <c r="BG212" s="30">
        <v>890553.77369258238</v>
      </c>
      <c r="BH212" s="30">
        <v>1116928.42638831</v>
      </c>
      <c r="BI212" s="30">
        <v>5344.1551501833019</v>
      </c>
      <c r="BJ212" s="30">
        <v>5158.7267520975465</v>
      </c>
      <c r="BK212" s="196">
        <v>3.594460551925141E-2</v>
      </c>
      <c r="BL212" s="30">
        <v>0</v>
      </c>
      <c r="BM212" s="30">
        <v>0</v>
      </c>
      <c r="BN212" s="38">
        <v>1299370.6526957278</v>
      </c>
      <c r="BO212" s="30">
        <v>6038.132309548937</v>
      </c>
      <c r="BP212" s="30" t="s">
        <v>412</v>
      </c>
      <c r="BQ212" s="30">
        <v>6217.0844626589842</v>
      </c>
      <c r="BR212" s="196">
        <v>3.2178751134605221E-2</v>
      </c>
      <c r="BS212" s="30">
        <v>-2204.3499999999995</v>
      </c>
      <c r="BT212" s="30">
        <v>1297166.3026957277</v>
      </c>
      <c r="BU212" s="30">
        <v>-2090</v>
      </c>
      <c r="BV212" s="38">
        <v>1295076.3026957277</v>
      </c>
      <c r="BW212" s="211">
        <v>37401</v>
      </c>
      <c r="BX212" s="212">
        <v>1257675.3026957277</v>
      </c>
      <c r="BZ212" s="23">
        <v>8732123</v>
      </c>
      <c r="CB212" s="320"/>
    </row>
    <row r="213" spans="1:80" x14ac:dyDescent="0.25">
      <c r="A213" s="23">
        <v>148454</v>
      </c>
      <c r="B213" s="23">
        <v>8732202</v>
      </c>
      <c r="C213" s="23" t="s">
        <v>296</v>
      </c>
      <c r="D213" s="223">
        <v>196</v>
      </c>
      <c r="E213" s="223">
        <v>196</v>
      </c>
      <c r="F213" s="223">
        <v>0</v>
      </c>
      <c r="G213" s="30">
        <v>753706.59030060633</v>
      </c>
      <c r="H213" s="30">
        <v>0</v>
      </c>
      <c r="I213" s="30">
        <v>0</v>
      </c>
      <c r="J213" s="30">
        <v>29687.969823089639</v>
      </c>
      <c r="K213" s="30">
        <v>0</v>
      </c>
      <c r="L213" s="30">
        <v>63574.238409040445</v>
      </c>
      <c r="M213" s="30">
        <v>0</v>
      </c>
      <c r="N213" s="30">
        <v>0</v>
      </c>
      <c r="O213" s="30">
        <v>0</v>
      </c>
      <c r="P213" s="30">
        <v>0</v>
      </c>
      <c r="Q213" s="30">
        <v>0</v>
      </c>
      <c r="R213" s="30">
        <v>0</v>
      </c>
      <c r="S213" s="30">
        <v>0</v>
      </c>
      <c r="T213" s="30">
        <v>0</v>
      </c>
      <c r="U213" s="30">
        <v>0</v>
      </c>
      <c r="V213" s="30">
        <v>0</v>
      </c>
      <c r="W213" s="30">
        <v>0</v>
      </c>
      <c r="X213" s="30">
        <v>0</v>
      </c>
      <c r="Y213" s="30">
        <v>0</v>
      </c>
      <c r="Z213" s="30">
        <v>14069.126486346815</v>
      </c>
      <c r="AA213" s="30">
        <v>0</v>
      </c>
      <c r="AB213" s="30">
        <v>92182.994135790374</v>
      </c>
      <c r="AC213" s="30">
        <v>0</v>
      </c>
      <c r="AD213" s="30">
        <v>4089.9426709816007</v>
      </c>
      <c r="AE213" s="30">
        <v>0</v>
      </c>
      <c r="AF213" s="30">
        <v>145041.22630741764</v>
      </c>
      <c r="AG213" s="30">
        <v>0</v>
      </c>
      <c r="AH213" s="30">
        <v>0</v>
      </c>
      <c r="AI213" s="30">
        <v>0</v>
      </c>
      <c r="AJ213" s="30">
        <v>4066.85</v>
      </c>
      <c r="AK213" s="30">
        <v>0</v>
      </c>
      <c r="AL213" s="30">
        <v>0</v>
      </c>
      <c r="AM213" s="30">
        <v>0</v>
      </c>
      <c r="AN213" s="30">
        <v>0</v>
      </c>
      <c r="AO213" s="30">
        <v>0</v>
      </c>
      <c r="AP213" s="30">
        <v>0</v>
      </c>
      <c r="AQ213" s="30">
        <v>0</v>
      </c>
      <c r="AR213" s="30">
        <v>0</v>
      </c>
      <c r="AS213" s="30">
        <v>753706.59030060633</v>
      </c>
      <c r="AT213" s="30">
        <v>203604.27152524886</v>
      </c>
      <c r="AU213" s="30">
        <v>149108.07630741765</v>
      </c>
      <c r="AV213" s="30">
        <v>131657.47857102763</v>
      </c>
      <c r="AW213" s="38">
        <v>1106418.9381332728</v>
      </c>
      <c r="AX213" s="30">
        <v>1102352.0881332727</v>
      </c>
      <c r="AY213" s="30">
        <v>4955</v>
      </c>
      <c r="AZ213" s="30">
        <v>971180</v>
      </c>
      <c r="BA213" s="30">
        <v>0</v>
      </c>
      <c r="BB213" s="30">
        <v>0</v>
      </c>
      <c r="BC213" s="30">
        <v>1106418.9381332728</v>
      </c>
      <c r="BD213" s="30">
        <v>1106418.938133273</v>
      </c>
      <c r="BE213" s="30">
        <v>0</v>
      </c>
      <c r="BF213" s="30">
        <v>975246.85</v>
      </c>
      <c r="BG213" s="30">
        <v>826138.77369258238</v>
      </c>
      <c r="BH213" s="30">
        <v>957310.86182585522</v>
      </c>
      <c r="BI213" s="30">
        <v>4884.239090948241</v>
      </c>
      <c r="BJ213" s="30">
        <v>4760.9926258337437</v>
      </c>
      <c r="BK213" s="196">
        <v>2.5886716237648967E-2</v>
      </c>
      <c r="BL213" s="30">
        <v>0</v>
      </c>
      <c r="BM213" s="30">
        <v>0</v>
      </c>
      <c r="BN213" s="38">
        <v>1106418.9381332728</v>
      </c>
      <c r="BO213" s="30">
        <v>5624.2453476187384</v>
      </c>
      <c r="BP213" s="30" t="s">
        <v>412</v>
      </c>
      <c r="BQ213" s="30">
        <v>5644.9945823126163</v>
      </c>
      <c r="BR213" s="196">
        <v>2.5737703723514471E-2</v>
      </c>
      <c r="BS213" s="30">
        <v>0</v>
      </c>
      <c r="BT213" s="30">
        <v>1106418.9381332728</v>
      </c>
      <c r="BU213" s="30">
        <v>0</v>
      </c>
      <c r="BV213" s="38">
        <v>1106418.9381332728</v>
      </c>
      <c r="BW213" s="211">
        <v>4066.85</v>
      </c>
      <c r="BX213" s="212">
        <v>1102352.0881332727</v>
      </c>
      <c r="BZ213" s="23">
        <v>8732202</v>
      </c>
      <c r="CB213" s="320"/>
    </row>
    <row r="214" spans="1:80" x14ac:dyDescent="0.25">
      <c r="A214" s="23">
        <v>140174</v>
      </c>
      <c r="B214" s="23">
        <v>8732022</v>
      </c>
      <c r="C214" s="23" t="s">
        <v>297</v>
      </c>
      <c r="D214" s="223">
        <v>232</v>
      </c>
      <c r="E214" s="223">
        <v>232</v>
      </c>
      <c r="F214" s="223">
        <v>0</v>
      </c>
      <c r="G214" s="30">
        <v>892142.49464153405</v>
      </c>
      <c r="H214" s="30">
        <v>0</v>
      </c>
      <c r="I214" s="30">
        <v>0</v>
      </c>
      <c r="J214" s="30">
        <v>41563.157752325431</v>
      </c>
      <c r="K214" s="30">
        <v>0</v>
      </c>
      <c r="L214" s="30">
        <v>89003.93377265647</v>
      </c>
      <c r="M214" s="30">
        <v>0</v>
      </c>
      <c r="N214" s="30">
        <v>27953.672596050565</v>
      </c>
      <c r="O214" s="30">
        <v>13389.5742686965</v>
      </c>
      <c r="P214" s="30">
        <v>6672.296248118626</v>
      </c>
      <c r="Q214" s="30">
        <v>5387.8167456718229</v>
      </c>
      <c r="R214" s="30">
        <v>7277.0511889593417</v>
      </c>
      <c r="S214" s="30">
        <v>0</v>
      </c>
      <c r="T214" s="30">
        <v>0</v>
      </c>
      <c r="U214" s="30">
        <v>0</v>
      </c>
      <c r="V214" s="30">
        <v>0</v>
      </c>
      <c r="W214" s="30">
        <v>0</v>
      </c>
      <c r="X214" s="30">
        <v>0</v>
      </c>
      <c r="Y214" s="30">
        <v>0</v>
      </c>
      <c r="Z214" s="30">
        <v>73653.667530249368</v>
      </c>
      <c r="AA214" s="30">
        <v>0</v>
      </c>
      <c r="AB214" s="30">
        <v>97181.599035220614</v>
      </c>
      <c r="AC214" s="30">
        <v>0</v>
      </c>
      <c r="AD214" s="30">
        <v>0</v>
      </c>
      <c r="AE214" s="30">
        <v>0</v>
      </c>
      <c r="AF214" s="30">
        <v>145041.22630741764</v>
      </c>
      <c r="AG214" s="30">
        <v>0</v>
      </c>
      <c r="AH214" s="30">
        <v>0</v>
      </c>
      <c r="AI214" s="30">
        <v>0</v>
      </c>
      <c r="AJ214" s="30">
        <v>6551.9615999999996</v>
      </c>
      <c r="AK214" s="30">
        <v>0</v>
      </c>
      <c r="AL214" s="30">
        <v>0</v>
      </c>
      <c r="AM214" s="30">
        <v>0</v>
      </c>
      <c r="AN214" s="30">
        <v>0</v>
      </c>
      <c r="AO214" s="30">
        <v>0</v>
      </c>
      <c r="AP214" s="30">
        <v>0</v>
      </c>
      <c r="AQ214" s="30">
        <v>0</v>
      </c>
      <c r="AR214" s="30">
        <v>0</v>
      </c>
      <c r="AS214" s="30">
        <v>892142.49464153405</v>
      </c>
      <c r="AT214" s="30">
        <v>362082.76913794875</v>
      </c>
      <c r="AU214" s="30">
        <v>151593.18790741765</v>
      </c>
      <c r="AV214" s="30">
        <v>191434.31625900278</v>
      </c>
      <c r="AW214" s="38">
        <v>1405818.4516869006</v>
      </c>
      <c r="AX214" s="30">
        <v>1399266.4900869005</v>
      </c>
      <c r="AY214" s="30">
        <v>4955</v>
      </c>
      <c r="AZ214" s="30">
        <v>1149560</v>
      </c>
      <c r="BA214" s="30">
        <v>0</v>
      </c>
      <c r="BB214" s="30">
        <v>0</v>
      </c>
      <c r="BC214" s="30">
        <v>1405818.4516869006</v>
      </c>
      <c r="BD214" s="30">
        <v>1405818.4516869006</v>
      </c>
      <c r="BE214" s="30">
        <v>0</v>
      </c>
      <c r="BF214" s="30">
        <v>1156111.9616</v>
      </c>
      <c r="BG214" s="30">
        <v>1004518.7736925824</v>
      </c>
      <c r="BH214" s="30">
        <v>1254225.2637794828</v>
      </c>
      <c r="BI214" s="30">
        <v>5406.1433783598395</v>
      </c>
      <c r="BJ214" s="30">
        <v>5288.9790400542342</v>
      </c>
      <c r="BK214" s="196">
        <v>2.2152543509494384E-2</v>
      </c>
      <c r="BL214" s="30">
        <v>0</v>
      </c>
      <c r="BM214" s="30">
        <v>0</v>
      </c>
      <c r="BN214" s="38">
        <v>1405818.4516869006</v>
      </c>
      <c r="BO214" s="30">
        <v>6031.321077960778</v>
      </c>
      <c r="BP214" s="30" t="s">
        <v>412</v>
      </c>
      <c r="BQ214" s="30">
        <v>6059.5622917538822</v>
      </c>
      <c r="BR214" s="196">
        <v>2.0018517116302759E-2</v>
      </c>
      <c r="BS214" s="30">
        <v>0</v>
      </c>
      <c r="BT214" s="30">
        <v>1405818.4516869006</v>
      </c>
      <c r="BU214" s="30">
        <v>0</v>
      </c>
      <c r="BV214" s="38">
        <v>1405818.4516869006</v>
      </c>
      <c r="BW214" s="211">
        <v>6551.9615999999996</v>
      </c>
      <c r="BX214" s="212">
        <v>1399266.4900869005</v>
      </c>
      <c r="BZ214" s="23">
        <v>8732022</v>
      </c>
      <c r="CB214" s="320"/>
    </row>
    <row r="215" spans="1:80" x14ac:dyDescent="0.25">
      <c r="A215" s="23">
        <v>142035</v>
      </c>
      <c r="B215" s="23">
        <v>8734011</v>
      </c>
      <c r="C215" s="23" t="s">
        <v>298</v>
      </c>
      <c r="D215" s="223">
        <v>985</v>
      </c>
      <c r="E215" s="223">
        <v>0</v>
      </c>
      <c r="F215" s="223">
        <v>985</v>
      </c>
      <c r="G215" s="30">
        <v>0</v>
      </c>
      <c r="H215" s="30">
        <v>3219363.4710526303</v>
      </c>
      <c r="I215" s="30">
        <v>2389214.825504126</v>
      </c>
      <c r="J215" s="30">
        <v>0</v>
      </c>
      <c r="K215" s="30">
        <v>141017.85665967586</v>
      </c>
      <c r="L215" s="30">
        <v>0</v>
      </c>
      <c r="M215" s="30">
        <v>450767.33978862793</v>
      </c>
      <c r="N215" s="30">
        <v>0</v>
      </c>
      <c r="O215" s="30">
        <v>0</v>
      </c>
      <c r="P215" s="30">
        <v>0</v>
      </c>
      <c r="Q215" s="30">
        <v>0</v>
      </c>
      <c r="R215" s="30">
        <v>0</v>
      </c>
      <c r="S215" s="30">
        <v>0</v>
      </c>
      <c r="T215" s="30">
        <v>48940.168435638567</v>
      </c>
      <c r="U215" s="30">
        <v>10345.807665622142</v>
      </c>
      <c r="V215" s="30">
        <v>7616.9134697624077</v>
      </c>
      <c r="W215" s="30">
        <v>0</v>
      </c>
      <c r="X215" s="30">
        <v>0</v>
      </c>
      <c r="Y215" s="30">
        <v>0</v>
      </c>
      <c r="Z215" s="30">
        <v>0</v>
      </c>
      <c r="AA215" s="30">
        <v>162016.65088648986</v>
      </c>
      <c r="AB215" s="30">
        <v>0</v>
      </c>
      <c r="AC215" s="30">
        <v>394700.47984558996</v>
      </c>
      <c r="AD215" s="30">
        <v>0</v>
      </c>
      <c r="AE215" s="30">
        <v>27661.485102132934</v>
      </c>
      <c r="AF215" s="30">
        <v>145041.22630741764</v>
      </c>
      <c r="AG215" s="30">
        <v>0</v>
      </c>
      <c r="AH215" s="30">
        <v>0</v>
      </c>
      <c r="AI215" s="30">
        <v>0</v>
      </c>
      <c r="AJ215" s="30">
        <v>51597</v>
      </c>
      <c r="AK215" s="30">
        <v>0</v>
      </c>
      <c r="AL215" s="30">
        <v>0</v>
      </c>
      <c r="AM215" s="30">
        <v>0</v>
      </c>
      <c r="AN215" s="30">
        <v>0</v>
      </c>
      <c r="AO215" s="30">
        <v>0</v>
      </c>
      <c r="AP215" s="30">
        <v>0</v>
      </c>
      <c r="AQ215" s="30">
        <v>0</v>
      </c>
      <c r="AR215" s="30">
        <v>0</v>
      </c>
      <c r="AS215" s="30">
        <v>5608578.2965567559</v>
      </c>
      <c r="AT215" s="30">
        <v>1243066.7018535396</v>
      </c>
      <c r="AU215" s="30">
        <v>196638.22630741764</v>
      </c>
      <c r="AV215" s="30">
        <v>728399.29853095789</v>
      </c>
      <c r="AW215" s="38">
        <v>7048283.224717713</v>
      </c>
      <c r="AX215" s="30">
        <v>6996686.224717713</v>
      </c>
      <c r="AY215" s="30">
        <v>6465</v>
      </c>
      <c r="AZ215" s="30">
        <v>6368025</v>
      </c>
      <c r="BA215" s="30">
        <v>0</v>
      </c>
      <c r="BB215" s="30">
        <v>0</v>
      </c>
      <c r="BC215" s="30">
        <v>7048283.224717713</v>
      </c>
      <c r="BD215" s="30">
        <v>0</v>
      </c>
      <c r="BE215" s="30">
        <v>7048283.224717713</v>
      </c>
      <c r="BF215" s="30">
        <v>6419622</v>
      </c>
      <c r="BG215" s="30">
        <v>6222983.7736925827</v>
      </c>
      <c r="BH215" s="30">
        <v>6851644.9984102957</v>
      </c>
      <c r="BI215" s="30">
        <v>6955.9847699596912</v>
      </c>
      <c r="BJ215" s="30">
        <v>6820.604490640364</v>
      </c>
      <c r="BK215" s="196">
        <v>1.9848721547350241E-2</v>
      </c>
      <c r="BL215" s="30">
        <v>0</v>
      </c>
      <c r="BM215" s="30">
        <v>0</v>
      </c>
      <c r="BN215" s="38">
        <v>7048283.224717713</v>
      </c>
      <c r="BO215" s="30">
        <v>7103.2347459063076</v>
      </c>
      <c r="BP215" s="30" t="s">
        <v>412</v>
      </c>
      <c r="BQ215" s="30">
        <v>7155.6174870230589</v>
      </c>
      <c r="BR215" s="196">
        <v>1.8425455922044698E-2</v>
      </c>
      <c r="BS215" s="30">
        <v>0</v>
      </c>
      <c r="BT215" s="30">
        <v>7048283.224717713</v>
      </c>
      <c r="BU215" s="30">
        <v>0</v>
      </c>
      <c r="BV215" s="38">
        <v>7048283.224717713</v>
      </c>
      <c r="BW215" s="211">
        <v>51597</v>
      </c>
      <c r="BX215" s="212">
        <v>6996686.224717713</v>
      </c>
      <c r="BZ215" s="23">
        <v>8734011</v>
      </c>
      <c r="CB215" s="320"/>
    </row>
    <row r="216" spans="1:80" x14ac:dyDescent="0.25">
      <c r="A216" s="23">
        <v>110717</v>
      </c>
      <c r="B216" s="23">
        <v>8732260</v>
      </c>
      <c r="C216" s="23" t="s">
        <v>299</v>
      </c>
      <c r="D216" s="223">
        <v>55</v>
      </c>
      <c r="E216" s="223">
        <v>55</v>
      </c>
      <c r="F216" s="223">
        <v>0</v>
      </c>
      <c r="G216" s="30">
        <v>211499.29829863954</v>
      </c>
      <c r="H216" s="30">
        <v>0</v>
      </c>
      <c r="I216" s="30">
        <v>0</v>
      </c>
      <c r="J216" s="30">
        <v>6927.1929587209252</v>
      </c>
      <c r="K216" s="30">
        <v>0</v>
      </c>
      <c r="L216" s="30">
        <v>14833.988962109455</v>
      </c>
      <c r="M216" s="30">
        <v>0</v>
      </c>
      <c r="N216" s="30">
        <v>0</v>
      </c>
      <c r="O216" s="30">
        <v>0</v>
      </c>
      <c r="P216" s="30">
        <v>0</v>
      </c>
      <c r="Q216" s="30">
        <v>0</v>
      </c>
      <c r="R216" s="30">
        <v>0</v>
      </c>
      <c r="S216" s="30">
        <v>0</v>
      </c>
      <c r="T216" s="30">
        <v>0</v>
      </c>
      <c r="U216" s="30">
        <v>0</v>
      </c>
      <c r="V216" s="30">
        <v>0</v>
      </c>
      <c r="W216" s="30">
        <v>0</v>
      </c>
      <c r="X216" s="30">
        <v>0</v>
      </c>
      <c r="Y216" s="30">
        <v>0</v>
      </c>
      <c r="Z216" s="30">
        <v>1362.9893553038839</v>
      </c>
      <c r="AA216" s="30">
        <v>0</v>
      </c>
      <c r="AB216" s="30">
        <v>22118.075343742035</v>
      </c>
      <c r="AC216" s="30">
        <v>0</v>
      </c>
      <c r="AD216" s="30">
        <v>0</v>
      </c>
      <c r="AE216" s="30">
        <v>0</v>
      </c>
      <c r="AF216" s="30">
        <v>145041.22630741764</v>
      </c>
      <c r="AG216" s="30">
        <v>57376.749759102502</v>
      </c>
      <c r="AH216" s="30">
        <v>0</v>
      </c>
      <c r="AI216" s="30">
        <v>0</v>
      </c>
      <c r="AJ216" s="30">
        <v>12724.5</v>
      </c>
      <c r="AK216" s="30">
        <v>0</v>
      </c>
      <c r="AL216" s="30">
        <v>0</v>
      </c>
      <c r="AM216" s="30">
        <v>0</v>
      </c>
      <c r="AN216" s="30">
        <v>0</v>
      </c>
      <c r="AO216" s="30">
        <v>0</v>
      </c>
      <c r="AP216" s="30">
        <v>0</v>
      </c>
      <c r="AQ216" s="30">
        <v>0</v>
      </c>
      <c r="AR216" s="30">
        <v>0</v>
      </c>
      <c r="AS216" s="30">
        <v>211499.29829863954</v>
      </c>
      <c r="AT216" s="30">
        <v>45242.2466198763</v>
      </c>
      <c r="AU216" s="30">
        <v>215142.47606652015</v>
      </c>
      <c r="AV216" s="30">
        <v>32754.165467770654</v>
      </c>
      <c r="AW216" s="38">
        <v>471884.02098503598</v>
      </c>
      <c r="AX216" s="30">
        <v>459159.52098503598</v>
      </c>
      <c r="AY216" s="30">
        <v>4955</v>
      </c>
      <c r="AZ216" s="30">
        <v>272525</v>
      </c>
      <c r="BA216" s="30">
        <v>0</v>
      </c>
      <c r="BB216" s="30">
        <v>0</v>
      </c>
      <c r="BC216" s="30">
        <v>471884.02098503598</v>
      </c>
      <c r="BD216" s="30">
        <v>471884.02098503598</v>
      </c>
      <c r="BE216" s="30">
        <v>0</v>
      </c>
      <c r="BF216" s="30">
        <v>285249.5</v>
      </c>
      <c r="BG216" s="30">
        <v>70107.023933479853</v>
      </c>
      <c r="BH216" s="30">
        <v>256741.54491851584</v>
      </c>
      <c r="BI216" s="30">
        <v>4668.0280894275611</v>
      </c>
      <c r="BJ216" s="30">
        <v>4512.7995100656572</v>
      </c>
      <c r="BK216" s="196">
        <v>3.4397402103876207E-2</v>
      </c>
      <c r="BL216" s="30">
        <v>0</v>
      </c>
      <c r="BM216" s="30">
        <v>0</v>
      </c>
      <c r="BN216" s="38">
        <v>471884.02098503598</v>
      </c>
      <c r="BO216" s="30">
        <v>8348.3549270006533</v>
      </c>
      <c r="BP216" s="30" t="s">
        <v>412</v>
      </c>
      <c r="BQ216" s="30">
        <v>8579.7094724551989</v>
      </c>
      <c r="BR216" s="196">
        <v>2.5403928168714618E-3</v>
      </c>
      <c r="BS216" s="30">
        <v>-521.60000000000014</v>
      </c>
      <c r="BT216" s="30">
        <v>471362.42098503601</v>
      </c>
      <c r="BU216" s="30">
        <v>-550</v>
      </c>
      <c r="BV216" s="38">
        <v>470812.42098503601</v>
      </c>
      <c r="BW216" s="211">
        <v>12724.5</v>
      </c>
      <c r="BX216" s="212">
        <v>458087.92098503601</v>
      </c>
      <c r="BZ216" s="23">
        <v>8732260</v>
      </c>
      <c r="CB216" s="320"/>
    </row>
    <row r="217" spans="1:80" x14ac:dyDescent="0.25">
      <c r="A217" s="23">
        <v>110807</v>
      </c>
      <c r="B217" s="23">
        <v>8733058</v>
      </c>
      <c r="C217" s="23" t="s">
        <v>300</v>
      </c>
      <c r="D217" s="223">
        <v>317</v>
      </c>
      <c r="E217" s="223">
        <v>317</v>
      </c>
      <c r="F217" s="223">
        <v>0</v>
      </c>
      <c r="G217" s="30">
        <v>1219005.0465576134</v>
      </c>
      <c r="H217" s="30">
        <v>0</v>
      </c>
      <c r="I217" s="30">
        <v>0</v>
      </c>
      <c r="J217" s="30">
        <v>36120.363284758991</v>
      </c>
      <c r="K217" s="30">
        <v>0</v>
      </c>
      <c r="L217" s="30">
        <v>80527.368651451296</v>
      </c>
      <c r="M217" s="30">
        <v>0</v>
      </c>
      <c r="N217" s="30">
        <v>1178.2409069444784</v>
      </c>
      <c r="O217" s="30">
        <v>285.78609232270333</v>
      </c>
      <c r="P217" s="30">
        <v>0</v>
      </c>
      <c r="Q217" s="30">
        <v>0</v>
      </c>
      <c r="R217" s="30">
        <v>0</v>
      </c>
      <c r="S217" s="30">
        <v>0</v>
      </c>
      <c r="T217" s="30">
        <v>0</v>
      </c>
      <c r="U217" s="30">
        <v>0</v>
      </c>
      <c r="V217" s="30">
        <v>0</v>
      </c>
      <c r="W217" s="30">
        <v>0</v>
      </c>
      <c r="X217" s="30">
        <v>0</v>
      </c>
      <c r="Y217" s="30">
        <v>0</v>
      </c>
      <c r="Z217" s="30">
        <v>11172.657794103112</v>
      </c>
      <c r="AA217" s="30">
        <v>0</v>
      </c>
      <c r="AB217" s="30">
        <v>132546.77196491658</v>
      </c>
      <c r="AC217" s="30">
        <v>0</v>
      </c>
      <c r="AD217" s="30">
        <v>14553.631682578254</v>
      </c>
      <c r="AE217" s="30">
        <v>0</v>
      </c>
      <c r="AF217" s="30">
        <v>145041.22630741764</v>
      </c>
      <c r="AG217" s="30">
        <v>0</v>
      </c>
      <c r="AH217" s="30">
        <v>0</v>
      </c>
      <c r="AI217" s="30">
        <v>0</v>
      </c>
      <c r="AJ217" s="30">
        <v>37401</v>
      </c>
      <c r="AK217" s="30">
        <v>0</v>
      </c>
      <c r="AL217" s="30">
        <v>0</v>
      </c>
      <c r="AM217" s="30">
        <v>0</v>
      </c>
      <c r="AN217" s="30">
        <v>0</v>
      </c>
      <c r="AO217" s="30">
        <v>0</v>
      </c>
      <c r="AP217" s="30">
        <v>0</v>
      </c>
      <c r="AQ217" s="30">
        <v>0</v>
      </c>
      <c r="AR217" s="30">
        <v>0</v>
      </c>
      <c r="AS217" s="30">
        <v>1219005.0465576134</v>
      </c>
      <c r="AT217" s="30">
        <v>276384.8203770754</v>
      </c>
      <c r="AU217" s="30">
        <v>182442.22630741764</v>
      </c>
      <c r="AV217" s="30">
        <v>194069.76727029253</v>
      </c>
      <c r="AW217" s="38">
        <v>1677832.0932421065</v>
      </c>
      <c r="AX217" s="30">
        <v>1640431.0932421065</v>
      </c>
      <c r="AY217" s="30">
        <v>4955</v>
      </c>
      <c r="AZ217" s="30">
        <v>1570735</v>
      </c>
      <c r="BA217" s="30">
        <v>0</v>
      </c>
      <c r="BB217" s="30">
        <v>0</v>
      </c>
      <c r="BC217" s="30">
        <v>1677832.0932421065</v>
      </c>
      <c r="BD217" s="30">
        <v>1677832.0932421065</v>
      </c>
      <c r="BE217" s="30">
        <v>0</v>
      </c>
      <c r="BF217" s="30">
        <v>1608136</v>
      </c>
      <c r="BG217" s="30">
        <v>1425693.7736925823</v>
      </c>
      <c r="BH217" s="30">
        <v>1495389.8669346888</v>
      </c>
      <c r="BI217" s="30">
        <v>4717.3181922229933</v>
      </c>
      <c r="BJ217" s="30">
        <v>4572.0586019177417</v>
      </c>
      <c r="BK217" s="196">
        <v>3.1771156704842471E-2</v>
      </c>
      <c r="BL217" s="30">
        <v>0</v>
      </c>
      <c r="BM217" s="30">
        <v>0</v>
      </c>
      <c r="BN217" s="38">
        <v>1677832.0932421065</v>
      </c>
      <c r="BO217" s="30">
        <v>5174.8614928773077</v>
      </c>
      <c r="BP217" s="30" t="s">
        <v>412</v>
      </c>
      <c r="BQ217" s="30">
        <v>5292.845720006645</v>
      </c>
      <c r="BR217" s="196">
        <v>2.3872052381550546E-2</v>
      </c>
      <c r="BS217" s="30">
        <v>-2970.55</v>
      </c>
      <c r="BT217" s="30">
        <v>1674861.5432421064</v>
      </c>
      <c r="BU217" s="30">
        <v>-3170</v>
      </c>
      <c r="BV217" s="38">
        <v>1671691.5432421064</v>
      </c>
      <c r="BW217" s="211">
        <v>37401</v>
      </c>
      <c r="BX217" s="212">
        <v>1634290.5432421064</v>
      </c>
      <c r="BZ217" s="23">
        <v>8733058</v>
      </c>
      <c r="CB217" s="320"/>
    </row>
    <row r="218" spans="1:80" x14ac:dyDescent="0.25">
      <c r="A218" s="23">
        <v>139634</v>
      </c>
      <c r="B218" s="23">
        <v>8732019</v>
      </c>
      <c r="C218" s="23" t="s">
        <v>301</v>
      </c>
      <c r="D218" s="223">
        <v>355</v>
      </c>
      <c r="E218" s="223">
        <v>355</v>
      </c>
      <c r="F218" s="223">
        <v>0</v>
      </c>
      <c r="G218" s="30">
        <v>1365131.8344730369</v>
      </c>
      <c r="H218" s="30">
        <v>0</v>
      </c>
      <c r="I218" s="30">
        <v>0</v>
      </c>
      <c r="J218" s="30">
        <v>38594.360770016523</v>
      </c>
      <c r="K218" s="30">
        <v>0</v>
      </c>
      <c r="L218" s="30">
        <v>82646.50993175256</v>
      </c>
      <c r="M218" s="30">
        <v>0</v>
      </c>
      <c r="N218" s="30">
        <v>2349.0481173151684</v>
      </c>
      <c r="O218" s="30">
        <v>854.65367672530715</v>
      </c>
      <c r="P218" s="30">
        <v>0</v>
      </c>
      <c r="Q218" s="30">
        <v>0</v>
      </c>
      <c r="R218" s="30">
        <v>0</v>
      </c>
      <c r="S218" s="30">
        <v>0</v>
      </c>
      <c r="T218" s="30">
        <v>0</v>
      </c>
      <c r="U218" s="30">
        <v>0</v>
      </c>
      <c r="V218" s="30">
        <v>0</v>
      </c>
      <c r="W218" s="30">
        <v>0</v>
      </c>
      <c r="X218" s="30">
        <v>0</v>
      </c>
      <c r="Y218" s="30">
        <v>0</v>
      </c>
      <c r="Z218" s="30">
        <v>29680.943916138134</v>
      </c>
      <c r="AA218" s="30">
        <v>0</v>
      </c>
      <c r="AB218" s="30">
        <v>138034.5912915566</v>
      </c>
      <c r="AC218" s="30">
        <v>0</v>
      </c>
      <c r="AD218" s="30">
        <v>3569.053745903751</v>
      </c>
      <c r="AE218" s="30">
        <v>0</v>
      </c>
      <c r="AF218" s="30">
        <v>145041.22630741764</v>
      </c>
      <c r="AG218" s="30">
        <v>0</v>
      </c>
      <c r="AH218" s="30">
        <v>0</v>
      </c>
      <c r="AI218" s="30">
        <v>0</v>
      </c>
      <c r="AJ218" s="30">
        <v>14851.2</v>
      </c>
      <c r="AK218" s="30">
        <v>0</v>
      </c>
      <c r="AL218" s="30">
        <v>0</v>
      </c>
      <c r="AM218" s="30">
        <v>0</v>
      </c>
      <c r="AN218" s="30">
        <v>0</v>
      </c>
      <c r="AO218" s="30">
        <v>0</v>
      </c>
      <c r="AP218" s="30">
        <v>0</v>
      </c>
      <c r="AQ218" s="30">
        <v>0</v>
      </c>
      <c r="AR218" s="30">
        <v>0</v>
      </c>
      <c r="AS218" s="30">
        <v>1365131.8344730369</v>
      </c>
      <c r="AT218" s="30">
        <v>295729.16144940804</v>
      </c>
      <c r="AU218" s="30">
        <v>159892.42630741766</v>
      </c>
      <c r="AV218" s="30">
        <v>207166.72808618535</v>
      </c>
      <c r="AW218" s="38">
        <v>1820753.4222298625</v>
      </c>
      <c r="AX218" s="30">
        <v>1805902.2222298626</v>
      </c>
      <c r="AY218" s="30">
        <v>4955</v>
      </c>
      <c r="AZ218" s="30">
        <v>1759025</v>
      </c>
      <c r="BA218" s="30">
        <v>0</v>
      </c>
      <c r="BB218" s="30">
        <v>0</v>
      </c>
      <c r="BC218" s="30">
        <v>1820753.4222298625</v>
      </c>
      <c r="BD218" s="30">
        <v>1820753.4222298623</v>
      </c>
      <c r="BE218" s="30">
        <v>0</v>
      </c>
      <c r="BF218" s="30">
        <v>1773876.2</v>
      </c>
      <c r="BG218" s="30">
        <v>1613983.7736925823</v>
      </c>
      <c r="BH218" s="30">
        <v>1660860.9959224449</v>
      </c>
      <c r="BI218" s="30">
        <v>4678.4816786547744</v>
      </c>
      <c r="BJ218" s="30">
        <v>4679.1114704214979</v>
      </c>
      <c r="BK218" s="196">
        <v>-1.3459644436867769E-4</v>
      </c>
      <c r="BL218" s="30">
        <v>1.3459644436867769E-4</v>
      </c>
      <c r="BM218" s="30">
        <v>223.57607718681723</v>
      </c>
      <c r="BN218" s="38">
        <v>1820976.9983070493</v>
      </c>
      <c r="BO218" s="30">
        <v>5087.6783050902795</v>
      </c>
      <c r="BP218" s="30" t="s">
        <v>412</v>
      </c>
      <c r="BQ218" s="30">
        <v>5129.5126712874626</v>
      </c>
      <c r="BR218" s="196">
        <v>2.200774637581171E-3</v>
      </c>
      <c r="BS218" s="30">
        <v>0</v>
      </c>
      <c r="BT218" s="30">
        <v>1820976.9983070493</v>
      </c>
      <c r="BU218" s="30">
        <v>0</v>
      </c>
      <c r="BV218" s="38">
        <v>1820976.9983070493</v>
      </c>
      <c r="BW218" s="211">
        <v>14851.2</v>
      </c>
      <c r="BX218" s="212">
        <v>1806125.7983070493</v>
      </c>
      <c r="BZ218" s="23">
        <v>8732019</v>
      </c>
      <c r="CB218" s="320"/>
    </row>
    <row r="219" spans="1:80" x14ac:dyDescent="0.25">
      <c r="A219" s="23">
        <v>139555</v>
      </c>
      <c r="B219" s="23">
        <v>8732008</v>
      </c>
      <c r="C219" s="23" t="s">
        <v>302</v>
      </c>
      <c r="D219" s="223">
        <v>214</v>
      </c>
      <c r="E219" s="223">
        <v>214</v>
      </c>
      <c r="F219" s="223">
        <v>0</v>
      </c>
      <c r="G219" s="30">
        <v>822924.54247107019</v>
      </c>
      <c r="H219" s="30">
        <v>0</v>
      </c>
      <c r="I219" s="30">
        <v>0</v>
      </c>
      <c r="J219" s="30">
        <v>17812.781893853818</v>
      </c>
      <c r="K219" s="30">
        <v>0</v>
      </c>
      <c r="L219" s="30">
        <v>38144.54304542434</v>
      </c>
      <c r="M219" s="30">
        <v>0</v>
      </c>
      <c r="N219" s="30">
        <v>0</v>
      </c>
      <c r="O219" s="30">
        <v>0</v>
      </c>
      <c r="P219" s="30">
        <v>0</v>
      </c>
      <c r="Q219" s="30">
        <v>0</v>
      </c>
      <c r="R219" s="30">
        <v>0</v>
      </c>
      <c r="S219" s="30">
        <v>0</v>
      </c>
      <c r="T219" s="30">
        <v>0</v>
      </c>
      <c r="U219" s="30">
        <v>0</v>
      </c>
      <c r="V219" s="30">
        <v>0</v>
      </c>
      <c r="W219" s="30">
        <v>0</v>
      </c>
      <c r="X219" s="30">
        <v>0</v>
      </c>
      <c r="Y219" s="30">
        <v>0</v>
      </c>
      <c r="Z219" s="30">
        <v>20751.916982729534</v>
      </c>
      <c r="AA219" s="30">
        <v>0</v>
      </c>
      <c r="AB219" s="30">
        <v>106531.43397927767</v>
      </c>
      <c r="AC219" s="30">
        <v>0</v>
      </c>
      <c r="AD219" s="30">
        <v>0</v>
      </c>
      <c r="AE219" s="30">
        <v>0</v>
      </c>
      <c r="AF219" s="30">
        <v>145041.22630741764</v>
      </c>
      <c r="AG219" s="30">
        <v>0</v>
      </c>
      <c r="AH219" s="30">
        <v>0</v>
      </c>
      <c r="AI219" s="30">
        <v>0</v>
      </c>
      <c r="AJ219" s="30">
        <v>10043.780000000001</v>
      </c>
      <c r="AK219" s="30">
        <v>0</v>
      </c>
      <c r="AL219" s="30">
        <v>0</v>
      </c>
      <c r="AM219" s="30">
        <v>0</v>
      </c>
      <c r="AN219" s="30">
        <v>0</v>
      </c>
      <c r="AO219" s="30">
        <v>0</v>
      </c>
      <c r="AP219" s="30">
        <v>0</v>
      </c>
      <c r="AQ219" s="30">
        <v>0</v>
      </c>
      <c r="AR219" s="30">
        <v>0</v>
      </c>
      <c r="AS219" s="30">
        <v>822924.54247107019</v>
      </c>
      <c r="AT219" s="30">
        <v>183240.67590128537</v>
      </c>
      <c r="AU219" s="30">
        <v>155085.00630741764</v>
      </c>
      <c r="AV219" s="30">
        <v>145044.1481720483</v>
      </c>
      <c r="AW219" s="38">
        <v>1161250.2246797732</v>
      </c>
      <c r="AX219" s="30">
        <v>1151206.4446797732</v>
      </c>
      <c r="AY219" s="30">
        <v>4955</v>
      </c>
      <c r="AZ219" s="30">
        <v>1060370</v>
      </c>
      <c r="BA219" s="30">
        <v>0</v>
      </c>
      <c r="BB219" s="30">
        <v>0</v>
      </c>
      <c r="BC219" s="30">
        <v>1161250.2246797732</v>
      </c>
      <c r="BD219" s="30">
        <v>1161250.2246797732</v>
      </c>
      <c r="BE219" s="30">
        <v>0</v>
      </c>
      <c r="BF219" s="30">
        <v>1070413.78</v>
      </c>
      <c r="BG219" s="30">
        <v>915328.77369258238</v>
      </c>
      <c r="BH219" s="30">
        <v>1006165.2183723556</v>
      </c>
      <c r="BI219" s="30">
        <v>4701.7066279082037</v>
      </c>
      <c r="BJ219" s="30">
        <v>4564.2165773681845</v>
      </c>
      <c r="BK219" s="196">
        <v>3.0123472059097291E-2</v>
      </c>
      <c r="BL219" s="30">
        <v>0</v>
      </c>
      <c r="BM219" s="30">
        <v>0</v>
      </c>
      <c r="BN219" s="38">
        <v>1161250.2246797732</v>
      </c>
      <c r="BO219" s="30">
        <v>5379.4693676624911</v>
      </c>
      <c r="BP219" s="30" t="s">
        <v>412</v>
      </c>
      <c r="BQ219" s="30">
        <v>5426.4029190643605</v>
      </c>
      <c r="BR219" s="196">
        <v>2.0639671162802964E-2</v>
      </c>
      <c r="BS219" s="30">
        <v>0</v>
      </c>
      <c r="BT219" s="30">
        <v>1161250.2246797732</v>
      </c>
      <c r="BU219" s="30">
        <v>0</v>
      </c>
      <c r="BV219" s="38">
        <v>1161250.2246797732</v>
      </c>
      <c r="BW219" s="211">
        <v>10043.780000000001</v>
      </c>
      <c r="BX219" s="212">
        <v>1151206.4446797732</v>
      </c>
      <c r="BZ219" s="23">
        <v>8732008</v>
      </c>
      <c r="CB219" s="320"/>
    </row>
    <row r="220" spans="1:80" x14ac:dyDescent="0.25">
      <c r="A220" s="23">
        <v>110765</v>
      </c>
      <c r="B220" s="23">
        <v>8732335</v>
      </c>
      <c r="C220" s="23" t="s">
        <v>303</v>
      </c>
      <c r="D220" s="223">
        <v>184</v>
      </c>
      <c r="E220" s="223">
        <v>184</v>
      </c>
      <c r="F220" s="223">
        <v>0</v>
      </c>
      <c r="G220" s="30">
        <v>707561.28885363042</v>
      </c>
      <c r="H220" s="30">
        <v>0</v>
      </c>
      <c r="I220" s="30">
        <v>0</v>
      </c>
      <c r="J220" s="30">
        <v>5442.7944675664321</v>
      </c>
      <c r="K220" s="30">
        <v>0</v>
      </c>
      <c r="L220" s="30">
        <v>13774.418321958758</v>
      </c>
      <c r="M220" s="30">
        <v>0</v>
      </c>
      <c r="N220" s="30">
        <v>1644.3336821206219</v>
      </c>
      <c r="O220" s="30">
        <v>284.88455890843568</v>
      </c>
      <c r="P220" s="30">
        <v>0</v>
      </c>
      <c r="Q220" s="30">
        <v>0</v>
      </c>
      <c r="R220" s="30">
        <v>0</v>
      </c>
      <c r="S220" s="30">
        <v>0</v>
      </c>
      <c r="T220" s="30">
        <v>0</v>
      </c>
      <c r="U220" s="30">
        <v>0</v>
      </c>
      <c r="V220" s="30">
        <v>0</v>
      </c>
      <c r="W220" s="30">
        <v>0</v>
      </c>
      <c r="X220" s="30">
        <v>0</v>
      </c>
      <c r="Y220" s="30">
        <v>0</v>
      </c>
      <c r="Z220" s="30">
        <v>27688.539069761417</v>
      </c>
      <c r="AA220" s="30">
        <v>0</v>
      </c>
      <c r="AB220" s="30">
        <v>53450.883336088147</v>
      </c>
      <c r="AC220" s="30">
        <v>0</v>
      </c>
      <c r="AD220" s="30">
        <v>0</v>
      </c>
      <c r="AE220" s="30">
        <v>0</v>
      </c>
      <c r="AF220" s="30">
        <v>145041.22630741764</v>
      </c>
      <c r="AG220" s="30">
        <v>0</v>
      </c>
      <c r="AH220" s="30">
        <v>0</v>
      </c>
      <c r="AI220" s="30">
        <v>0</v>
      </c>
      <c r="AJ220" s="30">
        <v>22455</v>
      </c>
      <c r="AK220" s="30">
        <v>0</v>
      </c>
      <c r="AL220" s="30">
        <v>0</v>
      </c>
      <c r="AM220" s="30">
        <v>0</v>
      </c>
      <c r="AN220" s="30">
        <v>0</v>
      </c>
      <c r="AO220" s="30">
        <v>0</v>
      </c>
      <c r="AP220" s="30">
        <v>0</v>
      </c>
      <c r="AQ220" s="30">
        <v>0</v>
      </c>
      <c r="AR220" s="30">
        <v>0</v>
      </c>
      <c r="AS220" s="30">
        <v>707561.28885363042</v>
      </c>
      <c r="AT220" s="30">
        <v>102285.85343640382</v>
      </c>
      <c r="AU220" s="30">
        <v>167496.22630741764</v>
      </c>
      <c r="AV220" s="30">
        <v>85121.969849957677</v>
      </c>
      <c r="AW220" s="38">
        <v>977343.36859745183</v>
      </c>
      <c r="AX220" s="30">
        <v>954888.36859745183</v>
      </c>
      <c r="AY220" s="30">
        <v>4955</v>
      </c>
      <c r="AZ220" s="30">
        <v>911720</v>
      </c>
      <c r="BA220" s="30">
        <v>0</v>
      </c>
      <c r="BB220" s="30">
        <v>0</v>
      </c>
      <c r="BC220" s="30">
        <v>977343.36859745183</v>
      </c>
      <c r="BD220" s="30">
        <v>977343.36859745183</v>
      </c>
      <c r="BE220" s="30">
        <v>0</v>
      </c>
      <c r="BF220" s="30">
        <v>934175</v>
      </c>
      <c r="BG220" s="30">
        <v>766678.77369258238</v>
      </c>
      <c r="BH220" s="30">
        <v>809847.14229003421</v>
      </c>
      <c r="BI220" s="30">
        <v>4401.3431646197514</v>
      </c>
      <c r="BJ220" s="30">
        <v>4376.4444560028141</v>
      </c>
      <c r="BK220" s="196">
        <v>5.6892550259116659E-3</v>
      </c>
      <c r="BL220" s="30">
        <v>0</v>
      </c>
      <c r="BM220" s="30">
        <v>0</v>
      </c>
      <c r="BN220" s="38">
        <v>977343.36859745183</v>
      </c>
      <c r="BO220" s="30">
        <v>5189.6106988991951</v>
      </c>
      <c r="BP220" s="30" t="s">
        <v>412</v>
      </c>
      <c r="BQ220" s="30">
        <v>5311.6487423774552</v>
      </c>
      <c r="BR220" s="196">
        <v>2.1694226124968408E-2</v>
      </c>
      <c r="BS220" s="30">
        <v>-1578.3500000000001</v>
      </c>
      <c r="BT220" s="30">
        <v>975765.01859745185</v>
      </c>
      <c r="BU220" s="30">
        <v>-1840</v>
      </c>
      <c r="BV220" s="38">
        <v>973925.01859745185</v>
      </c>
      <c r="BW220" s="211">
        <v>22455</v>
      </c>
      <c r="BX220" s="212">
        <v>951470.01859745185</v>
      </c>
      <c r="BZ220" s="23">
        <v>8732335</v>
      </c>
      <c r="CB220" s="320"/>
    </row>
    <row r="221" spans="1:80" x14ac:dyDescent="0.25">
      <c r="A221" s="23">
        <v>134894</v>
      </c>
      <c r="B221" s="23">
        <v>8733389</v>
      </c>
      <c r="C221" s="23" t="s">
        <v>304</v>
      </c>
      <c r="D221" s="223">
        <v>372</v>
      </c>
      <c r="E221" s="223">
        <v>372</v>
      </c>
      <c r="F221" s="223">
        <v>0</v>
      </c>
      <c r="G221" s="30">
        <v>1430504.3448562529</v>
      </c>
      <c r="H221" s="30">
        <v>0</v>
      </c>
      <c r="I221" s="30">
        <v>0</v>
      </c>
      <c r="J221" s="30">
        <v>28203.571331935153</v>
      </c>
      <c r="K221" s="30">
        <v>0</v>
      </c>
      <c r="L221" s="30">
        <v>60395.526488588417</v>
      </c>
      <c r="M221" s="30">
        <v>0</v>
      </c>
      <c r="N221" s="30">
        <v>0</v>
      </c>
      <c r="O221" s="30">
        <v>285.65244181654452</v>
      </c>
      <c r="P221" s="30">
        <v>0</v>
      </c>
      <c r="Q221" s="30">
        <v>0</v>
      </c>
      <c r="R221" s="30">
        <v>0</v>
      </c>
      <c r="S221" s="30">
        <v>0</v>
      </c>
      <c r="T221" s="30">
        <v>0</v>
      </c>
      <c r="U221" s="30">
        <v>0</v>
      </c>
      <c r="V221" s="30">
        <v>0</v>
      </c>
      <c r="W221" s="30">
        <v>0</v>
      </c>
      <c r="X221" s="30">
        <v>0</v>
      </c>
      <c r="Y221" s="30">
        <v>0</v>
      </c>
      <c r="Z221" s="30">
        <v>66576.851475609379</v>
      </c>
      <c r="AA221" s="30">
        <v>0</v>
      </c>
      <c r="AB221" s="30">
        <v>111846.61919356373</v>
      </c>
      <c r="AC221" s="30">
        <v>0</v>
      </c>
      <c r="AD221" s="30">
        <v>1682.9439124707399</v>
      </c>
      <c r="AE221" s="30">
        <v>0</v>
      </c>
      <c r="AF221" s="30">
        <v>145041.22630741764</v>
      </c>
      <c r="AG221" s="30">
        <v>0</v>
      </c>
      <c r="AH221" s="30">
        <v>0</v>
      </c>
      <c r="AI221" s="30">
        <v>0</v>
      </c>
      <c r="AJ221" s="30">
        <v>10374</v>
      </c>
      <c r="AK221" s="30">
        <v>0</v>
      </c>
      <c r="AL221" s="30">
        <v>0</v>
      </c>
      <c r="AM221" s="30">
        <v>0</v>
      </c>
      <c r="AN221" s="30">
        <v>0</v>
      </c>
      <c r="AO221" s="30">
        <v>0</v>
      </c>
      <c r="AP221" s="30">
        <v>0</v>
      </c>
      <c r="AQ221" s="30">
        <v>0</v>
      </c>
      <c r="AR221" s="30">
        <v>0</v>
      </c>
      <c r="AS221" s="30">
        <v>1430504.3448562529</v>
      </c>
      <c r="AT221" s="30">
        <v>268991.16484398395</v>
      </c>
      <c r="AU221" s="30">
        <v>155415.22630741764</v>
      </c>
      <c r="AV221" s="30">
        <v>178140.94210122863</v>
      </c>
      <c r="AW221" s="38">
        <v>1854910.7360076546</v>
      </c>
      <c r="AX221" s="30">
        <v>1844536.7360076546</v>
      </c>
      <c r="AY221" s="30">
        <v>4955</v>
      </c>
      <c r="AZ221" s="30">
        <v>1843260</v>
      </c>
      <c r="BA221" s="30">
        <v>0</v>
      </c>
      <c r="BB221" s="30">
        <v>0</v>
      </c>
      <c r="BC221" s="30">
        <v>1854910.7360076546</v>
      </c>
      <c r="BD221" s="30">
        <v>1854910.7360076548</v>
      </c>
      <c r="BE221" s="30">
        <v>0</v>
      </c>
      <c r="BF221" s="30">
        <v>1853634</v>
      </c>
      <c r="BG221" s="30">
        <v>1698218.7736925823</v>
      </c>
      <c r="BH221" s="30">
        <v>1699495.5097002368</v>
      </c>
      <c r="BI221" s="30">
        <v>4568.5363163984857</v>
      </c>
      <c r="BJ221" s="30">
        <v>4572.6619560725439</v>
      </c>
      <c r="BK221" s="196">
        <v>-9.022402516720762E-4</v>
      </c>
      <c r="BL221" s="30">
        <v>9.022402516720762E-4</v>
      </c>
      <c r="BM221" s="30">
        <v>1534.737958749658</v>
      </c>
      <c r="BN221" s="38">
        <v>1856445.4739664043</v>
      </c>
      <c r="BO221" s="30">
        <v>4962.5577257161403</v>
      </c>
      <c r="BP221" s="30" t="s">
        <v>412</v>
      </c>
      <c r="BQ221" s="30">
        <v>4990.4448224903344</v>
      </c>
      <c r="BR221" s="196">
        <v>4.4409742686701836E-3</v>
      </c>
      <c r="BS221" s="30">
        <v>-3352.6500000000005</v>
      </c>
      <c r="BT221" s="30">
        <v>1853092.8239664044</v>
      </c>
      <c r="BU221" s="30">
        <v>-3720</v>
      </c>
      <c r="BV221" s="38">
        <v>1849372.8239664044</v>
      </c>
      <c r="BW221" s="211">
        <v>10374</v>
      </c>
      <c r="BX221" s="212">
        <v>1838998.8239664044</v>
      </c>
      <c r="BZ221" s="23">
        <v>8733389</v>
      </c>
      <c r="CB221" s="320"/>
    </row>
    <row r="222" spans="1:80" x14ac:dyDescent="0.25">
      <c r="A222" s="23">
        <v>143941</v>
      </c>
      <c r="B222" s="23">
        <v>8732049</v>
      </c>
      <c r="C222" s="23" t="s">
        <v>305</v>
      </c>
      <c r="D222" s="223">
        <v>356</v>
      </c>
      <c r="E222" s="223">
        <v>356</v>
      </c>
      <c r="F222" s="223">
        <v>0</v>
      </c>
      <c r="G222" s="30">
        <v>1368977.2762602849</v>
      </c>
      <c r="H222" s="30">
        <v>0</v>
      </c>
      <c r="I222" s="30">
        <v>0</v>
      </c>
      <c r="J222" s="30">
        <v>52448.746687458326</v>
      </c>
      <c r="K222" s="30">
        <v>0</v>
      </c>
      <c r="L222" s="30">
        <v>113374.05849612206</v>
      </c>
      <c r="M222" s="30">
        <v>0</v>
      </c>
      <c r="N222" s="30">
        <v>234.90481173151684</v>
      </c>
      <c r="O222" s="30">
        <v>0</v>
      </c>
      <c r="P222" s="30">
        <v>0</v>
      </c>
      <c r="Q222" s="30">
        <v>0</v>
      </c>
      <c r="R222" s="30">
        <v>0</v>
      </c>
      <c r="S222" s="30">
        <v>0</v>
      </c>
      <c r="T222" s="30">
        <v>0</v>
      </c>
      <c r="U222" s="30">
        <v>0</v>
      </c>
      <c r="V222" s="30">
        <v>0</v>
      </c>
      <c r="W222" s="30">
        <v>0</v>
      </c>
      <c r="X222" s="30">
        <v>0</v>
      </c>
      <c r="Y222" s="30">
        <v>0</v>
      </c>
      <c r="Z222" s="30">
        <v>22709.66193050515</v>
      </c>
      <c r="AA222" s="30">
        <v>0</v>
      </c>
      <c r="AB222" s="30">
        <v>165411.8286933651</v>
      </c>
      <c r="AC222" s="30">
        <v>0</v>
      </c>
      <c r="AD222" s="30">
        <v>5440.3954397019461</v>
      </c>
      <c r="AE222" s="30">
        <v>0</v>
      </c>
      <c r="AF222" s="30">
        <v>145041.22630741764</v>
      </c>
      <c r="AG222" s="30">
        <v>0</v>
      </c>
      <c r="AH222" s="30">
        <v>0</v>
      </c>
      <c r="AI222" s="30">
        <v>0</v>
      </c>
      <c r="AJ222" s="30">
        <v>14196</v>
      </c>
      <c r="AK222" s="30">
        <v>0</v>
      </c>
      <c r="AL222" s="30">
        <v>0</v>
      </c>
      <c r="AM222" s="30">
        <v>0</v>
      </c>
      <c r="AN222" s="30">
        <v>0</v>
      </c>
      <c r="AO222" s="30">
        <v>0</v>
      </c>
      <c r="AP222" s="30">
        <v>0</v>
      </c>
      <c r="AQ222" s="30">
        <v>0</v>
      </c>
      <c r="AR222" s="30">
        <v>0</v>
      </c>
      <c r="AS222" s="30">
        <v>1368977.2762602849</v>
      </c>
      <c r="AT222" s="30">
        <v>359619.59605888411</v>
      </c>
      <c r="AU222" s="30">
        <v>159237.22630741764</v>
      </c>
      <c r="AV222" s="30">
        <v>236929.37887093317</v>
      </c>
      <c r="AW222" s="38">
        <v>1887834.0986265868</v>
      </c>
      <c r="AX222" s="30">
        <v>1873638.0986265868</v>
      </c>
      <c r="AY222" s="30">
        <v>4955</v>
      </c>
      <c r="AZ222" s="30">
        <v>1763980</v>
      </c>
      <c r="BA222" s="30">
        <v>0</v>
      </c>
      <c r="BB222" s="30">
        <v>0</v>
      </c>
      <c r="BC222" s="30">
        <v>1887834.0986265868</v>
      </c>
      <c r="BD222" s="30">
        <v>1887834.0986265868</v>
      </c>
      <c r="BE222" s="30">
        <v>0</v>
      </c>
      <c r="BF222" s="30">
        <v>1778176</v>
      </c>
      <c r="BG222" s="30">
        <v>1618938.7736925823</v>
      </c>
      <c r="BH222" s="30">
        <v>1728596.8723191691</v>
      </c>
      <c r="BI222" s="30">
        <v>4855.609191907778</v>
      </c>
      <c r="BJ222" s="30">
        <v>4779.6730471161</v>
      </c>
      <c r="BK222" s="196">
        <v>1.5887309454669814E-2</v>
      </c>
      <c r="BL222" s="30">
        <v>0</v>
      </c>
      <c r="BM222" s="30">
        <v>0</v>
      </c>
      <c r="BN222" s="38">
        <v>1887834.0986265868</v>
      </c>
      <c r="BO222" s="30">
        <v>5263.0283669286146</v>
      </c>
      <c r="BP222" s="30" t="s">
        <v>412</v>
      </c>
      <c r="BQ222" s="30">
        <v>5302.9047714229964</v>
      </c>
      <c r="BR222" s="196">
        <v>2.1350623416546366E-2</v>
      </c>
      <c r="BS222" s="30">
        <v>0</v>
      </c>
      <c r="BT222" s="30">
        <v>1887834.0986265868</v>
      </c>
      <c r="BU222" s="30">
        <v>0</v>
      </c>
      <c r="BV222" s="38">
        <v>1887834.0986265868</v>
      </c>
      <c r="BW222" s="211">
        <v>14196</v>
      </c>
      <c r="BX222" s="212">
        <v>1873638.0986265868</v>
      </c>
      <c r="BZ222" s="23">
        <v>8732049</v>
      </c>
      <c r="CB222" s="320"/>
    </row>
    <row r="223" spans="1:80" x14ac:dyDescent="0.25">
      <c r="A223" s="23">
        <v>150783</v>
      </c>
      <c r="B223" s="23">
        <v>8734017</v>
      </c>
      <c r="C223" s="23" t="s">
        <v>443</v>
      </c>
      <c r="D223" s="223">
        <v>171</v>
      </c>
      <c r="E223" s="223">
        <v>0</v>
      </c>
      <c r="F223" s="223">
        <v>171</v>
      </c>
      <c r="G223" s="30">
        <v>0</v>
      </c>
      <c r="H223" s="30">
        <v>926786.45378787839</v>
      </c>
      <c r="I223" s="30">
        <v>0</v>
      </c>
      <c r="J223" s="30">
        <v>0</v>
      </c>
      <c r="K223" s="30">
        <v>33509.193661705118</v>
      </c>
      <c r="L223" s="30">
        <v>0</v>
      </c>
      <c r="M223" s="30">
        <v>107897.91120717223</v>
      </c>
      <c r="N223" s="30">
        <v>0</v>
      </c>
      <c r="O223" s="30">
        <v>0</v>
      </c>
      <c r="P223" s="30">
        <v>0</v>
      </c>
      <c r="Q223" s="30">
        <v>0</v>
      </c>
      <c r="R223" s="30">
        <v>0</v>
      </c>
      <c r="S223" s="30">
        <v>0</v>
      </c>
      <c r="T223" s="30">
        <v>20139.363867388456</v>
      </c>
      <c r="U223" s="30">
        <v>14469.879081190838</v>
      </c>
      <c r="V223" s="30">
        <v>20418.607147902629</v>
      </c>
      <c r="W223" s="30">
        <v>12938.271997158374</v>
      </c>
      <c r="X223" s="30">
        <v>7564.9543266576702</v>
      </c>
      <c r="Y223" s="30">
        <v>0</v>
      </c>
      <c r="Z223" s="30">
        <v>0</v>
      </c>
      <c r="AA223" s="30">
        <v>37790.923962923101</v>
      </c>
      <c r="AB223" s="30">
        <v>0</v>
      </c>
      <c r="AC223" s="30">
        <v>38444.583242156012</v>
      </c>
      <c r="AD223" s="30">
        <v>0</v>
      </c>
      <c r="AE223" s="30">
        <v>0</v>
      </c>
      <c r="AF223" s="30">
        <v>145041.22630741764</v>
      </c>
      <c r="AG223" s="30">
        <v>15019.813662113196</v>
      </c>
      <c r="AH223" s="30">
        <v>0</v>
      </c>
      <c r="AI223" s="30">
        <v>0</v>
      </c>
      <c r="AJ223" s="30">
        <v>0</v>
      </c>
      <c r="AK223" s="30">
        <v>0</v>
      </c>
      <c r="AL223" s="30">
        <v>0</v>
      </c>
      <c r="AM223" s="30">
        <v>0</v>
      </c>
      <c r="AN223" s="30">
        <v>0</v>
      </c>
      <c r="AO223" s="30">
        <v>0</v>
      </c>
      <c r="AP223" s="30">
        <v>0</v>
      </c>
      <c r="AQ223" s="30">
        <v>0</v>
      </c>
      <c r="AR223" s="30">
        <v>0</v>
      </c>
      <c r="AS223" s="30">
        <v>926786.45378787839</v>
      </c>
      <c r="AT223" s="30">
        <v>293173.68849425443</v>
      </c>
      <c r="AU223" s="30">
        <v>160061.03996953083</v>
      </c>
      <c r="AV223" s="30">
        <v>146305.05919578235</v>
      </c>
      <c r="AW223" s="38">
        <v>1380021.1822516636</v>
      </c>
      <c r="AX223" s="30">
        <v>1380021.1822516636</v>
      </c>
      <c r="AY223" s="30">
        <v>6221</v>
      </c>
      <c r="AZ223" s="30">
        <v>1063791</v>
      </c>
      <c r="BA223" s="30">
        <v>0</v>
      </c>
      <c r="BB223" s="30">
        <v>0</v>
      </c>
      <c r="BC223" s="30">
        <v>1380021.1822516636</v>
      </c>
      <c r="BD223" s="30">
        <v>0</v>
      </c>
      <c r="BE223" s="30">
        <v>1380021.1822516639</v>
      </c>
      <c r="BF223" s="30">
        <v>1063791</v>
      </c>
      <c r="BG223" s="30">
        <v>903729.96003046911</v>
      </c>
      <c r="BH223" s="30">
        <v>1219960.1422821328</v>
      </c>
      <c r="BI223" s="30">
        <v>7134.269837907209</v>
      </c>
      <c r="BJ223" s="30">
        <v>7452.2803499262354</v>
      </c>
      <c r="BK223" s="196">
        <v>-4.2672913133518148E-2</v>
      </c>
      <c r="BL223" s="30">
        <v>4.2672913133518148E-2</v>
      </c>
      <c r="BM223" s="30">
        <v>54379.797555253528</v>
      </c>
      <c r="BN223" s="38">
        <v>1434400.9798069173</v>
      </c>
      <c r="BO223" s="30">
        <v>8388.3098234322642</v>
      </c>
      <c r="BP223" s="30" t="s">
        <v>412</v>
      </c>
      <c r="BQ223" s="30">
        <v>8388.3098234322642</v>
      </c>
      <c r="BR223" s="196">
        <v>-9.1263198657985711E-2</v>
      </c>
      <c r="BS223" s="30">
        <v>0</v>
      </c>
      <c r="BT223" s="30">
        <v>1434400.9798069173</v>
      </c>
      <c r="BU223" s="30">
        <v>0</v>
      </c>
      <c r="BV223" s="38">
        <v>1434400.9798069173</v>
      </c>
      <c r="BW223" s="211">
        <v>0</v>
      </c>
      <c r="BX223" s="212">
        <v>1434400.9798069173</v>
      </c>
      <c r="BZ223" s="23">
        <v>8734017</v>
      </c>
      <c r="CB223" s="320"/>
    </row>
    <row r="224" spans="1:80" x14ac:dyDescent="0.25">
      <c r="A224" s="23">
        <v>137867</v>
      </c>
      <c r="B224" s="23">
        <v>8734000</v>
      </c>
      <c r="C224" s="23" t="s">
        <v>306</v>
      </c>
      <c r="D224" s="223">
        <v>1257</v>
      </c>
      <c r="E224" s="223">
        <v>0</v>
      </c>
      <c r="F224" s="223">
        <v>1257</v>
      </c>
      <c r="G224" s="30">
        <v>0</v>
      </c>
      <c r="H224" s="30">
        <v>4102791.4942539413</v>
      </c>
      <c r="I224" s="30">
        <v>3055261.9251970924</v>
      </c>
      <c r="J224" s="30">
        <v>0</v>
      </c>
      <c r="K224" s="30">
        <v>256800.9389697251</v>
      </c>
      <c r="L224" s="30">
        <v>0</v>
      </c>
      <c r="M224" s="30">
        <v>812935.58175673254</v>
      </c>
      <c r="N224" s="30">
        <v>0</v>
      </c>
      <c r="O224" s="30">
        <v>0</v>
      </c>
      <c r="P224" s="30">
        <v>0</v>
      </c>
      <c r="Q224" s="30">
        <v>0</v>
      </c>
      <c r="R224" s="30">
        <v>0</v>
      </c>
      <c r="S224" s="30">
        <v>0</v>
      </c>
      <c r="T224" s="30">
        <v>146480.64302611275</v>
      </c>
      <c r="U224" s="30">
        <v>136744.58827604927</v>
      </c>
      <c r="V224" s="30">
        <v>111079.98810070132</v>
      </c>
      <c r="W224" s="30">
        <v>60440.50826104758</v>
      </c>
      <c r="X224" s="30">
        <v>96810.770281691075</v>
      </c>
      <c r="Y224" s="30">
        <v>0</v>
      </c>
      <c r="Z224" s="30">
        <v>0</v>
      </c>
      <c r="AA224" s="30">
        <v>54381.084175278535</v>
      </c>
      <c r="AB224" s="30">
        <v>0</v>
      </c>
      <c r="AC224" s="30">
        <v>673813.84158405382</v>
      </c>
      <c r="AD224" s="30">
        <v>0</v>
      </c>
      <c r="AE224" s="30">
        <v>0</v>
      </c>
      <c r="AF224" s="30">
        <v>145041.22630741764</v>
      </c>
      <c r="AG224" s="30">
        <v>0</v>
      </c>
      <c r="AH224" s="30">
        <v>0</v>
      </c>
      <c r="AI224" s="30">
        <v>0</v>
      </c>
      <c r="AJ224" s="30">
        <v>66611.609599999996</v>
      </c>
      <c r="AK224" s="30">
        <v>226978</v>
      </c>
      <c r="AL224" s="30">
        <v>0</v>
      </c>
      <c r="AM224" s="30">
        <v>0</v>
      </c>
      <c r="AN224" s="30">
        <v>0</v>
      </c>
      <c r="AO224" s="30">
        <v>0</v>
      </c>
      <c r="AP224" s="30">
        <v>0</v>
      </c>
      <c r="AQ224" s="30">
        <v>0</v>
      </c>
      <c r="AR224" s="30">
        <v>0</v>
      </c>
      <c r="AS224" s="30">
        <v>7158053.4194510337</v>
      </c>
      <c r="AT224" s="30">
        <v>2349487.944431392</v>
      </c>
      <c r="AU224" s="30">
        <v>438630.83590741764</v>
      </c>
      <c r="AV224" s="30">
        <v>1480777.0038939426</v>
      </c>
      <c r="AW224" s="38">
        <v>9946172.1997898445</v>
      </c>
      <c r="AX224" s="30">
        <v>9652582.5901898444</v>
      </c>
      <c r="AY224" s="30">
        <v>6465</v>
      </c>
      <c r="AZ224" s="30">
        <v>8126505</v>
      </c>
      <c r="BA224" s="30">
        <v>0</v>
      </c>
      <c r="BB224" s="30">
        <v>0</v>
      </c>
      <c r="BC224" s="30">
        <v>9946172.1997898445</v>
      </c>
      <c r="BD224" s="30">
        <v>0</v>
      </c>
      <c r="BE224" s="30">
        <v>9946172.1997898445</v>
      </c>
      <c r="BF224" s="30">
        <v>8420094.6096000001</v>
      </c>
      <c r="BG224" s="30">
        <v>7981463.7736925827</v>
      </c>
      <c r="BH224" s="30">
        <v>9507541.3638824262</v>
      </c>
      <c r="BI224" s="30">
        <v>7563.6765026908724</v>
      </c>
      <c r="BJ224" s="30">
        <v>7507.8323863649166</v>
      </c>
      <c r="BK224" s="196">
        <v>7.4381144186669839E-3</v>
      </c>
      <c r="BL224" s="30">
        <v>0</v>
      </c>
      <c r="BM224" s="30">
        <v>0</v>
      </c>
      <c r="BN224" s="38">
        <v>9946172.1997898445</v>
      </c>
      <c r="BO224" s="30">
        <v>7679.0633175734638</v>
      </c>
      <c r="BP224" s="30" t="s">
        <v>412</v>
      </c>
      <c r="BQ224" s="30">
        <v>7912.6270483610533</v>
      </c>
      <c r="BR224" s="196">
        <v>1.2239628700555283E-2</v>
      </c>
      <c r="BS224" s="30">
        <v>0</v>
      </c>
      <c r="BT224" s="30">
        <v>9946172.1997898445</v>
      </c>
      <c r="BU224" s="30">
        <v>0</v>
      </c>
      <c r="BV224" s="38">
        <v>9946172.1997898445</v>
      </c>
      <c r="BW224" s="211">
        <v>66611.609599999996</v>
      </c>
      <c r="BX224" s="212">
        <v>9879560.5901898444</v>
      </c>
      <c r="BZ224" s="23">
        <v>8734000</v>
      </c>
      <c r="CB224" s="320"/>
    </row>
    <row r="225" spans="1:80" x14ac:dyDescent="0.25">
      <c r="A225" s="23">
        <v>143955</v>
      </c>
      <c r="B225" s="23">
        <v>8732050</v>
      </c>
      <c r="C225" s="23" t="s">
        <v>307</v>
      </c>
      <c r="D225" s="223">
        <v>112</v>
      </c>
      <c r="E225" s="223">
        <v>112</v>
      </c>
      <c r="F225" s="223">
        <v>0</v>
      </c>
      <c r="G225" s="30">
        <v>430689.4801717751</v>
      </c>
      <c r="H225" s="30">
        <v>0</v>
      </c>
      <c r="I225" s="30">
        <v>0</v>
      </c>
      <c r="J225" s="30">
        <v>20781.578876162734</v>
      </c>
      <c r="K225" s="30">
        <v>0</v>
      </c>
      <c r="L225" s="30">
        <v>44501.966886328286</v>
      </c>
      <c r="M225" s="30">
        <v>0</v>
      </c>
      <c r="N225" s="30">
        <v>1879.2384938521366</v>
      </c>
      <c r="O225" s="30">
        <v>1994.1919123590505</v>
      </c>
      <c r="P225" s="30">
        <v>2224.0987493728735</v>
      </c>
      <c r="Q225" s="30">
        <v>0</v>
      </c>
      <c r="R225" s="30">
        <v>0</v>
      </c>
      <c r="S225" s="30">
        <v>0</v>
      </c>
      <c r="T225" s="30">
        <v>0</v>
      </c>
      <c r="U225" s="30">
        <v>0</v>
      </c>
      <c r="V225" s="30">
        <v>0</v>
      </c>
      <c r="W225" s="30">
        <v>0</v>
      </c>
      <c r="X225" s="30">
        <v>0</v>
      </c>
      <c r="Y225" s="30">
        <v>0</v>
      </c>
      <c r="Z225" s="30">
        <v>0</v>
      </c>
      <c r="AA225" s="30">
        <v>0</v>
      </c>
      <c r="AB225" s="30">
        <v>46054.065216840594</v>
      </c>
      <c r="AC225" s="30">
        <v>0</v>
      </c>
      <c r="AD225" s="30">
        <v>270.09055374406807</v>
      </c>
      <c r="AE225" s="30">
        <v>0</v>
      </c>
      <c r="AF225" s="30">
        <v>145041.22630741764</v>
      </c>
      <c r="AG225" s="30">
        <v>8107.8173491367188</v>
      </c>
      <c r="AH225" s="30">
        <v>0</v>
      </c>
      <c r="AI225" s="30">
        <v>0</v>
      </c>
      <c r="AJ225" s="30">
        <v>5039.8514999999998</v>
      </c>
      <c r="AK225" s="30">
        <v>0</v>
      </c>
      <c r="AL225" s="30">
        <v>0</v>
      </c>
      <c r="AM225" s="30">
        <v>0</v>
      </c>
      <c r="AN225" s="30">
        <v>0</v>
      </c>
      <c r="AO225" s="30">
        <v>0</v>
      </c>
      <c r="AP225" s="30">
        <v>0</v>
      </c>
      <c r="AQ225" s="30">
        <v>0</v>
      </c>
      <c r="AR225" s="30">
        <v>0</v>
      </c>
      <c r="AS225" s="30">
        <v>430689.4801717751</v>
      </c>
      <c r="AT225" s="30">
        <v>117705.23068865975</v>
      </c>
      <c r="AU225" s="30">
        <v>158188.89515655435</v>
      </c>
      <c r="AV225" s="30">
        <v>74383.145866648745</v>
      </c>
      <c r="AW225" s="38">
        <v>706583.6060169891</v>
      </c>
      <c r="AX225" s="30">
        <v>701543.75451698911</v>
      </c>
      <c r="AY225" s="30">
        <v>4955</v>
      </c>
      <c r="AZ225" s="30">
        <v>554960</v>
      </c>
      <c r="BA225" s="30">
        <v>0</v>
      </c>
      <c r="BB225" s="30">
        <v>0</v>
      </c>
      <c r="BC225" s="30">
        <v>706583.6060169891</v>
      </c>
      <c r="BD225" s="30">
        <v>706583.60601698933</v>
      </c>
      <c r="BE225" s="30">
        <v>0</v>
      </c>
      <c r="BF225" s="30">
        <v>559999.85149999999</v>
      </c>
      <c r="BG225" s="30">
        <v>401810.95634344564</v>
      </c>
      <c r="BH225" s="30">
        <v>548394.7108604348</v>
      </c>
      <c r="BI225" s="30">
        <v>4896.3813469681681</v>
      </c>
      <c r="BJ225" s="30">
        <v>4899.3817229864835</v>
      </c>
      <c r="BK225" s="196">
        <v>-6.1239890826192769E-4</v>
      </c>
      <c r="BL225" s="30">
        <v>6.1239890826192769E-4</v>
      </c>
      <c r="BM225" s="30">
        <v>336.04211405132088</v>
      </c>
      <c r="BN225" s="38">
        <v>706919.64813104039</v>
      </c>
      <c r="BO225" s="30">
        <v>6266.7838984914324</v>
      </c>
      <c r="BP225" s="30" t="s">
        <v>412</v>
      </c>
      <c r="BQ225" s="30">
        <v>6311.7825725985749</v>
      </c>
      <c r="BR225" s="196">
        <v>5.6887550134057108E-3</v>
      </c>
      <c r="BS225" s="30">
        <v>0</v>
      </c>
      <c r="BT225" s="30">
        <v>706919.64813104039</v>
      </c>
      <c r="BU225" s="30">
        <v>0</v>
      </c>
      <c r="BV225" s="38">
        <v>706919.64813104039</v>
      </c>
      <c r="BW225" s="211">
        <v>5039.8514999999998</v>
      </c>
      <c r="BX225" s="212">
        <v>701879.7966310404</v>
      </c>
      <c r="BZ225" s="23">
        <v>8732050</v>
      </c>
      <c r="CB225" s="320"/>
    </row>
    <row r="226" spans="1:80" x14ac:dyDescent="0.25">
      <c r="A226" s="23">
        <v>146310</v>
      </c>
      <c r="B226" s="23">
        <v>8732078</v>
      </c>
      <c r="C226" s="23" t="s">
        <v>308</v>
      </c>
      <c r="D226" s="223">
        <v>205</v>
      </c>
      <c r="E226" s="223">
        <v>205</v>
      </c>
      <c r="F226" s="223">
        <v>0</v>
      </c>
      <c r="G226" s="30">
        <v>788315.56638583832</v>
      </c>
      <c r="H226" s="30">
        <v>0</v>
      </c>
      <c r="I226" s="30">
        <v>0</v>
      </c>
      <c r="J226" s="30">
        <v>51459.147693355379</v>
      </c>
      <c r="K226" s="30">
        <v>0</v>
      </c>
      <c r="L226" s="30">
        <v>112314.48785597131</v>
      </c>
      <c r="M226" s="30">
        <v>0</v>
      </c>
      <c r="N226" s="30">
        <v>4744.3828970404929</v>
      </c>
      <c r="O226" s="30">
        <v>5753.8260666235783</v>
      </c>
      <c r="P226" s="30">
        <v>23807.717154617079</v>
      </c>
      <c r="Q226" s="30">
        <v>24236.73050168989</v>
      </c>
      <c r="R226" s="30">
        <v>0</v>
      </c>
      <c r="S226" s="30">
        <v>0</v>
      </c>
      <c r="T226" s="30">
        <v>0</v>
      </c>
      <c r="U226" s="30">
        <v>0</v>
      </c>
      <c r="V226" s="30">
        <v>0</v>
      </c>
      <c r="W226" s="30">
        <v>0</v>
      </c>
      <c r="X226" s="30">
        <v>0</v>
      </c>
      <c r="Y226" s="30">
        <v>0</v>
      </c>
      <c r="Z226" s="30">
        <v>20901.530269387291</v>
      </c>
      <c r="AA226" s="30">
        <v>0</v>
      </c>
      <c r="AB226" s="30">
        <v>135621.66101964164</v>
      </c>
      <c r="AC226" s="30">
        <v>0</v>
      </c>
      <c r="AD226" s="30">
        <v>2604.4446253892306</v>
      </c>
      <c r="AE226" s="30">
        <v>0</v>
      </c>
      <c r="AF226" s="30">
        <v>145041.22630741764</v>
      </c>
      <c r="AG226" s="30">
        <v>0</v>
      </c>
      <c r="AH226" s="30">
        <v>0</v>
      </c>
      <c r="AI226" s="30">
        <v>0</v>
      </c>
      <c r="AJ226" s="30">
        <v>5896.8</v>
      </c>
      <c r="AK226" s="30">
        <v>0</v>
      </c>
      <c r="AL226" s="30">
        <v>0</v>
      </c>
      <c r="AM226" s="30">
        <v>0</v>
      </c>
      <c r="AN226" s="30">
        <v>0</v>
      </c>
      <c r="AO226" s="30">
        <v>0</v>
      </c>
      <c r="AP226" s="30">
        <v>0</v>
      </c>
      <c r="AQ226" s="30">
        <v>0</v>
      </c>
      <c r="AR226" s="30">
        <v>0</v>
      </c>
      <c r="AS226" s="30">
        <v>788315.56638583832</v>
      </c>
      <c r="AT226" s="30">
        <v>381443.9280837159</v>
      </c>
      <c r="AU226" s="30">
        <v>150938.02630741763</v>
      </c>
      <c r="AV226" s="30">
        <v>227438.63969498611</v>
      </c>
      <c r="AW226" s="38">
        <v>1320697.5207769717</v>
      </c>
      <c r="AX226" s="30">
        <v>1314800.7207769717</v>
      </c>
      <c r="AY226" s="30">
        <v>4955</v>
      </c>
      <c r="AZ226" s="30">
        <v>1015775</v>
      </c>
      <c r="BA226" s="30">
        <v>0</v>
      </c>
      <c r="BB226" s="30">
        <v>0</v>
      </c>
      <c r="BC226" s="30">
        <v>1320697.5207769717</v>
      </c>
      <c r="BD226" s="30">
        <v>1320697.5207769717</v>
      </c>
      <c r="BE226" s="30">
        <v>0</v>
      </c>
      <c r="BF226" s="30">
        <v>1021671.8</v>
      </c>
      <c r="BG226" s="30">
        <v>870733.77369258238</v>
      </c>
      <c r="BH226" s="30">
        <v>1169759.4944695539</v>
      </c>
      <c r="BI226" s="30">
        <v>5706.1438754612391</v>
      </c>
      <c r="BJ226" s="30">
        <v>5651.9016157794513</v>
      </c>
      <c r="BK226" s="196">
        <v>9.5971698322472078E-3</v>
      </c>
      <c r="BL226" s="30">
        <v>0</v>
      </c>
      <c r="BM226" s="30">
        <v>0</v>
      </c>
      <c r="BN226" s="38">
        <v>1320697.5207769717</v>
      </c>
      <c r="BO226" s="30">
        <v>6413.6620525705939</v>
      </c>
      <c r="BP226" s="30" t="s">
        <v>412</v>
      </c>
      <c r="BQ226" s="30">
        <v>6442.4269306193746</v>
      </c>
      <c r="BR226" s="196">
        <v>1.4199088411566141E-2</v>
      </c>
      <c r="BS226" s="30">
        <v>0</v>
      </c>
      <c r="BT226" s="30">
        <v>1320697.5207769717</v>
      </c>
      <c r="BU226" s="30">
        <v>0</v>
      </c>
      <c r="BV226" s="38">
        <v>1320697.5207769717</v>
      </c>
      <c r="BW226" s="211">
        <v>5896.8</v>
      </c>
      <c r="BX226" s="212">
        <v>1314800.7207769717</v>
      </c>
      <c r="BZ226" s="23">
        <v>8732078</v>
      </c>
      <c r="CB226" s="320"/>
    </row>
    <row r="227" spans="1:80" x14ac:dyDescent="0.25">
      <c r="A227" s="23">
        <v>136814</v>
      </c>
      <c r="B227" s="23">
        <v>8732001</v>
      </c>
      <c r="C227" s="23" t="s">
        <v>309</v>
      </c>
      <c r="D227" s="223">
        <v>490</v>
      </c>
      <c r="E227" s="223">
        <v>490</v>
      </c>
      <c r="F227" s="223">
        <v>0</v>
      </c>
      <c r="G227" s="30">
        <v>1884266.4757515159</v>
      </c>
      <c r="H227" s="30">
        <v>0</v>
      </c>
      <c r="I227" s="30">
        <v>0</v>
      </c>
      <c r="J227" s="30">
        <v>40078.759261171086</v>
      </c>
      <c r="K227" s="30">
        <v>0</v>
      </c>
      <c r="L227" s="30">
        <v>89003.933772656354</v>
      </c>
      <c r="M227" s="30">
        <v>0</v>
      </c>
      <c r="N227" s="30">
        <v>0</v>
      </c>
      <c r="O227" s="30">
        <v>856.40143475541981</v>
      </c>
      <c r="P227" s="30">
        <v>1337.1882051444272</v>
      </c>
      <c r="Q227" s="30">
        <v>490.80316143877786</v>
      </c>
      <c r="R227" s="30">
        <v>0</v>
      </c>
      <c r="S227" s="30">
        <v>0</v>
      </c>
      <c r="T227" s="30">
        <v>0</v>
      </c>
      <c r="U227" s="30">
        <v>0</v>
      </c>
      <c r="V227" s="30">
        <v>0</v>
      </c>
      <c r="W227" s="30">
        <v>0</v>
      </c>
      <c r="X227" s="30">
        <v>0</v>
      </c>
      <c r="Y227" s="30">
        <v>0</v>
      </c>
      <c r="Z227" s="30">
        <v>25280.840020216947</v>
      </c>
      <c r="AA227" s="30">
        <v>0</v>
      </c>
      <c r="AB227" s="30">
        <v>149215.10233163627</v>
      </c>
      <c r="AC227" s="30">
        <v>0</v>
      </c>
      <c r="AD227" s="30">
        <v>578.76547230873359</v>
      </c>
      <c r="AE227" s="30">
        <v>0</v>
      </c>
      <c r="AF227" s="30">
        <v>145041.22630741764</v>
      </c>
      <c r="AG227" s="30">
        <v>0</v>
      </c>
      <c r="AH227" s="30">
        <v>0</v>
      </c>
      <c r="AI227" s="30">
        <v>0</v>
      </c>
      <c r="AJ227" s="30">
        <v>36036</v>
      </c>
      <c r="AK227" s="30">
        <v>0</v>
      </c>
      <c r="AL227" s="30">
        <v>0</v>
      </c>
      <c r="AM227" s="30">
        <v>0</v>
      </c>
      <c r="AN227" s="30">
        <v>0</v>
      </c>
      <c r="AO227" s="30">
        <v>0</v>
      </c>
      <c r="AP227" s="30">
        <v>0</v>
      </c>
      <c r="AQ227" s="30">
        <v>0</v>
      </c>
      <c r="AR227" s="30">
        <v>0</v>
      </c>
      <c r="AS227" s="30">
        <v>1884266.4757515159</v>
      </c>
      <c r="AT227" s="30">
        <v>306841.79365932802</v>
      </c>
      <c r="AU227" s="30">
        <v>181077.22630741764</v>
      </c>
      <c r="AV227" s="30">
        <v>239507.32526608362</v>
      </c>
      <c r="AW227" s="38">
        <v>2372185.4957182617</v>
      </c>
      <c r="AX227" s="30">
        <v>2336149.4957182617</v>
      </c>
      <c r="AY227" s="30">
        <v>4955</v>
      </c>
      <c r="AZ227" s="30">
        <v>2427950</v>
      </c>
      <c r="BA227" s="30">
        <v>91800.504281738307</v>
      </c>
      <c r="BB227" s="30">
        <v>0</v>
      </c>
      <c r="BC227" s="30">
        <v>2463986</v>
      </c>
      <c r="BD227" s="30">
        <v>2463986</v>
      </c>
      <c r="BE227" s="30">
        <v>0</v>
      </c>
      <c r="BF227" s="30">
        <v>2463986</v>
      </c>
      <c r="BG227" s="30">
        <v>2282908.7736925823</v>
      </c>
      <c r="BH227" s="30">
        <v>2282908.7736925823</v>
      </c>
      <c r="BI227" s="30">
        <v>4658.9974973318003</v>
      </c>
      <c r="BJ227" s="30">
        <v>4652.3584422162994</v>
      </c>
      <c r="BK227" s="196">
        <v>1.4270300102539387E-3</v>
      </c>
      <c r="BL227" s="30">
        <v>0</v>
      </c>
      <c r="BM227" s="30">
        <v>0</v>
      </c>
      <c r="BN227" s="38">
        <v>2463986</v>
      </c>
      <c r="BO227" s="30">
        <v>4955</v>
      </c>
      <c r="BP227" s="30" t="s">
        <v>412</v>
      </c>
      <c r="BQ227" s="30">
        <v>5028.5428571428574</v>
      </c>
      <c r="BR227" s="196">
        <v>4.083969845886104E-3</v>
      </c>
      <c r="BS227" s="30">
        <v>-4443.6500000000015</v>
      </c>
      <c r="BT227" s="30">
        <v>2459542.35</v>
      </c>
      <c r="BU227" s="30">
        <v>-4900</v>
      </c>
      <c r="BV227" s="38">
        <v>2454642.35</v>
      </c>
      <c r="BW227" s="211">
        <v>36036</v>
      </c>
      <c r="BX227" s="212">
        <v>2418606.35</v>
      </c>
      <c r="BZ227" s="23">
        <v>8732001</v>
      </c>
      <c r="CB227" s="320"/>
    </row>
    <row r="228" spans="1:80" x14ac:dyDescent="0.25">
      <c r="A228" s="23">
        <v>145246</v>
      </c>
      <c r="B228" s="23">
        <v>8733326</v>
      </c>
      <c r="C228" s="23" t="s">
        <v>310</v>
      </c>
      <c r="D228" s="223">
        <v>98</v>
      </c>
      <c r="E228" s="223">
        <v>98</v>
      </c>
      <c r="F228" s="223">
        <v>0</v>
      </c>
      <c r="G228" s="30">
        <v>376853.29515030317</v>
      </c>
      <c r="H228" s="30">
        <v>0</v>
      </c>
      <c r="I228" s="30">
        <v>0</v>
      </c>
      <c r="J228" s="30">
        <v>6432.3934616694278</v>
      </c>
      <c r="K228" s="30">
        <v>0</v>
      </c>
      <c r="L228" s="30">
        <v>13774.418321958776</v>
      </c>
      <c r="M228" s="30">
        <v>0</v>
      </c>
      <c r="N228" s="30">
        <v>0</v>
      </c>
      <c r="O228" s="30">
        <v>0</v>
      </c>
      <c r="P228" s="30">
        <v>0</v>
      </c>
      <c r="Q228" s="30">
        <v>0</v>
      </c>
      <c r="R228" s="30">
        <v>0</v>
      </c>
      <c r="S228" s="30">
        <v>0</v>
      </c>
      <c r="T228" s="30">
        <v>0</v>
      </c>
      <c r="U228" s="30">
        <v>0</v>
      </c>
      <c r="V228" s="30">
        <v>0</v>
      </c>
      <c r="W228" s="30">
        <v>0</v>
      </c>
      <c r="X228" s="30">
        <v>0</v>
      </c>
      <c r="Y228" s="30">
        <v>0</v>
      </c>
      <c r="Z228" s="30">
        <v>677.7486181130522</v>
      </c>
      <c r="AA228" s="30">
        <v>0</v>
      </c>
      <c r="AB228" s="30">
        <v>11848.875062339768</v>
      </c>
      <c r="AC228" s="30">
        <v>0</v>
      </c>
      <c r="AD228" s="30">
        <v>0</v>
      </c>
      <c r="AE228" s="30">
        <v>0</v>
      </c>
      <c r="AF228" s="30">
        <v>145041.22630741764</v>
      </c>
      <c r="AG228" s="30">
        <v>0</v>
      </c>
      <c r="AH228" s="30">
        <v>0</v>
      </c>
      <c r="AI228" s="30">
        <v>0</v>
      </c>
      <c r="AJ228" s="30">
        <v>14845.25</v>
      </c>
      <c r="AK228" s="30">
        <v>0</v>
      </c>
      <c r="AL228" s="30">
        <v>0</v>
      </c>
      <c r="AM228" s="30">
        <v>0</v>
      </c>
      <c r="AN228" s="30">
        <v>0</v>
      </c>
      <c r="AO228" s="30">
        <v>0</v>
      </c>
      <c r="AP228" s="30">
        <v>0</v>
      </c>
      <c r="AQ228" s="30">
        <v>0</v>
      </c>
      <c r="AR228" s="30">
        <v>0</v>
      </c>
      <c r="AS228" s="30">
        <v>376853.29515030317</v>
      </c>
      <c r="AT228" s="30">
        <v>32733.435464081023</v>
      </c>
      <c r="AU228" s="30">
        <v>159886.47630741764</v>
      </c>
      <c r="AV228" s="30">
        <v>28943.688046714717</v>
      </c>
      <c r="AW228" s="38">
        <v>569473.20692180179</v>
      </c>
      <c r="AX228" s="30">
        <v>554627.95692180179</v>
      </c>
      <c r="AY228" s="30">
        <v>4955</v>
      </c>
      <c r="AZ228" s="30">
        <v>485590</v>
      </c>
      <c r="BA228" s="30">
        <v>0</v>
      </c>
      <c r="BB228" s="30">
        <v>0</v>
      </c>
      <c r="BC228" s="30">
        <v>569473.20692180179</v>
      </c>
      <c r="BD228" s="30">
        <v>569473.2069218019</v>
      </c>
      <c r="BE228" s="30">
        <v>0</v>
      </c>
      <c r="BF228" s="30">
        <v>500435.25</v>
      </c>
      <c r="BG228" s="30">
        <v>340548.77369258238</v>
      </c>
      <c r="BH228" s="30">
        <v>409586.73061438417</v>
      </c>
      <c r="BI228" s="30">
        <v>4179.4564348406548</v>
      </c>
      <c r="BJ228" s="30">
        <v>4173.1216261415757</v>
      </c>
      <c r="BK228" s="196">
        <v>1.5180024132045663E-3</v>
      </c>
      <c r="BL228" s="30">
        <v>0</v>
      </c>
      <c r="BM228" s="30">
        <v>0</v>
      </c>
      <c r="BN228" s="38">
        <v>569473.20692180179</v>
      </c>
      <c r="BO228" s="30">
        <v>5659.4689481816513</v>
      </c>
      <c r="BP228" s="30" t="s">
        <v>412</v>
      </c>
      <c r="BQ228" s="30">
        <v>5810.9510910387935</v>
      </c>
      <c r="BR228" s="196">
        <v>3.5660366058965831E-2</v>
      </c>
      <c r="BS228" s="30">
        <v>0</v>
      </c>
      <c r="BT228" s="30">
        <v>569473.20692180179</v>
      </c>
      <c r="BU228" s="30">
        <v>0</v>
      </c>
      <c r="BV228" s="38">
        <v>569473.20692180179</v>
      </c>
      <c r="BW228" s="211">
        <v>14845.25</v>
      </c>
      <c r="BX228" s="212">
        <v>554627.95692180179</v>
      </c>
      <c r="BZ228" s="23">
        <v>8733326</v>
      </c>
      <c r="CB228" s="320"/>
    </row>
    <row r="229" spans="1:80" x14ac:dyDescent="0.25">
      <c r="A229" s="23">
        <v>110630</v>
      </c>
      <c r="B229" s="23">
        <v>8732064</v>
      </c>
      <c r="C229" s="23" t="s">
        <v>311</v>
      </c>
      <c r="D229" s="223">
        <v>89</v>
      </c>
      <c r="E229" s="223">
        <v>89</v>
      </c>
      <c r="F229" s="223">
        <v>0</v>
      </c>
      <c r="G229" s="30">
        <v>342244.31906507123</v>
      </c>
      <c r="H229" s="30">
        <v>0</v>
      </c>
      <c r="I229" s="30">
        <v>0</v>
      </c>
      <c r="J229" s="30">
        <v>12369.987426287327</v>
      </c>
      <c r="K229" s="30">
        <v>0</v>
      </c>
      <c r="L229" s="30">
        <v>26489.266003766803</v>
      </c>
      <c r="M229" s="30">
        <v>0</v>
      </c>
      <c r="N229" s="30">
        <v>1879.2384938521375</v>
      </c>
      <c r="O229" s="30">
        <v>17947.72721123146</v>
      </c>
      <c r="P229" s="30">
        <v>0</v>
      </c>
      <c r="Q229" s="30">
        <v>979.60304466760579</v>
      </c>
      <c r="R229" s="30">
        <v>0</v>
      </c>
      <c r="S229" s="30">
        <v>0</v>
      </c>
      <c r="T229" s="30">
        <v>0</v>
      </c>
      <c r="U229" s="30">
        <v>0</v>
      </c>
      <c r="V229" s="30">
        <v>0</v>
      </c>
      <c r="W229" s="30">
        <v>0</v>
      </c>
      <c r="X229" s="30">
        <v>0</v>
      </c>
      <c r="Y229" s="30">
        <v>0</v>
      </c>
      <c r="Z229" s="30">
        <v>0</v>
      </c>
      <c r="AA229" s="30">
        <v>0</v>
      </c>
      <c r="AB229" s="30">
        <v>32478.248609669354</v>
      </c>
      <c r="AC229" s="30">
        <v>0</v>
      </c>
      <c r="AD229" s="30">
        <v>0</v>
      </c>
      <c r="AE229" s="30">
        <v>0</v>
      </c>
      <c r="AF229" s="30">
        <v>145041.22630741764</v>
      </c>
      <c r="AG229" s="30">
        <v>46575.519163597222</v>
      </c>
      <c r="AH229" s="30">
        <v>0</v>
      </c>
      <c r="AI229" s="30">
        <v>0</v>
      </c>
      <c r="AJ229" s="30">
        <v>19023.7762</v>
      </c>
      <c r="AK229" s="30">
        <v>0</v>
      </c>
      <c r="AL229" s="30">
        <v>0</v>
      </c>
      <c r="AM229" s="30">
        <v>0</v>
      </c>
      <c r="AN229" s="30">
        <v>0</v>
      </c>
      <c r="AO229" s="30">
        <v>0</v>
      </c>
      <c r="AP229" s="30">
        <v>0</v>
      </c>
      <c r="AQ229" s="30">
        <v>0</v>
      </c>
      <c r="AR229" s="30">
        <v>0</v>
      </c>
      <c r="AS229" s="30">
        <v>342244.31906507123</v>
      </c>
      <c r="AT229" s="30">
        <v>92144.070789474688</v>
      </c>
      <c r="AU229" s="30">
        <v>210640.52167101487</v>
      </c>
      <c r="AV229" s="30">
        <v>65658.873277591018</v>
      </c>
      <c r="AW229" s="38">
        <v>645028.91152556078</v>
      </c>
      <c r="AX229" s="30">
        <v>626005.13532556081</v>
      </c>
      <c r="AY229" s="30">
        <v>4955</v>
      </c>
      <c r="AZ229" s="30">
        <v>440995</v>
      </c>
      <c r="BA229" s="30">
        <v>0</v>
      </c>
      <c r="BB229" s="30">
        <v>0</v>
      </c>
      <c r="BC229" s="30">
        <v>645028.91152556078</v>
      </c>
      <c r="BD229" s="30">
        <v>645028.91152556078</v>
      </c>
      <c r="BE229" s="30">
        <v>0</v>
      </c>
      <c r="BF229" s="30">
        <v>460018.77620000002</v>
      </c>
      <c r="BG229" s="30">
        <v>249378.25452898516</v>
      </c>
      <c r="BH229" s="30">
        <v>434388.38985454588</v>
      </c>
      <c r="BI229" s="30">
        <v>4880.7684253319758</v>
      </c>
      <c r="BJ229" s="30">
        <v>4847.0490573137813</v>
      </c>
      <c r="BK229" s="196">
        <v>6.9566797487462684E-3</v>
      </c>
      <c r="BL229" s="30">
        <v>0</v>
      </c>
      <c r="BM229" s="30">
        <v>0</v>
      </c>
      <c r="BN229" s="38">
        <v>645028.91152556078</v>
      </c>
      <c r="BO229" s="30">
        <v>7033.7655654557393</v>
      </c>
      <c r="BP229" s="30" t="s">
        <v>412</v>
      </c>
      <c r="BQ229" s="30">
        <v>7247.5158598377611</v>
      </c>
      <c r="BR229" s="196">
        <v>-8.0162577783715605E-3</v>
      </c>
      <c r="BS229" s="30">
        <v>-854.94999999999993</v>
      </c>
      <c r="BT229" s="30">
        <v>644173.96152556082</v>
      </c>
      <c r="BU229" s="30">
        <v>-890</v>
      </c>
      <c r="BV229" s="38">
        <v>643283.96152556082</v>
      </c>
      <c r="BW229" s="211">
        <v>19023.7762</v>
      </c>
      <c r="BX229" s="212">
        <v>624260.18532556086</v>
      </c>
      <c r="BZ229" s="23">
        <v>8732064</v>
      </c>
      <c r="CB229" s="320"/>
    </row>
    <row r="230" spans="1:80" x14ac:dyDescent="0.25">
      <c r="A230" s="23">
        <v>145034</v>
      </c>
      <c r="B230" s="23">
        <v>8734010</v>
      </c>
      <c r="C230" s="23" t="s">
        <v>312</v>
      </c>
      <c r="D230" s="223">
        <v>561</v>
      </c>
      <c r="E230" s="223">
        <v>0</v>
      </c>
      <c r="F230" s="223">
        <v>561</v>
      </c>
      <c r="G230" s="30">
        <v>0</v>
      </c>
      <c r="H230" s="30">
        <v>1929450.1611022498</v>
      </c>
      <c r="I230" s="30">
        <v>1252657.3893308078</v>
      </c>
      <c r="J230" s="30">
        <v>0</v>
      </c>
      <c r="K230" s="30">
        <v>92527.505948629216</v>
      </c>
      <c r="L230" s="30">
        <v>0</v>
      </c>
      <c r="M230" s="30">
        <v>331080.83922406181</v>
      </c>
      <c r="N230" s="30">
        <v>0</v>
      </c>
      <c r="O230" s="30">
        <v>0</v>
      </c>
      <c r="P230" s="30">
        <v>0</v>
      </c>
      <c r="Q230" s="30">
        <v>0</v>
      </c>
      <c r="R230" s="30">
        <v>0</v>
      </c>
      <c r="S230" s="30">
        <v>0</v>
      </c>
      <c r="T230" s="30">
        <v>3069.7042142658029</v>
      </c>
      <c r="U230" s="30">
        <v>6771.4063549980856</v>
      </c>
      <c r="V230" s="30">
        <v>1274.0275660514897</v>
      </c>
      <c r="W230" s="30">
        <v>1394.4081234736773</v>
      </c>
      <c r="X230" s="30">
        <v>0</v>
      </c>
      <c r="Y230" s="30">
        <v>953.01274625898816</v>
      </c>
      <c r="Z230" s="30">
        <v>0</v>
      </c>
      <c r="AA230" s="30">
        <v>92637.65774142569</v>
      </c>
      <c r="AB230" s="30">
        <v>0</v>
      </c>
      <c r="AC230" s="30">
        <v>278281.19079725054</v>
      </c>
      <c r="AD230" s="30">
        <v>0</v>
      </c>
      <c r="AE230" s="30">
        <v>43549.011971861168</v>
      </c>
      <c r="AF230" s="30">
        <v>145041.22630741764</v>
      </c>
      <c r="AG230" s="30">
        <v>2998.4049845365612</v>
      </c>
      <c r="AH230" s="30">
        <v>0</v>
      </c>
      <c r="AI230" s="30">
        <v>0</v>
      </c>
      <c r="AJ230" s="30">
        <v>20857.2</v>
      </c>
      <c r="AK230" s="30">
        <v>0</v>
      </c>
      <c r="AL230" s="30">
        <v>0</v>
      </c>
      <c r="AM230" s="30">
        <v>0</v>
      </c>
      <c r="AN230" s="30">
        <v>0</v>
      </c>
      <c r="AO230" s="30">
        <v>0</v>
      </c>
      <c r="AP230" s="30">
        <v>0</v>
      </c>
      <c r="AQ230" s="30">
        <v>0</v>
      </c>
      <c r="AR230" s="30">
        <v>0</v>
      </c>
      <c r="AS230" s="30">
        <v>3182107.5504330574</v>
      </c>
      <c r="AT230" s="30">
        <v>851538.76468827645</v>
      </c>
      <c r="AU230" s="30">
        <v>168896.83129195421</v>
      </c>
      <c r="AV230" s="30">
        <v>458023.24658562802</v>
      </c>
      <c r="AW230" s="38">
        <v>4202543.1464132881</v>
      </c>
      <c r="AX230" s="30">
        <v>4181685.9464132879</v>
      </c>
      <c r="AY230" s="30">
        <v>6465</v>
      </c>
      <c r="AZ230" s="30">
        <v>3626865</v>
      </c>
      <c r="BA230" s="30">
        <v>0</v>
      </c>
      <c r="BB230" s="30">
        <v>0</v>
      </c>
      <c r="BC230" s="30">
        <v>4202543.1464132881</v>
      </c>
      <c r="BD230" s="30">
        <v>0</v>
      </c>
      <c r="BE230" s="30">
        <v>4202543.1464132881</v>
      </c>
      <c r="BF230" s="30">
        <v>3647722.2</v>
      </c>
      <c r="BG230" s="30">
        <v>3478825.3687080457</v>
      </c>
      <c r="BH230" s="30">
        <v>4033646.3151213336</v>
      </c>
      <c r="BI230" s="30">
        <v>7190.100383460488</v>
      </c>
      <c r="BJ230" s="30">
        <v>7135.654238573291</v>
      </c>
      <c r="BK230" s="196">
        <v>7.6301545824455598E-3</v>
      </c>
      <c r="BL230" s="30">
        <v>0</v>
      </c>
      <c r="BM230" s="30">
        <v>0</v>
      </c>
      <c r="BN230" s="38">
        <v>4202543.1464132881</v>
      </c>
      <c r="BO230" s="30">
        <v>7453.9856442304599</v>
      </c>
      <c r="BP230" s="30" t="s">
        <v>412</v>
      </c>
      <c r="BQ230" s="30">
        <v>7491.1642538561282</v>
      </c>
      <c r="BR230" s="196">
        <v>1.329605051316074E-3</v>
      </c>
      <c r="BS230" s="30">
        <v>0</v>
      </c>
      <c r="BT230" s="30">
        <v>4202543.1464132881</v>
      </c>
      <c r="BU230" s="30">
        <v>0</v>
      </c>
      <c r="BV230" s="38">
        <v>4202543.1464132881</v>
      </c>
      <c r="BW230" s="211">
        <v>20857.2</v>
      </c>
      <c r="BX230" s="212">
        <v>4181685.9464132879</v>
      </c>
      <c r="BZ230" s="23">
        <v>8734010</v>
      </c>
      <c r="CB230" s="320"/>
    </row>
    <row r="231" spans="1:80" x14ac:dyDescent="0.25">
      <c r="A231" s="23">
        <v>136802</v>
      </c>
      <c r="B231" s="23">
        <v>8732000</v>
      </c>
      <c r="C231" s="23" t="s">
        <v>313</v>
      </c>
      <c r="D231" s="223">
        <v>236</v>
      </c>
      <c r="E231" s="223">
        <v>236</v>
      </c>
      <c r="F231" s="223">
        <v>0</v>
      </c>
      <c r="G231" s="30">
        <v>907524.26179052598</v>
      </c>
      <c r="H231" s="30">
        <v>0</v>
      </c>
      <c r="I231" s="30">
        <v>0</v>
      </c>
      <c r="J231" s="30">
        <v>49974.749202200837</v>
      </c>
      <c r="K231" s="30">
        <v>0</v>
      </c>
      <c r="L231" s="30">
        <v>108076.20529536856</v>
      </c>
      <c r="M231" s="30">
        <v>0</v>
      </c>
      <c r="N231" s="30">
        <v>0</v>
      </c>
      <c r="O231" s="30">
        <v>0</v>
      </c>
      <c r="P231" s="30">
        <v>0</v>
      </c>
      <c r="Q231" s="30">
        <v>0</v>
      </c>
      <c r="R231" s="30">
        <v>0</v>
      </c>
      <c r="S231" s="30">
        <v>0</v>
      </c>
      <c r="T231" s="30">
        <v>0</v>
      </c>
      <c r="U231" s="30">
        <v>0</v>
      </c>
      <c r="V231" s="30">
        <v>0</v>
      </c>
      <c r="W231" s="30">
        <v>0</v>
      </c>
      <c r="X231" s="30">
        <v>0</v>
      </c>
      <c r="Y231" s="30">
        <v>0</v>
      </c>
      <c r="Z231" s="30">
        <v>39027.794889680554</v>
      </c>
      <c r="AA231" s="30">
        <v>0</v>
      </c>
      <c r="AB231" s="30">
        <v>111911.46950945874</v>
      </c>
      <c r="AC231" s="30">
        <v>0</v>
      </c>
      <c r="AD231" s="30">
        <v>17208.626709979166</v>
      </c>
      <c r="AE231" s="30">
        <v>0</v>
      </c>
      <c r="AF231" s="30">
        <v>145041.22630741764</v>
      </c>
      <c r="AG231" s="30">
        <v>0</v>
      </c>
      <c r="AH231" s="30">
        <v>0</v>
      </c>
      <c r="AI231" s="30">
        <v>0</v>
      </c>
      <c r="AJ231" s="30">
        <v>11568.89</v>
      </c>
      <c r="AK231" s="30">
        <v>0</v>
      </c>
      <c r="AL231" s="30">
        <v>0</v>
      </c>
      <c r="AM231" s="30">
        <v>0</v>
      </c>
      <c r="AN231" s="30">
        <v>0</v>
      </c>
      <c r="AO231" s="30">
        <v>0</v>
      </c>
      <c r="AP231" s="30">
        <v>0</v>
      </c>
      <c r="AQ231" s="30">
        <v>0</v>
      </c>
      <c r="AR231" s="30">
        <v>0</v>
      </c>
      <c r="AS231" s="30">
        <v>907524.26179052598</v>
      </c>
      <c r="AT231" s="30">
        <v>326198.84560668783</v>
      </c>
      <c r="AU231" s="30">
        <v>156610.11630741763</v>
      </c>
      <c r="AV231" s="30">
        <v>164017.53543083672</v>
      </c>
      <c r="AW231" s="38">
        <v>1390333.2237046314</v>
      </c>
      <c r="AX231" s="30">
        <v>1378764.3337046315</v>
      </c>
      <c r="AY231" s="30">
        <v>4955</v>
      </c>
      <c r="AZ231" s="30">
        <v>1169380</v>
      </c>
      <c r="BA231" s="30">
        <v>0</v>
      </c>
      <c r="BB231" s="30">
        <v>0</v>
      </c>
      <c r="BC231" s="30">
        <v>1390333.2237046314</v>
      </c>
      <c r="BD231" s="30">
        <v>1390333.2237046314</v>
      </c>
      <c r="BE231" s="30">
        <v>0</v>
      </c>
      <c r="BF231" s="30">
        <v>1180948.8899999999</v>
      </c>
      <c r="BG231" s="30">
        <v>1024338.7736925823</v>
      </c>
      <c r="BH231" s="30">
        <v>1233723.1073972138</v>
      </c>
      <c r="BI231" s="30">
        <v>5227.6402855814149</v>
      </c>
      <c r="BJ231" s="30">
        <v>5286.6384376804335</v>
      </c>
      <c r="BK231" s="196">
        <v>-1.1159861374008522E-2</v>
      </c>
      <c r="BL231" s="30">
        <v>1.1159861374008522E-2</v>
      </c>
      <c r="BM231" s="30">
        <v>13923.563895368397</v>
      </c>
      <c r="BN231" s="38">
        <v>1404256.7875999999</v>
      </c>
      <c r="BO231" s="30">
        <v>5901.2199050847457</v>
      </c>
      <c r="BP231" s="30" t="s">
        <v>412</v>
      </c>
      <c r="BQ231" s="30">
        <v>5950.2406254237285</v>
      </c>
      <c r="BR231" s="196">
        <v>-1.1145281530231532E-3</v>
      </c>
      <c r="BS231" s="30">
        <v>-2428.4499999999998</v>
      </c>
      <c r="BT231" s="30">
        <v>1401828.3376</v>
      </c>
      <c r="BU231" s="30">
        <v>-2360</v>
      </c>
      <c r="BV231" s="38">
        <v>1399468.3376</v>
      </c>
      <c r="BW231" s="211">
        <v>11568.89</v>
      </c>
      <c r="BX231" s="212">
        <v>1387899.4476000001</v>
      </c>
      <c r="BZ231" s="23">
        <v>8732000</v>
      </c>
      <c r="CB231" s="320"/>
    </row>
    <row r="232" spans="1:80" x14ac:dyDescent="0.25">
      <c r="A232" s="23">
        <v>144770</v>
      </c>
      <c r="B232" s="23">
        <v>8732051</v>
      </c>
      <c r="C232" s="23" t="s">
        <v>314</v>
      </c>
      <c r="D232" s="223">
        <v>419</v>
      </c>
      <c r="E232" s="223">
        <v>419</v>
      </c>
      <c r="F232" s="223">
        <v>0</v>
      </c>
      <c r="G232" s="30">
        <v>1611240.1088569085</v>
      </c>
      <c r="H232" s="30">
        <v>0</v>
      </c>
      <c r="I232" s="30">
        <v>0</v>
      </c>
      <c r="J232" s="30">
        <v>63829.135119642728</v>
      </c>
      <c r="K232" s="30">
        <v>0</v>
      </c>
      <c r="L232" s="30">
        <v>137744.18321958775</v>
      </c>
      <c r="M232" s="30">
        <v>0</v>
      </c>
      <c r="N232" s="30">
        <v>236.59883681611913</v>
      </c>
      <c r="O232" s="30">
        <v>0</v>
      </c>
      <c r="P232" s="30">
        <v>0</v>
      </c>
      <c r="Q232" s="30">
        <v>0</v>
      </c>
      <c r="R232" s="30">
        <v>0</v>
      </c>
      <c r="S232" s="30">
        <v>0</v>
      </c>
      <c r="T232" s="30">
        <v>0</v>
      </c>
      <c r="U232" s="30">
        <v>0</v>
      </c>
      <c r="V232" s="30">
        <v>0</v>
      </c>
      <c r="W232" s="30">
        <v>0</v>
      </c>
      <c r="X232" s="30">
        <v>0</v>
      </c>
      <c r="Y232" s="30">
        <v>0</v>
      </c>
      <c r="Z232" s="30">
        <v>89864.479001397674</v>
      </c>
      <c r="AA232" s="30">
        <v>0</v>
      </c>
      <c r="AB232" s="30">
        <v>156330.84073270659</v>
      </c>
      <c r="AC232" s="30">
        <v>0</v>
      </c>
      <c r="AD232" s="30">
        <v>0</v>
      </c>
      <c r="AE232" s="30">
        <v>0</v>
      </c>
      <c r="AF232" s="30">
        <v>145041.22630741764</v>
      </c>
      <c r="AG232" s="30">
        <v>0</v>
      </c>
      <c r="AH232" s="30">
        <v>0</v>
      </c>
      <c r="AI232" s="30">
        <v>0</v>
      </c>
      <c r="AJ232" s="30">
        <v>29757</v>
      </c>
      <c r="AK232" s="30">
        <v>0</v>
      </c>
      <c r="AL232" s="30">
        <v>0</v>
      </c>
      <c r="AM232" s="30">
        <v>0</v>
      </c>
      <c r="AN232" s="30">
        <v>0</v>
      </c>
      <c r="AO232" s="30">
        <v>0</v>
      </c>
      <c r="AP232" s="30">
        <v>0</v>
      </c>
      <c r="AQ232" s="30">
        <v>0</v>
      </c>
      <c r="AR232" s="30">
        <v>0</v>
      </c>
      <c r="AS232" s="30">
        <v>1611240.1088569085</v>
      </c>
      <c r="AT232" s="30">
        <v>448005.23691015085</v>
      </c>
      <c r="AU232" s="30">
        <v>174798.22630741764</v>
      </c>
      <c r="AV232" s="30">
        <v>241115.22604851806</v>
      </c>
      <c r="AW232" s="38">
        <v>2234043.5720744771</v>
      </c>
      <c r="AX232" s="30">
        <v>2204286.5720744771</v>
      </c>
      <c r="AY232" s="30">
        <v>4955</v>
      </c>
      <c r="AZ232" s="30">
        <v>2076145</v>
      </c>
      <c r="BA232" s="30">
        <v>0</v>
      </c>
      <c r="BB232" s="30">
        <v>0</v>
      </c>
      <c r="BC232" s="30">
        <v>2234043.5720744771</v>
      </c>
      <c r="BD232" s="30">
        <v>2234043.5720744771</v>
      </c>
      <c r="BE232" s="30">
        <v>0</v>
      </c>
      <c r="BF232" s="30">
        <v>2105902</v>
      </c>
      <c r="BG232" s="30">
        <v>1931103.7736925823</v>
      </c>
      <c r="BH232" s="30">
        <v>2059245.3457670594</v>
      </c>
      <c r="BI232" s="30">
        <v>4914.6666963414309</v>
      </c>
      <c r="BJ232" s="30">
        <v>4807.7518667309732</v>
      </c>
      <c r="BK232" s="196">
        <v>2.2238009068291271E-2</v>
      </c>
      <c r="BL232" s="30">
        <v>0</v>
      </c>
      <c r="BM232" s="30">
        <v>0</v>
      </c>
      <c r="BN232" s="38">
        <v>2234043.5720744771</v>
      </c>
      <c r="BO232" s="30">
        <v>5260.8271409892059</v>
      </c>
      <c r="BP232" s="30" t="s">
        <v>412</v>
      </c>
      <c r="BQ232" s="30">
        <v>5331.8462340679644</v>
      </c>
      <c r="BR232" s="196">
        <v>1.8130946052586028E-2</v>
      </c>
      <c r="BS232" s="30">
        <v>0</v>
      </c>
      <c r="BT232" s="30">
        <v>2234043.5720744771</v>
      </c>
      <c r="BU232" s="30">
        <v>0</v>
      </c>
      <c r="BV232" s="38">
        <v>2234043.5720744771</v>
      </c>
      <c r="BW232" s="211">
        <v>29757</v>
      </c>
      <c r="BX232" s="212">
        <v>2204286.5720744771</v>
      </c>
      <c r="BZ232" s="23">
        <v>8732051</v>
      </c>
      <c r="CB232" s="320"/>
    </row>
    <row r="233" spans="1:80" x14ac:dyDescent="0.25">
      <c r="A233" s="23">
        <v>141500</v>
      </c>
      <c r="B233" s="23">
        <v>8732034</v>
      </c>
      <c r="C233" s="23" t="s">
        <v>315</v>
      </c>
      <c r="D233" s="223">
        <v>624</v>
      </c>
      <c r="E233" s="223">
        <v>624</v>
      </c>
      <c r="F233" s="223">
        <v>0</v>
      </c>
      <c r="G233" s="30">
        <v>2399555.6752427467</v>
      </c>
      <c r="H233" s="30">
        <v>0</v>
      </c>
      <c r="I233" s="30">
        <v>0</v>
      </c>
      <c r="J233" s="30">
        <v>26224.373343729156</v>
      </c>
      <c r="K233" s="30">
        <v>0</v>
      </c>
      <c r="L233" s="30">
        <v>57216.814568136331</v>
      </c>
      <c r="M233" s="30">
        <v>0</v>
      </c>
      <c r="N233" s="30">
        <v>8221.6684106031025</v>
      </c>
      <c r="O233" s="30">
        <v>3703.4992658096598</v>
      </c>
      <c r="P233" s="30">
        <v>0</v>
      </c>
      <c r="Q233" s="30">
        <v>0</v>
      </c>
      <c r="R233" s="30">
        <v>0</v>
      </c>
      <c r="S233" s="30">
        <v>1369.4450726475704</v>
      </c>
      <c r="T233" s="30">
        <v>0</v>
      </c>
      <c r="U233" s="30">
        <v>0</v>
      </c>
      <c r="V233" s="30">
        <v>0</v>
      </c>
      <c r="W233" s="30">
        <v>0</v>
      </c>
      <c r="X233" s="30">
        <v>0</v>
      </c>
      <c r="Y233" s="30">
        <v>0</v>
      </c>
      <c r="Z233" s="30">
        <v>78830.16165784339</v>
      </c>
      <c r="AA233" s="30">
        <v>0</v>
      </c>
      <c r="AB233" s="30">
        <v>201896.23140038192</v>
      </c>
      <c r="AC233" s="30">
        <v>0</v>
      </c>
      <c r="AD233" s="30">
        <v>0</v>
      </c>
      <c r="AE233" s="30">
        <v>0</v>
      </c>
      <c r="AF233" s="30">
        <v>145041.22630741764</v>
      </c>
      <c r="AG233" s="30">
        <v>0</v>
      </c>
      <c r="AH233" s="30">
        <v>0</v>
      </c>
      <c r="AI233" s="30">
        <v>0</v>
      </c>
      <c r="AJ233" s="30">
        <v>12413.66</v>
      </c>
      <c r="AK233" s="30">
        <v>0</v>
      </c>
      <c r="AL233" s="30">
        <v>0</v>
      </c>
      <c r="AM233" s="30">
        <v>0</v>
      </c>
      <c r="AN233" s="30">
        <v>0</v>
      </c>
      <c r="AO233" s="30">
        <v>0</v>
      </c>
      <c r="AP233" s="30">
        <v>0</v>
      </c>
      <c r="AQ233" s="30">
        <v>0</v>
      </c>
      <c r="AR233" s="30">
        <v>0</v>
      </c>
      <c r="AS233" s="30">
        <v>2399555.6752427467</v>
      </c>
      <c r="AT233" s="30">
        <v>377462.19371915114</v>
      </c>
      <c r="AU233" s="30">
        <v>157454.88630741765</v>
      </c>
      <c r="AV233" s="30">
        <v>316193.53676307359</v>
      </c>
      <c r="AW233" s="38">
        <v>2934472.7552693151</v>
      </c>
      <c r="AX233" s="30">
        <v>2922059.0952693149</v>
      </c>
      <c r="AY233" s="30">
        <v>4955</v>
      </c>
      <c r="AZ233" s="30">
        <v>3091920</v>
      </c>
      <c r="BA233" s="30">
        <v>169860.90473068506</v>
      </c>
      <c r="BB233" s="30">
        <v>0</v>
      </c>
      <c r="BC233" s="30">
        <v>3104333.66</v>
      </c>
      <c r="BD233" s="30">
        <v>3104333.66</v>
      </c>
      <c r="BE233" s="30">
        <v>0</v>
      </c>
      <c r="BF233" s="30">
        <v>3104333.66</v>
      </c>
      <c r="BG233" s="30">
        <v>2946878.7736925823</v>
      </c>
      <c r="BH233" s="30">
        <v>2946878.7736925823</v>
      </c>
      <c r="BI233" s="30">
        <v>4722.5621373278564</v>
      </c>
      <c r="BJ233" s="30">
        <v>4678.395943305286</v>
      </c>
      <c r="BK233" s="196">
        <v>9.4404566346658926E-3</v>
      </c>
      <c r="BL233" s="30">
        <v>0</v>
      </c>
      <c r="BM233" s="30">
        <v>0</v>
      </c>
      <c r="BN233" s="38">
        <v>3104333.66</v>
      </c>
      <c r="BO233" s="30">
        <v>4955</v>
      </c>
      <c r="BP233" s="30" t="s">
        <v>412</v>
      </c>
      <c r="BQ233" s="30">
        <v>4974.8936858974357</v>
      </c>
      <c r="BR233" s="196">
        <v>3.7988780110216336E-3</v>
      </c>
      <c r="BS233" s="30">
        <v>0</v>
      </c>
      <c r="BT233" s="30">
        <v>3104333.66</v>
      </c>
      <c r="BU233" s="30">
        <v>0</v>
      </c>
      <c r="BV233" s="38">
        <v>3104333.66</v>
      </c>
      <c r="BW233" s="211">
        <v>12413.66</v>
      </c>
      <c r="BX233" s="212">
        <v>3091920</v>
      </c>
      <c r="BZ233" s="23">
        <v>8732034</v>
      </c>
      <c r="CB233" s="320"/>
    </row>
    <row r="234" spans="1:80" x14ac:dyDescent="0.25">
      <c r="A234" s="23">
        <v>146050</v>
      </c>
      <c r="B234" s="23">
        <v>8732226</v>
      </c>
      <c r="C234" s="23" t="s">
        <v>316</v>
      </c>
      <c r="D234" s="223">
        <v>200</v>
      </c>
      <c r="E234" s="223">
        <v>200</v>
      </c>
      <c r="F234" s="223">
        <v>0</v>
      </c>
      <c r="G234" s="30">
        <v>769088.35744959838</v>
      </c>
      <c r="H234" s="30">
        <v>0</v>
      </c>
      <c r="I234" s="30">
        <v>0</v>
      </c>
      <c r="J234" s="30">
        <v>20781.578876162734</v>
      </c>
      <c r="K234" s="30">
        <v>0</v>
      </c>
      <c r="L234" s="30">
        <v>44501.966886328286</v>
      </c>
      <c r="M234" s="30">
        <v>0</v>
      </c>
      <c r="N234" s="30">
        <v>0</v>
      </c>
      <c r="O234" s="30">
        <v>4028.6705300182834</v>
      </c>
      <c r="P234" s="30">
        <v>0</v>
      </c>
      <c r="Q234" s="30">
        <v>0</v>
      </c>
      <c r="R234" s="30">
        <v>0</v>
      </c>
      <c r="S234" s="30">
        <v>0</v>
      </c>
      <c r="T234" s="30">
        <v>0</v>
      </c>
      <c r="U234" s="30">
        <v>0</v>
      </c>
      <c r="V234" s="30">
        <v>0</v>
      </c>
      <c r="W234" s="30">
        <v>0</v>
      </c>
      <c r="X234" s="30">
        <v>0</v>
      </c>
      <c r="Y234" s="30">
        <v>0</v>
      </c>
      <c r="Z234" s="30">
        <v>2004.8055890067374</v>
      </c>
      <c r="AA234" s="30">
        <v>0</v>
      </c>
      <c r="AB234" s="30">
        <v>82024.78449024701</v>
      </c>
      <c r="AC234" s="30">
        <v>0</v>
      </c>
      <c r="AD234" s="30">
        <v>1929.2182410290579</v>
      </c>
      <c r="AE234" s="30">
        <v>0</v>
      </c>
      <c r="AF234" s="30">
        <v>145041.22630741764</v>
      </c>
      <c r="AG234" s="30">
        <v>0</v>
      </c>
      <c r="AH234" s="30">
        <v>0</v>
      </c>
      <c r="AI234" s="30">
        <v>0</v>
      </c>
      <c r="AJ234" s="30">
        <v>4540.8999999999996</v>
      </c>
      <c r="AK234" s="30">
        <v>0</v>
      </c>
      <c r="AL234" s="30">
        <v>0</v>
      </c>
      <c r="AM234" s="30">
        <v>0</v>
      </c>
      <c r="AN234" s="30">
        <v>0</v>
      </c>
      <c r="AO234" s="30">
        <v>0</v>
      </c>
      <c r="AP234" s="30">
        <v>0</v>
      </c>
      <c r="AQ234" s="30">
        <v>0</v>
      </c>
      <c r="AR234" s="30">
        <v>0</v>
      </c>
      <c r="AS234" s="30">
        <v>769088.35744959838</v>
      </c>
      <c r="AT234" s="30">
        <v>155271.02461279213</v>
      </c>
      <c r="AU234" s="30">
        <v>149582.12630741764</v>
      </c>
      <c r="AV234" s="30">
        <v>122338.17626199377</v>
      </c>
      <c r="AW234" s="38">
        <v>1073941.5083698081</v>
      </c>
      <c r="AX234" s="30">
        <v>1069400.6083698082</v>
      </c>
      <c r="AY234" s="30">
        <v>4955</v>
      </c>
      <c r="AZ234" s="30">
        <v>991000</v>
      </c>
      <c r="BA234" s="30">
        <v>0</v>
      </c>
      <c r="BB234" s="30">
        <v>0</v>
      </c>
      <c r="BC234" s="30">
        <v>1073941.5083698081</v>
      </c>
      <c r="BD234" s="30">
        <v>1073941.5083698081</v>
      </c>
      <c r="BE234" s="30">
        <v>0</v>
      </c>
      <c r="BF234" s="30">
        <v>995540.9</v>
      </c>
      <c r="BG234" s="30">
        <v>845958.77369258238</v>
      </c>
      <c r="BH234" s="30">
        <v>924359.38206239045</v>
      </c>
      <c r="BI234" s="30">
        <v>4621.7969103119522</v>
      </c>
      <c r="BJ234" s="30">
        <v>4493.4027452836563</v>
      </c>
      <c r="BK234" s="196">
        <v>2.8573927668304463E-2</v>
      </c>
      <c r="BL234" s="30">
        <v>0</v>
      </c>
      <c r="BM234" s="30">
        <v>0</v>
      </c>
      <c r="BN234" s="38">
        <v>1073941.5083698081</v>
      </c>
      <c r="BO234" s="30">
        <v>5347.0030418490405</v>
      </c>
      <c r="BP234" s="30" t="s">
        <v>412</v>
      </c>
      <c r="BQ234" s="30">
        <v>5369.7075418490404</v>
      </c>
      <c r="BR234" s="196">
        <v>2.6547205821937592E-2</v>
      </c>
      <c r="BS234" s="30">
        <v>0</v>
      </c>
      <c r="BT234" s="30">
        <v>1073941.5083698081</v>
      </c>
      <c r="BU234" s="30">
        <v>0</v>
      </c>
      <c r="BV234" s="38">
        <v>1073941.5083698081</v>
      </c>
      <c r="BW234" s="211">
        <v>4540.8999999999996</v>
      </c>
      <c r="BX234" s="212">
        <v>1069400.6083698082</v>
      </c>
      <c r="BZ234" s="23">
        <v>8732226</v>
      </c>
      <c r="CB234" s="320"/>
    </row>
    <row r="235" spans="1:80" x14ac:dyDescent="0.25">
      <c r="A235" s="23">
        <v>150263</v>
      </c>
      <c r="B235" s="23">
        <v>8734016</v>
      </c>
      <c r="C235" s="23" t="s">
        <v>317</v>
      </c>
      <c r="D235" s="223">
        <v>528</v>
      </c>
      <c r="E235" s="223">
        <v>0</v>
      </c>
      <c r="F235" s="223">
        <v>528</v>
      </c>
      <c r="G235" s="30">
        <v>0</v>
      </c>
      <c r="H235" s="30">
        <v>1696398.5966994499</v>
      </c>
      <c r="I235" s="30">
        <v>1313762.6278347496</v>
      </c>
      <c r="J235" s="30">
        <v>0</v>
      </c>
      <c r="K235" s="30">
        <v>73725.125060672639</v>
      </c>
      <c r="L235" s="30">
        <v>0</v>
      </c>
      <c r="M235" s="30">
        <v>245590.48167794218</v>
      </c>
      <c r="N235" s="30">
        <v>0</v>
      </c>
      <c r="O235" s="30">
        <v>0</v>
      </c>
      <c r="P235" s="30">
        <v>0</v>
      </c>
      <c r="Q235" s="30">
        <v>0</v>
      </c>
      <c r="R235" s="30">
        <v>0</v>
      </c>
      <c r="S235" s="30">
        <v>0</v>
      </c>
      <c r="T235" s="30">
        <v>2388.0817297491562</v>
      </c>
      <c r="U235" s="30">
        <v>13997.369802521334</v>
      </c>
      <c r="V235" s="30">
        <v>637.15625982803374</v>
      </c>
      <c r="W235" s="30">
        <v>1394.7200018282904</v>
      </c>
      <c r="X235" s="30">
        <v>1495.0595703051458</v>
      </c>
      <c r="Y235" s="30">
        <v>0</v>
      </c>
      <c r="Z235" s="30">
        <v>0</v>
      </c>
      <c r="AA235" s="30">
        <v>47830.618048311044</v>
      </c>
      <c r="AB235" s="30">
        <v>0</v>
      </c>
      <c r="AC235" s="30">
        <v>269481.02212110022</v>
      </c>
      <c r="AD235" s="30">
        <v>0</v>
      </c>
      <c r="AE235" s="30">
        <v>12902.971450182034</v>
      </c>
      <c r="AF235" s="30">
        <v>145041.22630741764</v>
      </c>
      <c r="AG235" s="30">
        <v>20007.892389864046</v>
      </c>
      <c r="AH235" s="30">
        <v>0</v>
      </c>
      <c r="AI235" s="30">
        <v>0</v>
      </c>
      <c r="AJ235" s="30">
        <v>36035.788800000002</v>
      </c>
      <c r="AK235" s="30">
        <v>0</v>
      </c>
      <c r="AL235" s="30">
        <v>0</v>
      </c>
      <c r="AM235" s="30">
        <v>0</v>
      </c>
      <c r="AN235" s="30">
        <v>0</v>
      </c>
      <c r="AO235" s="30">
        <v>0</v>
      </c>
      <c r="AP235" s="30">
        <v>0</v>
      </c>
      <c r="AQ235" s="30">
        <v>0</v>
      </c>
      <c r="AR235" s="30">
        <v>0</v>
      </c>
      <c r="AS235" s="30">
        <v>3010161.2245341996</v>
      </c>
      <c r="AT235" s="30">
        <v>669442.60572244006</v>
      </c>
      <c r="AU235" s="30">
        <v>201084.9074972817</v>
      </c>
      <c r="AV235" s="30">
        <v>436753.3222995036</v>
      </c>
      <c r="AW235" s="38">
        <v>3880688.7377539212</v>
      </c>
      <c r="AX235" s="30">
        <v>3844652.948953921</v>
      </c>
      <c r="AY235" s="30">
        <v>6465</v>
      </c>
      <c r="AZ235" s="30">
        <v>3413520</v>
      </c>
      <c r="BA235" s="30">
        <v>0</v>
      </c>
      <c r="BB235" s="30">
        <v>0</v>
      </c>
      <c r="BC235" s="30">
        <v>3880688.7377539212</v>
      </c>
      <c r="BD235" s="30">
        <v>0</v>
      </c>
      <c r="BE235" s="30">
        <v>3880688.7377539221</v>
      </c>
      <c r="BF235" s="30">
        <v>3449555.7888000002</v>
      </c>
      <c r="BG235" s="30">
        <v>3248470.8813027181</v>
      </c>
      <c r="BH235" s="30">
        <v>3679603.830256639</v>
      </c>
      <c r="BI235" s="30">
        <v>6968.9466482133312</v>
      </c>
      <c r="BJ235" s="30">
        <v>6733.35942823602</v>
      </c>
      <c r="BK235" s="196">
        <v>3.4988065391160832E-2</v>
      </c>
      <c r="BL235" s="30">
        <v>0</v>
      </c>
      <c r="BM235" s="30">
        <v>0</v>
      </c>
      <c r="BN235" s="38">
        <v>3880688.7377539212</v>
      </c>
      <c r="BO235" s="30">
        <v>7281.539676049093</v>
      </c>
      <c r="BP235" s="30" t="s">
        <v>412</v>
      </c>
      <c r="BQ235" s="30">
        <v>7349.7892760490931</v>
      </c>
      <c r="BR235" s="196">
        <v>3.101833564580847E-2</v>
      </c>
      <c r="BS235" s="30">
        <v>0</v>
      </c>
      <c r="BT235" s="30">
        <v>3880688.7377539212</v>
      </c>
      <c r="BU235" s="30">
        <v>0</v>
      </c>
      <c r="BV235" s="38">
        <v>3880688.7377539212</v>
      </c>
      <c r="BW235" s="211">
        <v>36035.788800000002</v>
      </c>
      <c r="BX235" s="212">
        <v>3844652.948953921</v>
      </c>
      <c r="BZ235" s="23">
        <v>8734016</v>
      </c>
      <c r="CB235" s="320"/>
    </row>
    <row r="236" spans="1:80" x14ac:dyDescent="0.25">
      <c r="A236" s="23">
        <v>146929</v>
      </c>
      <c r="B236" s="23">
        <v>8732256</v>
      </c>
      <c r="C236" s="23" t="s">
        <v>318</v>
      </c>
      <c r="D236" s="223">
        <v>315</v>
      </c>
      <c r="E236" s="223">
        <v>315</v>
      </c>
      <c r="F236" s="223">
        <v>0</v>
      </c>
      <c r="G236" s="30">
        <v>1211314.1629831174</v>
      </c>
      <c r="H236" s="30">
        <v>0</v>
      </c>
      <c r="I236" s="30">
        <v>0</v>
      </c>
      <c r="J236" s="30">
        <v>37604.761775913481</v>
      </c>
      <c r="K236" s="30">
        <v>0</v>
      </c>
      <c r="L236" s="30">
        <v>81586.939291601695</v>
      </c>
      <c r="M236" s="30">
        <v>0</v>
      </c>
      <c r="N236" s="30">
        <v>0</v>
      </c>
      <c r="O236" s="30">
        <v>34186.147069012302</v>
      </c>
      <c r="P236" s="30">
        <v>0</v>
      </c>
      <c r="Q236" s="30">
        <v>0</v>
      </c>
      <c r="R236" s="30">
        <v>0</v>
      </c>
      <c r="S236" s="30">
        <v>0</v>
      </c>
      <c r="T236" s="30">
        <v>0</v>
      </c>
      <c r="U236" s="30">
        <v>0</v>
      </c>
      <c r="V236" s="30">
        <v>0</v>
      </c>
      <c r="W236" s="30">
        <v>0</v>
      </c>
      <c r="X236" s="30">
        <v>0</v>
      </c>
      <c r="Y236" s="30">
        <v>0</v>
      </c>
      <c r="Z236" s="30">
        <v>4274.1235504033357</v>
      </c>
      <c r="AA236" s="30">
        <v>0</v>
      </c>
      <c r="AB236" s="30">
        <v>110304.61347137501</v>
      </c>
      <c r="AC236" s="30">
        <v>0</v>
      </c>
      <c r="AD236" s="30">
        <v>0</v>
      </c>
      <c r="AE236" s="30">
        <v>0</v>
      </c>
      <c r="AF236" s="30">
        <v>145041.22630741764</v>
      </c>
      <c r="AG236" s="30">
        <v>0</v>
      </c>
      <c r="AH236" s="30">
        <v>0</v>
      </c>
      <c r="AI236" s="30">
        <v>0</v>
      </c>
      <c r="AJ236" s="30">
        <v>7043.4</v>
      </c>
      <c r="AK236" s="30">
        <v>0</v>
      </c>
      <c r="AL236" s="30">
        <v>0</v>
      </c>
      <c r="AM236" s="30">
        <v>0</v>
      </c>
      <c r="AN236" s="30">
        <v>0</v>
      </c>
      <c r="AO236" s="30">
        <v>0</v>
      </c>
      <c r="AP236" s="30">
        <v>0</v>
      </c>
      <c r="AQ236" s="30">
        <v>0</v>
      </c>
      <c r="AR236" s="30">
        <v>0</v>
      </c>
      <c r="AS236" s="30">
        <v>1211314.1629831174</v>
      </c>
      <c r="AT236" s="30">
        <v>267956.58515830582</v>
      </c>
      <c r="AU236" s="30">
        <v>152084.62630741764</v>
      </c>
      <c r="AV236" s="30">
        <v>196315.96039921045</v>
      </c>
      <c r="AW236" s="38">
        <v>1631355.374448841</v>
      </c>
      <c r="AX236" s="30">
        <v>1624311.9744488411</v>
      </c>
      <c r="AY236" s="30">
        <v>4955</v>
      </c>
      <c r="AZ236" s="30">
        <v>1560825</v>
      </c>
      <c r="BA236" s="30">
        <v>0</v>
      </c>
      <c r="BB236" s="30">
        <v>0</v>
      </c>
      <c r="BC236" s="30">
        <v>1631355.374448841</v>
      </c>
      <c r="BD236" s="30">
        <v>1631355.374448841</v>
      </c>
      <c r="BE236" s="30">
        <v>0</v>
      </c>
      <c r="BF236" s="30">
        <v>1567868.4</v>
      </c>
      <c r="BG236" s="30">
        <v>1415783.7736925823</v>
      </c>
      <c r="BH236" s="30">
        <v>1479270.7481414233</v>
      </c>
      <c r="BI236" s="30">
        <v>4696.0976131473753</v>
      </c>
      <c r="BJ236" s="30">
        <v>4686.2556879771755</v>
      </c>
      <c r="BK236" s="196">
        <v>2.1001681994112661E-3</v>
      </c>
      <c r="BL236" s="30">
        <v>0</v>
      </c>
      <c r="BM236" s="30">
        <v>0</v>
      </c>
      <c r="BN236" s="38">
        <v>1631355.374448841</v>
      </c>
      <c r="BO236" s="30">
        <v>5156.5459506312418</v>
      </c>
      <c r="BP236" s="30" t="s">
        <v>412</v>
      </c>
      <c r="BQ236" s="30">
        <v>5178.9059506312415</v>
      </c>
      <c r="BR236" s="196">
        <v>5.0548842039570552E-3</v>
      </c>
      <c r="BS236" s="30">
        <v>0</v>
      </c>
      <c r="BT236" s="30">
        <v>1631355.374448841</v>
      </c>
      <c r="BU236" s="30">
        <v>0</v>
      </c>
      <c r="BV236" s="38">
        <v>1631355.374448841</v>
      </c>
      <c r="BW236" s="211">
        <v>7043.4</v>
      </c>
      <c r="BX236" s="212">
        <v>1624311.9744488411</v>
      </c>
      <c r="BZ236" s="23">
        <v>8732256</v>
      </c>
      <c r="CB236" s="320"/>
    </row>
    <row r="237" spans="1:80" x14ac:dyDescent="0.25">
      <c r="A237" s="23">
        <v>110621</v>
      </c>
      <c r="B237" s="23">
        <v>8732048</v>
      </c>
      <c r="C237" s="23" t="s">
        <v>319</v>
      </c>
      <c r="D237" s="223">
        <v>525</v>
      </c>
      <c r="E237" s="223">
        <v>525</v>
      </c>
      <c r="F237" s="223">
        <v>0</v>
      </c>
      <c r="G237" s="30">
        <v>2018856.9383051957</v>
      </c>
      <c r="H237" s="30">
        <v>0</v>
      </c>
      <c r="I237" s="30">
        <v>0</v>
      </c>
      <c r="J237" s="30">
        <v>52943.546184509876</v>
      </c>
      <c r="K237" s="30">
        <v>0</v>
      </c>
      <c r="L237" s="30">
        <v>115493.19977642361</v>
      </c>
      <c r="M237" s="30">
        <v>0</v>
      </c>
      <c r="N237" s="30">
        <v>0</v>
      </c>
      <c r="O237" s="30">
        <v>284.88455890843505</v>
      </c>
      <c r="P237" s="30">
        <v>0</v>
      </c>
      <c r="Q237" s="30">
        <v>0</v>
      </c>
      <c r="R237" s="30">
        <v>0</v>
      </c>
      <c r="S237" s="30">
        <v>0</v>
      </c>
      <c r="T237" s="30">
        <v>0</v>
      </c>
      <c r="U237" s="30">
        <v>0</v>
      </c>
      <c r="V237" s="30">
        <v>0</v>
      </c>
      <c r="W237" s="30">
        <v>0</v>
      </c>
      <c r="X237" s="30">
        <v>0</v>
      </c>
      <c r="Y237" s="30">
        <v>0</v>
      </c>
      <c r="Z237" s="30">
        <v>28833.75515765707</v>
      </c>
      <c r="AA237" s="30">
        <v>0</v>
      </c>
      <c r="AB237" s="30">
        <v>190126.8598315861</v>
      </c>
      <c r="AC237" s="30">
        <v>0</v>
      </c>
      <c r="AD237" s="30">
        <v>0</v>
      </c>
      <c r="AE237" s="30">
        <v>0</v>
      </c>
      <c r="AF237" s="30">
        <v>145041.22630741764</v>
      </c>
      <c r="AG237" s="30">
        <v>0</v>
      </c>
      <c r="AH237" s="30">
        <v>0</v>
      </c>
      <c r="AI237" s="30">
        <v>0</v>
      </c>
      <c r="AJ237" s="30">
        <v>103740</v>
      </c>
      <c r="AK237" s="30">
        <v>0</v>
      </c>
      <c r="AL237" s="30">
        <v>0</v>
      </c>
      <c r="AM237" s="30">
        <v>0</v>
      </c>
      <c r="AN237" s="30">
        <v>0</v>
      </c>
      <c r="AO237" s="30">
        <v>0</v>
      </c>
      <c r="AP237" s="30">
        <v>0</v>
      </c>
      <c r="AQ237" s="30">
        <v>0</v>
      </c>
      <c r="AR237" s="30">
        <v>0</v>
      </c>
      <c r="AS237" s="30">
        <v>2018856.9383051957</v>
      </c>
      <c r="AT237" s="30">
        <v>387682.24550908513</v>
      </c>
      <c r="AU237" s="30">
        <v>248781.22630741764</v>
      </c>
      <c r="AV237" s="30">
        <v>287938.47537906858</v>
      </c>
      <c r="AW237" s="38">
        <v>2655320.4101216984</v>
      </c>
      <c r="AX237" s="30">
        <v>2551580.4101216984</v>
      </c>
      <c r="AY237" s="30">
        <v>4955</v>
      </c>
      <c r="AZ237" s="30">
        <v>2601375</v>
      </c>
      <c r="BA237" s="30">
        <v>49794.589878301602</v>
      </c>
      <c r="BB237" s="30">
        <v>0</v>
      </c>
      <c r="BC237" s="30">
        <v>2705115</v>
      </c>
      <c r="BD237" s="30">
        <v>2705115</v>
      </c>
      <c r="BE237" s="30">
        <v>0</v>
      </c>
      <c r="BF237" s="30">
        <v>2705115</v>
      </c>
      <c r="BG237" s="30">
        <v>2456333.7736925823</v>
      </c>
      <c r="BH237" s="30">
        <v>2456333.7736925823</v>
      </c>
      <c r="BI237" s="30">
        <v>4678.7309975096805</v>
      </c>
      <c r="BJ237" s="30">
        <v>4659.8044918618616</v>
      </c>
      <c r="BK237" s="196">
        <v>4.0616523034116931E-3</v>
      </c>
      <c r="BL237" s="30">
        <v>0</v>
      </c>
      <c r="BM237" s="30">
        <v>0</v>
      </c>
      <c r="BN237" s="38">
        <v>2705115</v>
      </c>
      <c r="BO237" s="30">
        <v>4955</v>
      </c>
      <c r="BP237" s="30" t="s">
        <v>412</v>
      </c>
      <c r="BQ237" s="30">
        <v>5152.6000000000004</v>
      </c>
      <c r="BR237" s="196">
        <v>-3.3225952185650387E-3</v>
      </c>
      <c r="BS237" s="30">
        <v>-4855.05</v>
      </c>
      <c r="BT237" s="30">
        <v>2700259.95</v>
      </c>
      <c r="BU237" s="30">
        <v>-5250</v>
      </c>
      <c r="BV237" s="38">
        <v>2695009.95</v>
      </c>
      <c r="BW237" s="211">
        <v>103740</v>
      </c>
      <c r="BX237" s="212">
        <v>2591269.9500000002</v>
      </c>
      <c r="BZ237" s="23">
        <v>8732048</v>
      </c>
      <c r="CB237" s="320"/>
    </row>
    <row r="238" spans="1:80" x14ac:dyDescent="0.25">
      <c r="A238" s="23">
        <v>110698</v>
      </c>
      <c r="B238" s="23">
        <v>8732232</v>
      </c>
      <c r="C238" s="23" t="s">
        <v>320</v>
      </c>
      <c r="D238" s="223">
        <v>231</v>
      </c>
      <c r="E238" s="223">
        <v>231</v>
      </c>
      <c r="F238" s="223">
        <v>0</v>
      </c>
      <c r="G238" s="30">
        <v>888297.05285428604</v>
      </c>
      <c r="H238" s="30">
        <v>0</v>
      </c>
      <c r="I238" s="30">
        <v>0</v>
      </c>
      <c r="J238" s="30">
        <v>26224.373343729116</v>
      </c>
      <c r="K238" s="30">
        <v>0</v>
      </c>
      <c r="L238" s="30">
        <v>58276.385208287014</v>
      </c>
      <c r="M238" s="30">
        <v>0</v>
      </c>
      <c r="N238" s="30">
        <v>235.92613699991497</v>
      </c>
      <c r="O238" s="30">
        <v>572.24637485085771</v>
      </c>
      <c r="P238" s="30">
        <v>0</v>
      </c>
      <c r="Q238" s="30">
        <v>0</v>
      </c>
      <c r="R238" s="30">
        <v>0</v>
      </c>
      <c r="S238" s="30">
        <v>0</v>
      </c>
      <c r="T238" s="30">
        <v>0</v>
      </c>
      <c r="U238" s="30">
        <v>0</v>
      </c>
      <c r="V238" s="30">
        <v>0</v>
      </c>
      <c r="W238" s="30">
        <v>0</v>
      </c>
      <c r="X238" s="30">
        <v>0</v>
      </c>
      <c r="Y238" s="30">
        <v>0</v>
      </c>
      <c r="Z238" s="30">
        <v>20221.805707781223</v>
      </c>
      <c r="AA238" s="30">
        <v>0</v>
      </c>
      <c r="AB238" s="30">
        <v>68500.276683076416</v>
      </c>
      <c r="AC238" s="30">
        <v>0</v>
      </c>
      <c r="AD238" s="30">
        <v>0</v>
      </c>
      <c r="AE238" s="30">
        <v>0</v>
      </c>
      <c r="AF238" s="30">
        <v>145041.22630741764</v>
      </c>
      <c r="AG238" s="30">
        <v>0</v>
      </c>
      <c r="AH238" s="30">
        <v>0</v>
      </c>
      <c r="AI238" s="30">
        <v>0</v>
      </c>
      <c r="AJ238" s="30">
        <v>23078.75</v>
      </c>
      <c r="AK238" s="30">
        <v>0</v>
      </c>
      <c r="AL238" s="30">
        <v>0</v>
      </c>
      <c r="AM238" s="30">
        <v>0</v>
      </c>
      <c r="AN238" s="30">
        <v>0</v>
      </c>
      <c r="AO238" s="30">
        <v>0</v>
      </c>
      <c r="AP238" s="30">
        <v>0</v>
      </c>
      <c r="AQ238" s="30">
        <v>0</v>
      </c>
      <c r="AR238" s="30">
        <v>0</v>
      </c>
      <c r="AS238" s="30">
        <v>888297.05285428604</v>
      </c>
      <c r="AT238" s="30">
        <v>174031.01345472457</v>
      </c>
      <c r="AU238" s="30">
        <v>168119.97630741764</v>
      </c>
      <c r="AV238" s="30">
        <v>113088.36403633756</v>
      </c>
      <c r="AW238" s="38">
        <v>1230448.0426164283</v>
      </c>
      <c r="AX238" s="30">
        <v>1207369.2926164283</v>
      </c>
      <c r="AY238" s="30">
        <v>4955</v>
      </c>
      <c r="AZ238" s="30">
        <v>1144605</v>
      </c>
      <c r="BA238" s="30">
        <v>0</v>
      </c>
      <c r="BB238" s="30">
        <v>0</v>
      </c>
      <c r="BC238" s="30">
        <v>1230448.0426164283</v>
      </c>
      <c r="BD238" s="30">
        <v>1230448.0426164283</v>
      </c>
      <c r="BE238" s="30">
        <v>0</v>
      </c>
      <c r="BF238" s="30">
        <v>1167683.75</v>
      </c>
      <c r="BG238" s="30">
        <v>999563.77369258238</v>
      </c>
      <c r="BH238" s="30">
        <v>1062328.0663090106</v>
      </c>
      <c r="BI238" s="30">
        <v>4598.8227978745044</v>
      </c>
      <c r="BJ238" s="30">
        <v>4492.8719431152513</v>
      </c>
      <c r="BK238" s="196">
        <v>2.3581988558923704E-2</v>
      </c>
      <c r="BL238" s="30">
        <v>0</v>
      </c>
      <c r="BM238" s="30">
        <v>0</v>
      </c>
      <c r="BN238" s="38">
        <v>1230448.0426164283</v>
      </c>
      <c r="BO238" s="30">
        <v>5226.7068944434131</v>
      </c>
      <c r="BP238" s="30" t="s">
        <v>412</v>
      </c>
      <c r="BQ238" s="30">
        <v>5326.6149031014211</v>
      </c>
      <c r="BR238" s="196">
        <v>2.7838803392587375E-2</v>
      </c>
      <c r="BS238" s="30">
        <v>-2163.7499999999995</v>
      </c>
      <c r="BT238" s="30">
        <v>1228284.2926164283</v>
      </c>
      <c r="BU238" s="30">
        <v>-2310</v>
      </c>
      <c r="BV238" s="38">
        <v>1225974.2926164283</v>
      </c>
      <c r="BW238" s="211">
        <v>23078.75</v>
      </c>
      <c r="BX238" s="212">
        <v>1202895.5426164283</v>
      </c>
      <c r="BZ238" s="23">
        <v>8732232</v>
      </c>
      <c r="CB238" s="320"/>
    </row>
    <row r="239" spans="1:80" x14ac:dyDescent="0.25">
      <c r="A239" s="23">
        <v>146407</v>
      </c>
      <c r="B239" s="23">
        <v>8732079</v>
      </c>
      <c r="C239" s="23" t="s">
        <v>321</v>
      </c>
      <c r="D239" s="223">
        <v>751</v>
      </c>
      <c r="E239" s="223">
        <v>751</v>
      </c>
      <c r="F239" s="223">
        <v>0</v>
      </c>
      <c r="G239" s="30">
        <v>2887926.7822232419</v>
      </c>
      <c r="H239" s="30">
        <v>0</v>
      </c>
      <c r="I239" s="30">
        <v>0</v>
      </c>
      <c r="J239" s="30">
        <v>133101.0647068517</v>
      </c>
      <c r="K239" s="30">
        <v>0</v>
      </c>
      <c r="L239" s="30">
        <v>286084.07284068188</v>
      </c>
      <c r="M239" s="30">
        <v>0</v>
      </c>
      <c r="N239" s="30">
        <v>27990.944159512008</v>
      </c>
      <c r="O239" s="30">
        <v>29667.498118646028</v>
      </c>
      <c r="P239" s="30">
        <v>60576.146630919364</v>
      </c>
      <c r="Q239" s="30">
        <v>10790.00100266542</v>
      </c>
      <c r="R239" s="30">
        <v>0</v>
      </c>
      <c r="S239" s="30">
        <v>0</v>
      </c>
      <c r="T239" s="30">
        <v>0</v>
      </c>
      <c r="U239" s="30">
        <v>0</v>
      </c>
      <c r="V239" s="30">
        <v>0</v>
      </c>
      <c r="W239" s="30">
        <v>0</v>
      </c>
      <c r="X239" s="30">
        <v>0</v>
      </c>
      <c r="Y239" s="30">
        <v>0</v>
      </c>
      <c r="Z239" s="30">
        <v>14754.666750749047</v>
      </c>
      <c r="AA239" s="30">
        <v>0</v>
      </c>
      <c r="AB239" s="30">
        <v>307898.16565175651</v>
      </c>
      <c r="AC239" s="30">
        <v>0</v>
      </c>
      <c r="AD239" s="30">
        <v>1871.3416937981801</v>
      </c>
      <c r="AE239" s="30">
        <v>0</v>
      </c>
      <c r="AF239" s="30">
        <v>145041.22630741764</v>
      </c>
      <c r="AG239" s="30">
        <v>0</v>
      </c>
      <c r="AH239" s="30">
        <v>0</v>
      </c>
      <c r="AI239" s="30">
        <v>53978.12695107203</v>
      </c>
      <c r="AJ239" s="30">
        <v>9609.5437000000002</v>
      </c>
      <c r="AK239" s="30">
        <v>0</v>
      </c>
      <c r="AL239" s="30">
        <v>0</v>
      </c>
      <c r="AM239" s="30">
        <v>0</v>
      </c>
      <c r="AN239" s="30">
        <v>0</v>
      </c>
      <c r="AO239" s="30">
        <v>0</v>
      </c>
      <c r="AP239" s="30">
        <v>0</v>
      </c>
      <c r="AQ239" s="30">
        <v>0</v>
      </c>
      <c r="AR239" s="30">
        <v>0</v>
      </c>
      <c r="AS239" s="30">
        <v>2887926.7822232419</v>
      </c>
      <c r="AT239" s="30">
        <v>872733.90155557997</v>
      </c>
      <c r="AU239" s="30">
        <v>208628.8969584897</v>
      </c>
      <c r="AV239" s="30">
        <v>562102.19312924671</v>
      </c>
      <c r="AW239" s="38">
        <v>3969289.5807373119</v>
      </c>
      <c r="AX239" s="30">
        <v>3905701.9100862402</v>
      </c>
      <c r="AY239" s="30">
        <v>4955</v>
      </c>
      <c r="AZ239" s="30">
        <v>3721205</v>
      </c>
      <c r="BA239" s="30">
        <v>0</v>
      </c>
      <c r="BB239" s="30">
        <v>0</v>
      </c>
      <c r="BC239" s="30">
        <v>3969289.5807373119</v>
      </c>
      <c r="BD239" s="30">
        <v>3969289.5807373119</v>
      </c>
      <c r="BE239" s="30">
        <v>0</v>
      </c>
      <c r="BF239" s="30">
        <v>3784792.6706510717</v>
      </c>
      <c r="BG239" s="30">
        <v>3576163.7736925823</v>
      </c>
      <c r="BH239" s="30">
        <v>3760660.6837788224</v>
      </c>
      <c r="BI239" s="30">
        <v>5007.5375283339845</v>
      </c>
      <c r="BJ239" s="30">
        <v>4888.9187750876545</v>
      </c>
      <c r="BK239" s="196">
        <v>2.4262778479931541E-2</v>
      </c>
      <c r="BL239" s="30">
        <v>0</v>
      </c>
      <c r="BM239" s="30">
        <v>0</v>
      </c>
      <c r="BN239" s="38">
        <v>3969289.5807373119</v>
      </c>
      <c r="BO239" s="30">
        <v>5200.6683223518512</v>
      </c>
      <c r="BP239" s="30" t="s">
        <v>412</v>
      </c>
      <c r="BQ239" s="30">
        <v>5285.3389889977525</v>
      </c>
      <c r="BR239" s="196">
        <v>2.4668213662346616E-2</v>
      </c>
      <c r="BS239" s="30">
        <v>0</v>
      </c>
      <c r="BT239" s="30">
        <v>3969289.5807373119</v>
      </c>
      <c r="BU239" s="30">
        <v>0</v>
      </c>
      <c r="BV239" s="38">
        <v>3969289.5807373119</v>
      </c>
      <c r="BW239" s="211">
        <v>9609.5437000000002</v>
      </c>
      <c r="BX239" s="212">
        <v>3959680.0370373121</v>
      </c>
      <c r="BZ239" s="23">
        <v>8732079</v>
      </c>
      <c r="CB239" s="320"/>
    </row>
    <row r="240" spans="1:80" x14ac:dyDescent="0.25">
      <c r="A240" s="23">
        <v>131197</v>
      </c>
      <c r="B240" s="23">
        <v>8733392</v>
      </c>
      <c r="C240" s="23" t="s">
        <v>322</v>
      </c>
      <c r="D240" s="223">
        <v>293</v>
      </c>
      <c r="E240" s="223">
        <v>293</v>
      </c>
      <c r="F240" s="223">
        <v>0</v>
      </c>
      <c r="G240" s="30">
        <v>1126714.4436636616</v>
      </c>
      <c r="H240" s="30">
        <v>0</v>
      </c>
      <c r="I240" s="30">
        <v>0</v>
      </c>
      <c r="J240" s="30">
        <v>23750.375858471754</v>
      </c>
      <c r="K240" s="30">
        <v>0</v>
      </c>
      <c r="L240" s="30">
        <v>50859.390727232443</v>
      </c>
      <c r="M240" s="30">
        <v>0</v>
      </c>
      <c r="N240" s="30">
        <v>0</v>
      </c>
      <c r="O240" s="30">
        <v>1139.5382356337429</v>
      </c>
      <c r="P240" s="30">
        <v>0</v>
      </c>
      <c r="Q240" s="30">
        <v>0</v>
      </c>
      <c r="R240" s="30">
        <v>0</v>
      </c>
      <c r="S240" s="30">
        <v>0</v>
      </c>
      <c r="T240" s="30">
        <v>0</v>
      </c>
      <c r="U240" s="30">
        <v>0</v>
      </c>
      <c r="V240" s="30">
        <v>0</v>
      </c>
      <c r="W240" s="30">
        <v>0</v>
      </c>
      <c r="X240" s="30">
        <v>0</v>
      </c>
      <c r="Y240" s="30">
        <v>0</v>
      </c>
      <c r="Z240" s="30">
        <v>21352.553039267324</v>
      </c>
      <c r="AA240" s="30">
        <v>0</v>
      </c>
      <c r="AB240" s="30">
        <v>126356.34709163022</v>
      </c>
      <c r="AC240" s="30">
        <v>0</v>
      </c>
      <c r="AD240" s="30">
        <v>7157.3996742178088</v>
      </c>
      <c r="AE240" s="30">
        <v>0</v>
      </c>
      <c r="AF240" s="30">
        <v>145041.22630741764</v>
      </c>
      <c r="AG240" s="30">
        <v>0</v>
      </c>
      <c r="AH240" s="30">
        <v>0</v>
      </c>
      <c r="AI240" s="30">
        <v>0</v>
      </c>
      <c r="AJ240" s="30">
        <v>7480.2</v>
      </c>
      <c r="AK240" s="30">
        <v>0</v>
      </c>
      <c r="AL240" s="30">
        <v>0</v>
      </c>
      <c r="AM240" s="30">
        <v>0</v>
      </c>
      <c r="AN240" s="30">
        <v>0</v>
      </c>
      <c r="AO240" s="30">
        <v>0</v>
      </c>
      <c r="AP240" s="30">
        <v>0</v>
      </c>
      <c r="AQ240" s="30">
        <v>0</v>
      </c>
      <c r="AR240" s="30">
        <v>0</v>
      </c>
      <c r="AS240" s="30">
        <v>1126714.4436636616</v>
      </c>
      <c r="AT240" s="30">
        <v>230615.60462645328</v>
      </c>
      <c r="AU240" s="30">
        <v>152521.42630741766</v>
      </c>
      <c r="AV240" s="30">
        <v>179740.55517347241</v>
      </c>
      <c r="AW240" s="38">
        <v>1509851.4745975325</v>
      </c>
      <c r="AX240" s="30">
        <v>1502371.2745975326</v>
      </c>
      <c r="AY240" s="30">
        <v>4955</v>
      </c>
      <c r="AZ240" s="30">
        <v>1451815</v>
      </c>
      <c r="BA240" s="30">
        <v>0</v>
      </c>
      <c r="BB240" s="30">
        <v>0</v>
      </c>
      <c r="BC240" s="30">
        <v>1509851.4745975325</v>
      </c>
      <c r="BD240" s="30">
        <v>1509851.4745975328</v>
      </c>
      <c r="BE240" s="30">
        <v>0</v>
      </c>
      <c r="BF240" s="30">
        <v>1459295.2</v>
      </c>
      <c r="BG240" s="30">
        <v>1306773.7736925823</v>
      </c>
      <c r="BH240" s="30">
        <v>1357330.0482901148</v>
      </c>
      <c r="BI240" s="30">
        <v>4632.5257620823031</v>
      </c>
      <c r="BJ240" s="30">
        <v>4541.2745351913036</v>
      </c>
      <c r="BK240" s="196">
        <v>2.0093748172208999E-2</v>
      </c>
      <c r="BL240" s="30">
        <v>0</v>
      </c>
      <c r="BM240" s="30">
        <v>0</v>
      </c>
      <c r="BN240" s="38">
        <v>1509851.4745975325</v>
      </c>
      <c r="BO240" s="30">
        <v>5127.5470122782681</v>
      </c>
      <c r="BP240" s="30" t="s">
        <v>412</v>
      </c>
      <c r="BQ240" s="30">
        <v>5153.0767051110324</v>
      </c>
      <c r="BR240" s="196">
        <v>2.1233791117733158E-2</v>
      </c>
      <c r="BS240" s="30">
        <v>-2655.1000000000008</v>
      </c>
      <c r="BT240" s="30">
        <v>1507196.3745975324</v>
      </c>
      <c r="BU240" s="30">
        <v>-2930</v>
      </c>
      <c r="BV240" s="38">
        <v>1504266.3745975324</v>
      </c>
      <c r="BW240" s="211">
        <v>7480.2</v>
      </c>
      <c r="BX240" s="212">
        <v>1496786.1745975325</v>
      </c>
      <c r="BZ240" s="23">
        <v>8733392</v>
      </c>
      <c r="CB240" s="320"/>
    </row>
    <row r="241" spans="1:80" x14ac:dyDescent="0.25">
      <c r="A241" s="23">
        <v>110804</v>
      </c>
      <c r="B241" s="23">
        <v>8733054</v>
      </c>
      <c r="C241" s="23" t="s">
        <v>50</v>
      </c>
      <c r="D241" s="223">
        <v>103</v>
      </c>
      <c r="E241" s="223">
        <v>103</v>
      </c>
      <c r="F241" s="223">
        <v>0</v>
      </c>
      <c r="G241" s="30">
        <v>396080.50408654317</v>
      </c>
      <c r="H241" s="30">
        <v>0</v>
      </c>
      <c r="I241" s="30">
        <v>0</v>
      </c>
      <c r="J241" s="30">
        <v>13359.586420390326</v>
      </c>
      <c r="K241" s="30">
        <v>0</v>
      </c>
      <c r="L241" s="30">
        <v>28608.407284068173</v>
      </c>
      <c r="M241" s="30">
        <v>0</v>
      </c>
      <c r="N241" s="30">
        <v>0</v>
      </c>
      <c r="O241" s="30">
        <v>0</v>
      </c>
      <c r="P241" s="30">
        <v>0</v>
      </c>
      <c r="Q241" s="30">
        <v>0</v>
      </c>
      <c r="R241" s="30">
        <v>0</v>
      </c>
      <c r="S241" s="30">
        <v>0</v>
      </c>
      <c r="T241" s="30">
        <v>0</v>
      </c>
      <c r="U241" s="30">
        <v>0</v>
      </c>
      <c r="V241" s="30">
        <v>0</v>
      </c>
      <c r="W241" s="30">
        <v>0</v>
      </c>
      <c r="X241" s="30">
        <v>0</v>
      </c>
      <c r="Y241" s="30">
        <v>0</v>
      </c>
      <c r="Z241" s="30">
        <v>0</v>
      </c>
      <c r="AA241" s="30">
        <v>0</v>
      </c>
      <c r="AB241" s="30">
        <v>67767.227357735639</v>
      </c>
      <c r="AC241" s="30">
        <v>0</v>
      </c>
      <c r="AD241" s="30">
        <v>4649.4159608799882</v>
      </c>
      <c r="AE241" s="30">
        <v>0</v>
      </c>
      <c r="AF241" s="30">
        <v>145041.22630741764</v>
      </c>
      <c r="AG241" s="30">
        <v>35850.893040400493</v>
      </c>
      <c r="AH241" s="30">
        <v>0</v>
      </c>
      <c r="AI241" s="30">
        <v>0</v>
      </c>
      <c r="AJ241" s="30">
        <v>12849.25</v>
      </c>
      <c r="AK241" s="30">
        <v>0</v>
      </c>
      <c r="AL241" s="30">
        <v>0</v>
      </c>
      <c r="AM241" s="30">
        <v>0</v>
      </c>
      <c r="AN241" s="30">
        <v>0</v>
      </c>
      <c r="AO241" s="30">
        <v>0</v>
      </c>
      <c r="AP241" s="30">
        <v>0</v>
      </c>
      <c r="AQ241" s="30">
        <v>0</v>
      </c>
      <c r="AR241" s="30">
        <v>0</v>
      </c>
      <c r="AS241" s="30">
        <v>396080.50408654317</v>
      </c>
      <c r="AT241" s="30">
        <v>114384.63702307412</v>
      </c>
      <c r="AU241" s="30">
        <v>193741.36934781814</v>
      </c>
      <c r="AV241" s="30">
        <v>87807.246891643212</v>
      </c>
      <c r="AW241" s="38">
        <v>704206.51045743539</v>
      </c>
      <c r="AX241" s="30">
        <v>691357.26045743539</v>
      </c>
      <c r="AY241" s="30">
        <v>4955</v>
      </c>
      <c r="AZ241" s="30">
        <v>510365</v>
      </c>
      <c r="BA241" s="30">
        <v>0</v>
      </c>
      <c r="BB241" s="30">
        <v>0</v>
      </c>
      <c r="BC241" s="30">
        <v>704206.51045743539</v>
      </c>
      <c r="BD241" s="30">
        <v>704206.51045743539</v>
      </c>
      <c r="BE241" s="30">
        <v>0</v>
      </c>
      <c r="BF241" s="30">
        <v>523214.25</v>
      </c>
      <c r="BG241" s="30">
        <v>329472.88065218186</v>
      </c>
      <c r="BH241" s="30">
        <v>510465.14110961725</v>
      </c>
      <c r="BI241" s="30">
        <v>4955.9722437826922</v>
      </c>
      <c r="BJ241" s="30">
        <v>4636.2585304743807</v>
      </c>
      <c r="BK241" s="196">
        <v>6.8959423036229719E-2</v>
      </c>
      <c r="BL241" s="30">
        <v>0</v>
      </c>
      <c r="BM241" s="30">
        <v>0</v>
      </c>
      <c r="BN241" s="38">
        <v>704206.51045743539</v>
      </c>
      <c r="BO241" s="30">
        <v>6712.206412208111</v>
      </c>
      <c r="BP241" s="30" t="s">
        <v>412</v>
      </c>
      <c r="BQ241" s="30">
        <v>6836.956412208111</v>
      </c>
      <c r="BR241" s="196">
        <v>6.638778477541285E-2</v>
      </c>
      <c r="BS241" s="30">
        <v>-980.45</v>
      </c>
      <c r="BT241" s="30">
        <v>703226.06045743544</v>
      </c>
      <c r="BU241" s="30">
        <v>-1030</v>
      </c>
      <c r="BV241" s="38">
        <v>702196.06045743544</v>
      </c>
      <c r="BW241" s="211">
        <v>12849.25</v>
      </c>
      <c r="BX241" s="212">
        <v>689346.81045743544</v>
      </c>
      <c r="BZ241" s="23">
        <v>8733054</v>
      </c>
      <c r="CB241" s="320"/>
    </row>
    <row r="242" spans="1:80" x14ac:dyDescent="0.25">
      <c r="A242" s="23">
        <v>141211</v>
      </c>
      <c r="B242" s="23">
        <v>8732027</v>
      </c>
      <c r="C242" s="23" t="s">
        <v>323</v>
      </c>
      <c r="D242" s="223">
        <v>207</v>
      </c>
      <c r="E242" s="223">
        <v>207</v>
      </c>
      <c r="F242" s="223">
        <v>0</v>
      </c>
      <c r="G242" s="30">
        <v>796006.44996033423</v>
      </c>
      <c r="H242" s="30">
        <v>0</v>
      </c>
      <c r="I242" s="30">
        <v>0</v>
      </c>
      <c r="J242" s="30">
        <v>26224.373343729145</v>
      </c>
      <c r="K242" s="30">
        <v>0</v>
      </c>
      <c r="L242" s="30">
        <v>56157.243927985648</v>
      </c>
      <c r="M242" s="30">
        <v>0</v>
      </c>
      <c r="N242" s="30">
        <v>9161.2876575291575</v>
      </c>
      <c r="O242" s="30">
        <v>1709.3073534506143</v>
      </c>
      <c r="P242" s="30">
        <v>889.63949974915022</v>
      </c>
      <c r="Q242" s="30">
        <v>1469.404567001405</v>
      </c>
      <c r="R242" s="30">
        <v>0</v>
      </c>
      <c r="S242" s="30">
        <v>0</v>
      </c>
      <c r="T242" s="30">
        <v>0</v>
      </c>
      <c r="U242" s="30">
        <v>0</v>
      </c>
      <c r="V242" s="30">
        <v>0</v>
      </c>
      <c r="W242" s="30">
        <v>0</v>
      </c>
      <c r="X242" s="30">
        <v>0</v>
      </c>
      <c r="Y242" s="30">
        <v>0</v>
      </c>
      <c r="Z242" s="30">
        <v>4163.3129398373103</v>
      </c>
      <c r="AA242" s="30">
        <v>0</v>
      </c>
      <c r="AB242" s="30">
        <v>76633.027615439743</v>
      </c>
      <c r="AC242" s="30">
        <v>0</v>
      </c>
      <c r="AD242" s="30">
        <v>7311.7371335001226</v>
      </c>
      <c r="AE242" s="30">
        <v>0</v>
      </c>
      <c r="AF242" s="30">
        <v>145041.22630741764</v>
      </c>
      <c r="AG242" s="30">
        <v>0</v>
      </c>
      <c r="AH242" s="30">
        <v>0</v>
      </c>
      <c r="AI242" s="30">
        <v>0</v>
      </c>
      <c r="AJ242" s="30">
        <v>6606.6</v>
      </c>
      <c r="AK242" s="30">
        <v>0</v>
      </c>
      <c r="AL242" s="30">
        <v>0</v>
      </c>
      <c r="AM242" s="30">
        <v>0</v>
      </c>
      <c r="AN242" s="30">
        <v>0</v>
      </c>
      <c r="AO242" s="30">
        <v>0</v>
      </c>
      <c r="AP242" s="30">
        <v>0</v>
      </c>
      <c r="AQ242" s="30">
        <v>0</v>
      </c>
      <c r="AR242" s="30">
        <v>0</v>
      </c>
      <c r="AS242" s="30">
        <v>796006.44996033423</v>
      </c>
      <c r="AT242" s="30">
        <v>183719.33403822227</v>
      </c>
      <c r="AU242" s="30">
        <v>151647.82630741765</v>
      </c>
      <c r="AV242" s="30">
        <v>126633.67664932235</v>
      </c>
      <c r="AW242" s="38">
        <v>1131373.610305974</v>
      </c>
      <c r="AX242" s="30">
        <v>1124767.0103059739</v>
      </c>
      <c r="AY242" s="30">
        <v>4955</v>
      </c>
      <c r="AZ242" s="30">
        <v>1025685</v>
      </c>
      <c r="BA242" s="30">
        <v>0</v>
      </c>
      <c r="BB242" s="30">
        <v>0</v>
      </c>
      <c r="BC242" s="30">
        <v>1131373.610305974</v>
      </c>
      <c r="BD242" s="30">
        <v>1131373.6103059743</v>
      </c>
      <c r="BE242" s="30">
        <v>0</v>
      </c>
      <c r="BF242" s="30">
        <v>1032291.6</v>
      </c>
      <c r="BG242" s="30">
        <v>880643.77369258238</v>
      </c>
      <c r="BH242" s="30">
        <v>979725.78399855644</v>
      </c>
      <c r="BI242" s="30">
        <v>4732.974801925393</v>
      </c>
      <c r="BJ242" s="30">
        <v>4671.193109964679</v>
      </c>
      <c r="BK242" s="196">
        <v>1.3226105302501848E-2</v>
      </c>
      <c r="BL242" s="30">
        <v>0</v>
      </c>
      <c r="BM242" s="30">
        <v>0</v>
      </c>
      <c r="BN242" s="38">
        <v>1131373.610305974</v>
      </c>
      <c r="BO242" s="30">
        <v>5433.657054618232</v>
      </c>
      <c r="BP242" s="30" t="s">
        <v>412</v>
      </c>
      <c r="BQ242" s="30">
        <v>5465.5729966472172</v>
      </c>
      <c r="BR242" s="196">
        <v>1.3763936681354449E-2</v>
      </c>
      <c r="BS242" s="30">
        <v>0</v>
      </c>
      <c r="BT242" s="30">
        <v>1131373.610305974</v>
      </c>
      <c r="BU242" s="30">
        <v>0</v>
      </c>
      <c r="BV242" s="38">
        <v>1131373.610305974</v>
      </c>
      <c r="BW242" s="211">
        <v>6606.6</v>
      </c>
      <c r="BX242" s="212">
        <v>1124767.0103059739</v>
      </c>
      <c r="BZ242" s="23">
        <v>8732027</v>
      </c>
      <c r="CB242" s="320"/>
    </row>
    <row r="243" spans="1:80" x14ac:dyDescent="0.25">
      <c r="A243" s="23">
        <v>110795</v>
      </c>
      <c r="B243" s="23">
        <v>8733032</v>
      </c>
      <c r="C243" s="23" t="s">
        <v>324</v>
      </c>
      <c r="D243" s="223">
        <v>184</v>
      </c>
      <c r="E243" s="223">
        <v>184</v>
      </c>
      <c r="F243" s="223">
        <v>0</v>
      </c>
      <c r="G243" s="30">
        <v>707561.28885363042</v>
      </c>
      <c r="H243" s="30">
        <v>0</v>
      </c>
      <c r="I243" s="30">
        <v>0</v>
      </c>
      <c r="J243" s="30">
        <v>13359.586420390366</v>
      </c>
      <c r="K243" s="30">
        <v>0</v>
      </c>
      <c r="L243" s="30">
        <v>30727.548564369547</v>
      </c>
      <c r="M243" s="30">
        <v>0</v>
      </c>
      <c r="N243" s="30">
        <v>0</v>
      </c>
      <c r="O243" s="30">
        <v>0</v>
      </c>
      <c r="P243" s="30">
        <v>0</v>
      </c>
      <c r="Q243" s="30">
        <v>0</v>
      </c>
      <c r="R243" s="30">
        <v>0</v>
      </c>
      <c r="S243" s="30">
        <v>0</v>
      </c>
      <c r="T243" s="30">
        <v>0</v>
      </c>
      <c r="U243" s="30">
        <v>0</v>
      </c>
      <c r="V243" s="30">
        <v>0</v>
      </c>
      <c r="W243" s="30">
        <v>0</v>
      </c>
      <c r="X243" s="30">
        <v>0</v>
      </c>
      <c r="Y243" s="30">
        <v>0</v>
      </c>
      <c r="Z243" s="30">
        <v>4817.9218926419253</v>
      </c>
      <c r="AA243" s="30">
        <v>0</v>
      </c>
      <c r="AB243" s="30">
        <v>57336.931157410741</v>
      </c>
      <c r="AC243" s="30">
        <v>0</v>
      </c>
      <c r="AD243" s="30">
        <v>0</v>
      </c>
      <c r="AE243" s="30">
        <v>0</v>
      </c>
      <c r="AF243" s="30">
        <v>145041.22630741764</v>
      </c>
      <c r="AG243" s="30">
        <v>0</v>
      </c>
      <c r="AH243" s="30">
        <v>0</v>
      </c>
      <c r="AI243" s="30">
        <v>0</v>
      </c>
      <c r="AJ243" s="30">
        <v>22205.5</v>
      </c>
      <c r="AK243" s="30">
        <v>0</v>
      </c>
      <c r="AL243" s="30">
        <v>0</v>
      </c>
      <c r="AM243" s="30">
        <v>0</v>
      </c>
      <c r="AN243" s="30">
        <v>0</v>
      </c>
      <c r="AO243" s="30">
        <v>0</v>
      </c>
      <c r="AP243" s="30">
        <v>0</v>
      </c>
      <c r="AQ243" s="30">
        <v>0</v>
      </c>
      <c r="AR243" s="30">
        <v>0</v>
      </c>
      <c r="AS243" s="30">
        <v>707561.28885363042</v>
      </c>
      <c r="AT243" s="30">
        <v>106241.98803481259</v>
      </c>
      <c r="AU243" s="30">
        <v>167246.72630741764</v>
      </c>
      <c r="AV243" s="30">
        <v>90048.096210031945</v>
      </c>
      <c r="AW243" s="38">
        <v>981050.00319586066</v>
      </c>
      <c r="AX243" s="30">
        <v>958844.50319586066</v>
      </c>
      <c r="AY243" s="30">
        <v>4955</v>
      </c>
      <c r="AZ243" s="30">
        <v>911720</v>
      </c>
      <c r="BA243" s="30">
        <v>0</v>
      </c>
      <c r="BB243" s="30">
        <v>0</v>
      </c>
      <c r="BC243" s="30">
        <v>981050.00319586066</v>
      </c>
      <c r="BD243" s="30">
        <v>981050.00319586066</v>
      </c>
      <c r="BE243" s="30">
        <v>0</v>
      </c>
      <c r="BF243" s="30">
        <v>933925.5</v>
      </c>
      <c r="BG243" s="30">
        <v>766678.77369258238</v>
      </c>
      <c r="BH243" s="30">
        <v>813803.27688844304</v>
      </c>
      <c r="BI243" s="30">
        <v>4422.8438961328429</v>
      </c>
      <c r="BJ243" s="30">
        <v>4305.479792392337</v>
      </c>
      <c r="BK243" s="196">
        <v>2.7259239248523481E-2</v>
      </c>
      <c r="BL243" s="30">
        <v>0</v>
      </c>
      <c r="BM243" s="30">
        <v>0</v>
      </c>
      <c r="BN243" s="38">
        <v>981050.00319586066</v>
      </c>
      <c r="BO243" s="30">
        <v>5211.1114304122866</v>
      </c>
      <c r="BP243" s="30" t="s">
        <v>412</v>
      </c>
      <c r="BQ243" s="30">
        <v>5331.7934956296776</v>
      </c>
      <c r="BR243" s="196">
        <v>2.051955567325181E-2</v>
      </c>
      <c r="BS243" s="30">
        <v>-1652.7500000000005</v>
      </c>
      <c r="BT243" s="30">
        <v>979397.25319586066</v>
      </c>
      <c r="BU243" s="30">
        <v>-1840</v>
      </c>
      <c r="BV243" s="38">
        <v>977557.25319586066</v>
      </c>
      <c r="BW243" s="211">
        <v>22205.5</v>
      </c>
      <c r="BX243" s="212">
        <v>955351.75319586066</v>
      </c>
      <c r="BZ243" s="23">
        <v>8733032</v>
      </c>
      <c r="CB243" s="320"/>
    </row>
    <row r="244" spans="1:80" x14ac:dyDescent="0.25">
      <c r="A244" s="23">
        <v>110622</v>
      </c>
      <c r="B244" s="23">
        <v>8732054</v>
      </c>
      <c r="C244" s="23" t="s">
        <v>325</v>
      </c>
      <c r="D244" s="223">
        <v>341</v>
      </c>
      <c r="E244" s="223">
        <v>341</v>
      </c>
      <c r="F244" s="223">
        <v>0</v>
      </c>
      <c r="G244" s="30">
        <v>1311295.6494515652</v>
      </c>
      <c r="H244" s="30">
        <v>0</v>
      </c>
      <c r="I244" s="30">
        <v>0</v>
      </c>
      <c r="J244" s="30">
        <v>41068.358255274012</v>
      </c>
      <c r="K244" s="30">
        <v>0</v>
      </c>
      <c r="L244" s="30">
        <v>89003.933772656615</v>
      </c>
      <c r="M244" s="30">
        <v>0</v>
      </c>
      <c r="N244" s="30">
        <v>0</v>
      </c>
      <c r="O244" s="30">
        <v>48715.259573342519</v>
      </c>
      <c r="P244" s="30">
        <v>0</v>
      </c>
      <c r="Q244" s="30">
        <v>0</v>
      </c>
      <c r="R244" s="30">
        <v>0</v>
      </c>
      <c r="S244" s="30">
        <v>4793.0577542664996</v>
      </c>
      <c r="T244" s="30">
        <v>0</v>
      </c>
      <c r="U244" s="30">
        <v>0</v>
      </c>
      <c r="V244" s="30">
        <v>0</v>
      </c>
      <c r="W244" s="30">
        <v>0</v>
      </c>
      <c r="X244" s="30">
        <v>0</v>
      </c>
      <c r="Y244" s="30">
        <v>0</v>
      </c>
      <c r="Z244" s="30">
        <v>13520.854404614525</v>
      </c>
      <c r="AA244" s="30">
        <v>0</v>
      </c>
      <c r="AB244" s="30">
        <v>116372.92814130508</v>
      </c>
      <c r="AC244" s="30">
        <v>0</v>
      </c>
      <c r="AD244" s="30">
        <v>0</v>
      </c>
      <c r="AE244" s="30">
        <v>0</v>
      </c>
      <c r="AF244" s="30">
        <v>145041.22630741764</v>
      </c>
      <c r="AG244" s="30">
        <v>0</v>
      </c>
      <c r="AH244" s="30">
        <v>0</v>
      </c>
      <c r="AI244" s="30">
        <v>0</v>
      </c>
      <c r="AJ244" s="30">
        <v>44772</v>
      </c>
      <c r="AK244" s="30">
        <v>0</v>
      </c>
      <c r="AL244" s="30">
        <v>0</v>
      </c>
      <c r="AM244" s="30">
        <v>0</v>
      </c>
      <c r="AN244" s="30">
        <v>0</v>
      </c>
      <c r="AO244" s="30">
        <v>0</v>
      </c>
      <c r="AP244" s="30">
        <v>0</v>
      </c>
      <c r="AQ244" s="30">
        <v>0</v>
      </c>
      <c r="AR244" s="30">
        <v>0</v>
      </c>
      <c r="AS244" s="30">
        <v>1311295.6494515652</v>
      </c>
      <c r="AT244" s="30">
        <v>313474.39190145931</v>
      </c>
      <c r="AU244" s="30">
        <v>189813.22630741764</v>
      </c>
      <c r="AV244" s="30">
        <v>221963.22131786752</v>
      </c>
      <c r="AW244" s="38">
        <v>1814583.2676604423</v>
      </c>
      <c r="AX244" s="30">
        <v>1769811.2676604423</v>
      </c>
      <c r="AY244" s="30">
        <v>4955</v>
      </c>
      <c r="AZ244" s="30">
        <v>1689655</v>
      </c>
      <c r="BA244" s="30">
        <v>0</v>
      </c>
      <c r="BB244" s="30">
        <v>0</v>
      </c>
      <c r="BC244" s="30">
        <v>1814583.2676604423</v>
      </c>
      <c r="BD244" s="30">
        <v>1814583.267660442</v>
      </c>
      <c r="BE244" s="30">
        <v>0</v>
      </c>
      <c r="BF244" s="30">
        <v>1734427</v>
      </c>
      <c r="BG244" s="30">
        <v>1544613.7736925823</v>
      </c>
      <c r="BH244" s="30">
        <v>1624770.0413530245</v>
      </c>
      <c r="BI244" s="30">
        <v>4764.7215288944999</v>
      </c>
      <c r="BJ244" s="30">
        <v>4643.1551670403041</v>
      </c>
      <c r="BK244" s="196">
        <v>2.6181843483745998E-2</v>
      </c>
      <c r="BL244" s="30">
        <v>0</v>
      </c>
      <c r="BM244" s="30">
        <v>0</v>
      </c>
      <c r="BN244" s="38">
        <v>1814583.2676604423</v>
      </c>
      <c r="BO244" s="30">
        <v>5190.0623685056962</v>
      </c>
      <c r="BP244" s="30" t="s">
        <v>412</v>
      </c>
      <c r="BQ244" s="30">
        <v>5321.3585561889804</v>
      </c>
      <c r="BR244" s="196">
        <v>2.057503834975738E-2</v>
      </c>
      <c r="BS244" s="30">
        <v>-3216.2500000000005</v>
      </c>
      <c r="BT244" s="30">
        <v>1811367.0176604423</v>
      </c>
      <c r="BU244" s="30">
        <v>-3410</v>
      </c>
      <c r="BV244" s="38">
        <v>1807957.0176604423</v>
      </c>
      <c r="BW244" s="211">
        <v>44772</v>
      </c>
      <c r="BX244" s="212">
        <v>1763185.0176604423</v>
      </c>
      <c r="BZ244" s="23">
        <v>8732054</v>
      </c>
      <c r="CB244" s="320"/>
    </row>
    <row r="245" spans="1:80" x14ac:dyDescent="0.25">
      <c r="A245" s="23">
        <v>138280</v>
      </c>
      <c r="B245" s="23">
        <v>8732005</v>
      </c>
      <c r="C245" s="23" t="s">
        <v>326</v>
      </c>
      <c r="D245" s="223">
        <v>200</v>
      </c>
      <c r="E245" s="223">
        <v>200</v>
      </c>
      <c r="F245" s="223">
        <v>0</v>
      </c>
      <c r="G245" s="30">
        <v>769088.35744959838</v>
      </c>
      <c r="H245" s="30">
        <v>0</v>
      </c>
      <c r="I245" s="30">
        <v>0</v>
      </c>
      <c r="J245" s="30">
        <v>40078.759261170992</v>
      </c>
      <c r="K245" s="30">
        <v>0</v>
      </c>
      <c r="L245" s="30">
        <v>90063.504412807233</v>
      </c>
      <c r="M245" s="30">
        <v>0</v>
      </c>
      <c r="N245" s="30">
        <v>9866.0020927237219</v>
      </c>
      <c r="O245" s="30">
        <v>12819.805150879611</v>
      </c>
      <c r="P245" s="30">
        <v>0</v>
      </c>
      <c r="Q245" s="30">
        <v>0</v>
      </c>
      <c r="R245" s="30">
        <v>0</v>
      </c>
      <c r="S245" s="30">
        <v>0</v>
      </c>
      <c r="T245" s="30">
        <v>0</v>
      </c>
      <c r="U245" s="30">
        <v>0</v>
      </c>
      <c r="V245" s="30">
        <v>0</v>
      </c>
      <c r="W245" s="30">
        <v>0</v>
      </c>
      <c r="X245" s="30">
        <v>0</v>
      </c>
      <c r="Y245" s="30">
        <v>0</v>
      </c>
      <c r="Z245" s="30">
        <v>13672.620492076549</v>
      </c>
      <c r="AA245" s="30">
        <v>0</v>
      </c>
      <c r="AB245" s="30">
        <v>80703.493601012015</v>
      </c>
      <c r="AC245" s="30">
        <v>0</v>
      </c>
      <c r="AD245" s="30">
        <v>964.60912051452897</v>
      </c>
      <c r="AE245" s="30">
        <v>0</v>
      </c>
      <c r="AF245" s="30">
        <v>145041.22630741764</v>
      </c>
      <c r="AG245" s="30">
        <v>0</v>
      </c>
      <c r="AH245" s="30">
        <v>0</v>
      </c>
      <c r="AI245" s="30">
        <v>0</v>
      </c>
      <c r="AJ245" s="30">
        <v>5039.8999999999996</v>
      </c>
      <c r="AK245" s="30">
        <v>0</v>
      </c>
      <c r="AL245" s="30">
        <v>0</v>
      </c>
      <c r="AM245" s="30">
        <v>0</v>
      </c>
      <c r="AN245" s="30">
        <v>0</v>
      </c>
      <c r="AO245" s="30">
        <v>0</v>
      </c>
      <c r="AP245" s="30">
        <v>0</v>
      </c>
      <c r="AQ245" s="30">
        <v>0</v>
      </c>
      <c r="AR245" s="30">
        <v>0</v>
      </c>
      <c r="AS245" s="30">
        <v>769088.35744959838</v>
      </c>
      <c r="AT245" s="30">
        <v>248168.79413118467</v>
      </c>
      <c r="AU245" s="30">
        <v>150081.12630741764</v>
      </c>
      <c r="AV245" s="30">
        <v>141495.60969909627</v>
      </c>
      <c r="AW245" s="38">
        <v>1167338.2778882007</v>
      </c>
      <c r="AX245" s="30">
        <v>1162298.3778882008</v>
      </c>
      <c r="AY245" s="30">
        <v>4955</v>
      </c>
      <c r="AZ245" s="30">
        <v>991000</v>
      </c>
      <c r="BA245" s="30">
        <v>0</v>
      </c>
      <c r="BB245" s="30">
        <v>0</v>
      </c>
      <c r="BC245" s="30">
        <v>1167338.2778882007</v>
      </c>
      <c r="BD245" s="30">
        <v>1167338.2778882007</v>
      </c>
      <c r="BE245" s="30">
        <v>0</v>
      </c>
      <c r="BF245" s="30">
        <v>996039.9</v>
      </c>
      <c r="BG245" s="30">
        <v>845958.77369258238</v>
      </c>
      <c r="BH245" s="30">
        <v>1017257.1515807831</v>
      </c>
      <c r="BI245" s="30">
        <v>5086.2857579039155</v>
      </c>
      <c r="BJ245" s="30">
        <v>5032.8792418486419</v>
      </c>
      <c r="BK245" s="196">
        <v>1.0611523441928786E-2</v>
      </c>
      <c r="BL245" s="30">
        <v>0</v>
      </c>
      <c r="BM245" s="30">
        <v>0</v>
      </c>
      <c r="BN245" s="38">
        <v>1167338.2778882007</v>
      </c>
      <c r="BO245" s="30">
        <v>5811.4918894410039</v>
      </c>
      <c r="BP245" s="30" t="s">
        <v>412</v>
      </c>
      <c r="BQ245" s="30">
        <v>5836.6913894410036</v>
      </c>
      <c r="BR245" s="196">
        <v>2.8525822920585808E-2</v>
      </c>
      <c r="BS245" s="30">
        <v>0</v>
      </c>
      <c r="BT245" s="30">
        <v>1167338.2778882007</v>
      </c>
      <c r="BU245" s="30">
        <v>0</v>
      </c>
      <c r="BV245" s="38">
        <v>1167338.2778882007</v>
      </c>
      <c r="BW245" s="211">
        <v>5039.8999999999996</v>
      </c>
      <c r="BX245" s="212">
        <v>1162298.3778882008</v>
      </c>
      <c r="BZ245" s="23">
        <v>8732005</v>
      </c>
      <c r="CB245" s="320"/>
    </row>
    <row r="246" spans="1:80" x14ac:dyDescent="0.25">
      <c r="A246" s="23">
        <v>145924</v>
      </c>
      <c r="B246" s="352">
        <v>8732073</v>
      </c>
      <c r="C246" s="352" t="s">
        <v>327</v>
      </c>
      <c r="D246" s="223">
        <v>263</v>
      </c>
      <c r="E246" s="223">
        <v>263</v>
      </c>
      <c r="F246" s="223">
        <v>0</v>
      </c>
      <c r="G246" s="30">
        <v>1011351.1900462218</v>
      </c>
      <c r="H246" s="30">
        <v>0</v>
      </c>
      <c r="I246" s="30">
        <v>0</v>
      </c>
      <c r="J246" s="30">
        <v>34245.333611721784</v>
      </c>
      <c r="K246" s="30">
        <v>0</v>
      </c>
      <c r="L246" s="30">
        <v>80666.785840944605</v>
      </c>
      <c r="M246" s="30">
        <v>0</v>
      </c>
      <c r="N246" s="30">
        <v>3844.0867413130927</v>
      </c>
      <c r="O246" s="30">
        <v>3329.9839552408234</v>
      </c>
      <c r="P246" s="30">
        <v>519.94486318672512</v>
      </c>
      <c r="Q246" s="30">
        <v>1145.047114433688</v>
      </c>
      <c r="R246" s="30">
        <v>0</v>
      </c>
      <c r="S246" s="30">
        <v>0</v>
      </c>
      <c r="T246" s="30">
        <v>0</v>
      </c>
      <c r="U246" s="30">
        <v>0</v>
      </c>
      <c r="V246" s="30">
        <v>0</v>
      </c>
      <c r="W246" s="30">
        <v>0</v>
      </c>
      <c r="X246" s="30">
        <v>0</v>
      </c>
      <c r="Y246" s="30">
        <v>0</v>
      </c>
      <c r="Z246" s="30">
        <v>29794.593283733637</v>
      </c>
      <c r="AA246" s="30">
        <v>0</v>
      </c>
      <c r="AB246" s="30">
        <v>123419.92581932514</v>
      </c>
      <c r="AC246" s="30">
        <v>0</v>
      </c>
      <c r="AD246" s="30">
        <v>47088.832670113872</v>
      </c>
      <c r="AE246" s="30">
        <v>0</v>
      </c>
      <c r="AF246" s="30">
        <v>145041.22630741764</v>
      </c>
      <c r="AG246" s="30">
        <v>0</v>
      </c>
      <c r="AH246" s="30">
        <v>0</v>
      </c>
      <c r="AI246" s="30">
        <v>0</v>
      </c>
      <c r="AJ246" s="30">
        <v>22571.32</v>
      </c>
      <c r="AK246" s="30">
        <v>0</v>
      </c>
      <c r="AL246" s="30">
        <v>0</v>
      </c>
      <c r="AM246" s="30">
        <v>0</v>
      </c>
      <c r="AN246" s="30">
        <v>0</v>
      </c>
      <c r="AO246" s="30">
        <v>0</v>
      </c>
      <c r="AP246" s="30">
        <v>0</v>
      </c>
      <c r="AQ246" s="30">
        <v>0</v>
      </c>
      <c r="AR246" s="30">
        <v>0</v>
      </c>
      <c r="AS246" s="30">
        <v>1011351.1900462218</v>
      </c>
      <c r="AT246" s="30">
        <v>324054.53390001343</v>
      </c>
      <c r="AU246" s="30">
        <v>167612.54630741765</v>
      </c>
      <c r="AV246" s="30">
        <v>181994.48237207142</v>
      </c>
      <c r="AW246" s="38">
        <v>1503018.2702536527</v>
      </c>
      <c r="AX246" s="30">
        <v>1480446.9502536526</v>
      </c>
      <c r="AY246" s="30">
        <v>4955</v>
      </c>
      <c r="AZ246" s="30">
        <v>1303165</v>
      </c>
      <c r="BA246" s="30">
        <v>0</v>
      </c>
      <c r="BB246" s="30">
        <v>0</v>
      </c>
      <c r="BC246" s="30">
        <v>1503018.2702536527</v>
      </c>
      <c r="BD246" s="30">
        <v>1503018.2702536525</v>
      </c>
      <c r="BE246" s="30">
        <v>0</v>
      </c>
      <c r="BF246" s="30">
        <v>1325736.32</v>
      </c>
      <c r="BG246" s="30">
        <v>1158123.7736925823</v>
      </c>
      <c r="BH246" s="30">
        <v>1335405.7239462349</v>
      </c>
      <c r="BI246" s="30">
        <v>5077.5883039780792</v>
      </c>
      <c r="BJ246" s="30">
        <v>6123.6672440533075</v>
      </c>
      <c r="BK246" s="196">
        <v>-0.17082556879475699</v>
      </c>
      <c r="BL246" s="30">
        <v>0.17082556879475699</v>
      </c>
      <c r="BM246" s="377">
        <f>275118.76-275118.76</f>
        <v>0</v>
      </c>
      <c r="BN246" s="378">
        <f>1778137.03149344-275118.76</f>
        <v>1503018.27149344</v>
      </c>
      <c r="BO246" s="30">
        <v>6675.1547965529944</v>
      </c>
      <c r="BP246" s="30" t="s">
        <v>412</v>
      </c>
      <c r="BQ246" s="30">
        <v>6760.9773060586986</v>
      </c>
      <c r="BR246" s="196">
        <v>-6.2560136465208194E-2</v>
      </c>
      <c r="BS246" s="30">
        <v>0</v>
      </c>
      <c r="BT246" s="379">
        <f>1778137.03149344-275118.76</f>
        <v>1503018.27149344</v>
      </c>
      <c r="BU246" s="30">
        <v>0</v>
      </c>
      <c r="BV246" s="378">
        <f>1778137.03149344-275118.76</f>
        <v>1503018.27149344</v>
      </c>
      <c r="BW246" s="211">
        <v>22571.32</v>
      </c>
      <c r="BX246" s="380">
        <f>1755565.71149344-275118.76</f>
        <v>1480446.95149344</v>
      </c>
      <c r="BZ246" s="352">
        <v>8732073</v>
      </c>
      <c r="CB246" s="320"/>
    </row>
    <row r="247" spans="1:80" x14ac:dyDescent="0.25">
      <c r="A247" s="23">
        <v>142810</v>
      </c>
      <c r="B247" s="23">
        <v>8732040</v>
      </c>
      <c r="C247" s="23" t="s">
        <v>329</v>
      </c>
      <c r="D247" s="223">
        <v>177</v>
      </c>
      <c r="E247" s="223">
        <v>177</v>
      </c>
      <c r="F247" s="223">
        <v>0</v>
      </c>
      <c r="G247" s="30">
        <v>680643.19634289457</v>
      </c>
      <c r="H247" s="30">
        <v>0</v>
      </c>
      <c r="I247" s="30">
        <v>0</v>
      </c>
      <c r="J247" s="30">
        <v>41068.358255273939</v>
      </c>
      <c r="K247" s="30">
        <v>0</v>
      </c>
      <c r="L247" s="30">
        <v>87944.363132505823</v>
      </c>
      <c r="M247" s="30">
        <v>0</v>
      </c>
      <c r="N247" s="30">
        <v>3523.5721759727576</v>
      </c>
      <c r="O247" s="30">
        <v>9116.3058850699254</v>
      </c>
      <c r="P247" s="30">
        <v>52043.910735325262</v>
      </c>
      <c r="Q247" s="30">
        <v>0</v>
      </c>
      <c r="R247" s="30">
        <v>0</v>
      </c>
      <c r="S247" s="30">
        <v>0</v>
      </c>
      <c r="T247" s="30">
        <v>0</v>
      </c>
      <c r="U247" s="30">
        <v>0</v>
      </c>
      <c r="V247" s="30">
        <v>0</v>
      </c>
      <c r="W247" s="30">
        <v>0</v>
      </c>
      <c r="X247" s="30">
        <v>0</v>
      </c>
      <c r="Y247" s="30">
        <v>0</v>
      </c>
      <c r="Z247" s="30">
        <v>1341.0489360349484</v>
      </c>
      <c r="AA247" s="30">
        <v>0</v>
      </c>
      <c r="AB247" s="30">
        <v>64219.171331825557</v>
      </c>
      <c r="AC247" s="30">
        <v>0</v>
      </c>
      <c r="AD247" s="30">
        <v>4224.9879478536332</v>
      </c>
      <c r="AE247" s="30">
        <v>0</v>
      </c>
      <c r="AF247" s="30">
        <v>145041.22630741764</v>
      </c>
      <c r="AG247" s="30">
        <v>0</v>
      </c>
      <c r="AH247" s="30">
        <v>0</v>
      </c>
      <c r="AI247" s="30">
        <v>0</v>
      </c>
      <c r="AJ247" s="30">
        <v>5139.6505999999999</v>
      </c>
      <c r="AK247" s="30">
        <v>0</v>
      </c>
      <c r="AL247" s="30">
        <v>0</v>
      </c>
      <c r="AM247" s="30">
        <v>0</v>
      </c>
      <c r="AN247" s="30">
        <v>0</v>
      </c>
      <c r="AO247" s="30">
        <v>0</v>
      </c>
      <c r="AP247" s="30">
        <v>0</v>
      </c>
      <c r="AQ247" s="30">
        <v>0</v>
      </c>
      <c r="AR247" s="30">
        <v>0</v>
      </c>
      <c r="AS247" s="30">
        <v>680643.19634289457</v>
      </c>
      <c r="AT247" s="30">
        <v>263481.71839986183</v>
      </c>
      <c r="AU247" s="30">
        <v>150180.87690741764</v>
      </c>
      <c r="AV247" s="30">
        <v>152859.01292159528</v>
      </c>
      <c r="AW247" s="38">
        <v>1094305.791650174</v>
      </c>
      <c r="AX247" s="30">
        <v>1089166.1410501739</v>
      </c>
      <c r="AY247" s="30">
        <v>4955</v>
      </c>
      <c r="AZ247" s="30">
        <v>877035</v>
      </c>
      <c r="BA247" s="30">
        <v>0</v>
      </c>
      <c r="BB247" s="30">
        <v>0</v>
      </c>
      <c r="BC247" s="30">
        <v>1094305.791650174</v>
      </c>
      <c r="BD247" s="30">
        <v>1094305.791650174</v>
      </c>
      <c r="BE247" s="30">
        <v>0</v>
      </c>
      <c r="BF247" s="30">
        <v>882174.65060000005</v>
      </c>
      <c r="BG247" s="30">
        <v>731993.77369258238</v>
      </c>
      <c r="BH247" s="30">
        <v>944124.91474275629</v>
      </c>
      <c r="BI247" s="30">
        <v>5334.0390663432554</v>
      </c>
      <c r="BJ247" s="30">
        <v>5299.8901090030977</v>
      </c>
      <c r="BK247" s="196">
        <v>6.4433330951801744E-3</v>
      </c>
      <c r="BL247" s="30">
        <v>0</v>
      </c>
      <c r="BM247" s="30">
        <v>0</v>
      </c>
      <c r="BN247" s="38">
        <v>1094305.791650174</v>
      </c>
      <c r="BO247" s="30">
        <v>6153.481022882338</v>
      </c>
      <c r="BP247" s="30" t="s">
        <v>412</v>
      </c>
      <c r="BQ247" s="30">
        <v>6182.5185968936385</v>
      </c>
      <c r="BR247" s="196">
        <v>1.3621181539269278E-2</v>
      </c>
      <c r="BS247" s="30">
        <v>0</v>
      </c>
      <c r="BT247" s="30">
        <v>1094305.791650174</v>
      </c>
      <c r="BU247" s="30">
        <v>0</v>
      </c>
      <c r="BV247" s="38">
        <v>1094305.791650174</v>
      </c>
      <c r="BW247" s="211">
        <v>5139.6505999999999</v>
      </c>
      <c r="BX247" s="212">
        <v>1089166.1410501739</v>
      </c>
      <c r="BZ247" s="23">
        <v>8732040</v>
      </c>
      <c r="CB247" s="320"/>
    </row>
    <row r="248" spans="1:80" x14ac:dyDescent="0.25">
      <c r="A248" s="23">
        <v>137547</v>
      </c>
      <c r="B248" s="23">
        <v>8734055</v>
      </c>
      <c r="C248" s="23" t="s">
        <v>330</v>
      </c>
      <c r="D248" s="223">
        <v>757</v>
      </c>
      <c r="E248" s="223">
        <v>0</v>
      </c>
      <c r="F248" s="223">
        <v>757</v>
      </c>
      <c r="G248" s="30">
        <v>0</v>
      </c>
      <c r="H248" s="30">
        <v>2726161.323130426</v>
      </c>
      <c r="I248" s="30">
        <v>1552073.0580001229</v>
      </c>
      <c r="J248" s="30">
        <v>0</v>
      </c>
      <c r="K248" s="30">
        <v>93517.104942732287</v>
      </c>
      <c r="L248" s="30">
        <v>0</v>
      </c>
      <c r="M248" s="30">
        <v>298439.06634281651</v>
      </c>
      <c r="N248" s="30">
        <v>0</v>
      </c>
      <c r="O248" s="30">
        <v>0</v>
      </c>
      <c r="P248" s="30">
        <v>0</v>
      </c>
      <c r="Q248" s="30">
        <v>0</v>
      </c>
      <c r="R248" s="30">
        <v>0</v>
      </c>
      <c r="S248" s="30">
        <v>0</v>
      </c>
      <c r="T248" s="30">
        <v>4758.0719312426336</v>
      </c>
      <c r="U248" s="30">
        <v>3598.5417967381318</v>
      </c>
      <c r="V248" s="30">
        <v>0</v>
      </c>
      <c r="W248" s="30">
        <v>0</v>
      </c>
      <c r="X248" s="30">
        <v>0</v>
      </c>
      <c r="Y248" s="30">
        <v>949.61519636145317</v>
      </c>
      <c r="Z248" s="30">
        <v>0</v>
      </c>
      <c r="AA248" s="30">
        <v>20781.506057988023</v>
      </c>
      <c r="AB248" s="30">
        <v>0</v>
      </c>
      <c r="AC248" s="30">
        <v>370746.27747600118</v>
      </c>
      <c r="AD248" s="30">
        <v>0</v>
      </c>
      <c r="AE248" s="30">
        <v>0</v>
      </c>
      <c r="AF248" s="30">
        <v>145041.22630741764</v>
      </c>
      <c r="AG248" s="30">
        <v>0</v>
      </c>
      <c r="AH248" s="30">
        <v>0</v>
      </c>
      <c r="AI248" s="30">
        <v>0</v>
      </c>
      <c r="AJ248" s="30">
        <v>26208</v>
      </c>
      <c r="AK248" s="30">
        <v>0</v>
      </c>
      <c r="AL248" s="30">
        <v>0</v>
      </c>
      <c r="AM248" s="30">
        <v>0</v>
      </c>
      <c r="AN248" s="30">
        <v>0</v>
      </c>
      <c r="AO248" s="30">
        <v>0</v>
      </c>
      <c r="AP248" s="30">
        <v>0</v>
      </c>
      <c r="AQ248" s="30">
        <v>0</v>
      </c>
      <c r="AR248" s="30">
        <v>0</v>
      </c>
      <c r="AS248" s="30">
        <v>4278234.3811305491</v>
      </c>
      <c r="AT248" s="30">
        <v>792790.18374388025</v>
      </c>
      <c r="AU248" s="30">
        <v>171249.22630741764</v>
      </c>
      <c r="AV248" s="30">
        <v>588050.94154303463</v>
      </c>
      <c r="AW248" s="38">
        <v>5242273.7911818465</v>
      </c>
      <c r="AX248" s="30">
        <v>5216065.7911818465</v>
      </c>
      <c r="AY248" s="30">
        <v>6465</v>
      </c>
      <c r="AZ248" s="30">
        <v>4894005</v>
      </c>
      <c r="BA248" s="30">
        <v>0</v>
      </c>
      <c r="BB248" s="30">
        <v>0</v>
      </c>
      <c r="BC248" s="30">
        <v>5242273.7911818465</v>
      </c>
      <c r="BD248" s="30">
        <v>0</v>
      </c>
      <c r="BE248" s="30">
        <v>5242273.7911818475</v>
      </c>
      <c r="BF248" s="30">
        <v>4920213</v>
      </c>
      <c r="BG248" s="30">
        <v>4748963.7736925827</v>
      </c>
      <c r="BH248" s="30">
        <v>5071024.5648744293</v>
      </c>
      <c r="BI248" s="30">
        <v>6698.8435467297613</v>
      </c>
      <c r="BJ248" s="30">
        <v>6652.0713720489066</v>
      </c>
      <c r="BK248" s="196">
        <v>7.0312196103885791E-3</v>
      </c>
      <c r="BL248" s="30">
        <v>0</v>
      </c>
      <c r="BM248" s="30">
        <v>0</v>
      </c>
      <c r="BN248" s="38">
        <v>5242273.7911818465</v>
      </c>
      <c r="BO248" s="30">
        <v>6890.4435814819635</v>
      </c>
      <c r="BP248" s="30" t="s">
        <v>412</v>
      </c>
      <c r="BQ248" s="30">
        <v>6925.0644533445793</v>
      </c>
      <c r="BR248" s="196">
        <v>6.7209202191855777E-3</v>
      </c>
      <c r="BS248" s="30">
        <v>0</v>
      </c>
      <c r="BT248" s="30">
        <v>5242273.7911818465</v>
      </c>
      <c r="BU248" s="30">
        <v>0</v>
      </c>
      <c r="BV248" s="38">
        <v>5242273.7911818465</v>
      </c>
      <c r="BW248" s="211">
        <v>26208</v>
      </c>
      <c r="BX248" s="212">
        <v>5216065.7911818465</v>
      </c>
      <c r="BZ248" s="23">
        <v>8734055</v>
      </c>
      <c r="CB248" s="320"/>
    </row>
    <row r="249" spans="1:80" x14ac:dyDescent="0.25">
      <c r="A249" s="23">
        <v>110703</v>
      </c>
      <c r="B249" s="23">
        <v>8732240</v>
      </c>
      <c r="C249" s="23" t="s">
        <v>331</v>
      </c>
      <c r="D249" s="223">
        <v>130</v>
      </c>
      <c r="E249" s="223">
        <v>130</v>
      </c>
      <c r="F249" s="223">
        <v>0</v>
      </c>
      <c r="G249" s="30">
        <v>499907.4323422389</v>
      </c>
      <c r="H249" s="30">
        <v>0</v>
      </c>
      <c r="I249" s="30">
        <v>0</v>
      </c>
      <c r="J249" s="30">
        <v>9401.1904439783702</v>
      </c>
      <c r="K249" s="30">
        <v>0</v>
      </c>
      <c r="L249" s="30">
        <v>22250.983443164205</v>
      </c>
      <c r="M249" s="30">
        <v>0</v>
      </c>
      <c r="N249" s="30">
        <v>234.9048117315171</v>
      </c>
      <c r="O249" s="30">
        <v>569.76911781687204</v>
      </c>
      <c r="P249" s="30">
        <v>0</v>
      </c>
      <c r="Q249" s="30">
        <v>0</v>
      </c>
      <c r="R249" s="30">
        <v>0</v>
      </c>
      <c r="S249" s="30">
        <v>0</v>
      </c>
      <c r="T249" s="30">
        <v>0</v>
      </c>
      <c r="U249" s="30">
        <v>0</v>
      </c>
      <c r="V249" s="30">
        <v>0</v>
      </c>
      <c r="W249" s="30">
        <v>0</v>
      </c>
      <c r="X249" s="30">
        <v>0</v>
      </c>
      <c r="Y249" s="30">
        <v>0</v>
      </c>
      <c r="Z249" s="30">
        <v>4418.2096504395968</v>
      </c>
      <c r="AA249" s="30">
        <v>0</v>
      </c>
      <c r="AB249" s="30">
        <v>42483.22609815</v>
      </c>
      <c r="AC249" s="30">
        <v>0</v>
      </c>
      <c r="AD249" s="30">
        <v>5980.5765471901132</v>
      </c>
      <c r="AE249" s="30">
        <v>0</v>
      </c>
      <c r="AF249" s="30">
        <v>145041.22630741764</v>
      </c>
      <c r="AG249" s="30">
        <v>0</v>
      </c>
      <c r="AH249" s="30">
        <v>0</v>
      </c>
      <c r="AI249" s="30">
        <v>0</v>
      </c>
      <c r="AJ249" s="30">
        <v>17340.25</v>
      </c>
      <c r="AK249" s="30">
        <v>0</v>
      </c>
      <c r="AL249" s="30">
        <v>0</v>
      </c>
      <c r="AM249" s="30">
        <v>0</v>
      </c>
      <c r="AN249" s="30">
        <v>0</v>
      </c>
      <c r="AO249" s="30">
        <v>0</v>
      </c>
      <c r="AP249" s="30">
        <v>0</v>
      </c>
      <c r="AQ249" s="30">
        <v>0</v>
      </c>
      <c r="AR249" s="30">
        <v>0</v>
      </c>
      <c r="AS249" s="30">
        <v>499907.4323422389</v>
      </c>
      <c r="AT249" s="30">
        <v>85338.860112470677</v>
      </c>
      <c r="AU249" s="30">
        <v>162381.47630741764</v>
      </c>
      <c r="AV249" s="30">
        <v>66248.246227715106</v>
      </c>
      <c r="AW249" s="38">
        <v>747627.76876212715</v>
      </c>
      <c r="AX249" s="30">
        <v>730287.51876212715</v>
      </c>
      <c r="AY249" s="30">
        <v>4955</v>
      </c>
      <c r="AZ249" s="30">
        <v>644150</v>
      </c>
      <c r="BA249" s="30">
        <v>0</v>
      </c>
      <c r="BB249" s="30">
        <v>0</v>
      </c>
      <c r="BC249" s="30">
        <v>747627.76876212715</v>
      </c>
      <c r="BD249" s="30">
        <v>747627.76876212703</v>
      </c>
      <c r="BE249" s="30">
        <v>0</v>
      </c>
      <c r="BF249" s="30">
        <v>661490.25</v>
      </c>
      <c r="BG249" s="30">
        <v>499108.77369258238</v>
      </c>
      <c r="BH249" s="30">
        <v>585246.29245470953</v>
      </c>
      <c r="BI249" s="30">
        <v>4501.8945573439196</v>
      </c>
      <c r="BJ249" s="30">
        <v>4507.0689718469439</v>
      </c>
      <c r="BK249" s="196">
        <v>-1.1480664119732551E-3</v>
      </c>
      <c r="BL249" s="30">
        <v>1.1480664119732551E-3</v>
      </c>
      <c r="BM249" s="30">
        <v>672.67388539316016</v>
      </c>
      <c r="BN249" s="38">
        <v>748300.44264752034</v>
      </c>
      <c r="BO249" s="30">
        <v>5622.770712673233</v>
      </c>
      <c r="BP249" s="30" t="s">
        <v>412</v>
      </c>
      <c r="BQ249" s="30">
        <v>5756.1572511347722</v>
      </c>
      <c r="BR249" s="196">
        <v>3.1139113587453471E-2</v>
      </c>
      <c r="BS249" s="30">
        <v>-1167.3499999999999</v>
      </c>
      <c r="BT249" s="30">
        <v>747133.09264752036</v>
      </c>
      <c r="BU249" s="30">
        <v>-1300</v>
      </c>
      <c r="BV249" s="38">
        <v>745833.09264752036</v>
      </c>
      <c r="BW249" s="211">
        <v>17340.25</v>
      </c>
      <c r="BX249" s="212">
        <v>728492.84264752036</v>
      </c>
      <c r="BZ249" s="23">
        <v>8732240</v>
      </c>
      <c r="CB249" s="320"/>
    </row>
    <row r="250" spans="1:80" x14ac:dyDescent="0.25">
      <c r="A250" s="23">
        <v>110713</v>
      </c>
      <c r="B250" s="23">
        <v>8732254</v>
      </c>
      <c r="C250" s="23" t="s">
        <v>332</v>
      </c>
      <c r="D250" s="223">
        <v>155</v>
      </c>
      <c r="E250" s="223">
        <v>155</v>
      </c>
      <c r="F250" s="223">
        <v>0</v>
      </c>
      <c r="G250" s="30">
        <v>596043.47702343867</v>
      </c>
      <c r="H250" s="30">
        <v>0</v>
      </c>
      <c r="I250" s="30">
        <v>0</v>
      </c>
      <c r="J250" s="30">
        <v>14349.185414493288</v>
      </c>
      <c r="K250" s="30">
        <v>0</v>
      </c>
      <c r="L250" s="30">
        <v>30727.548564369463</v>
      </c>
      <c r="M250" s="30">
        <v>0</v>
      </c>
      <c r="N250" s="30">
        <v>3993.3817994358028</v>
      </c>
      <c r="O250" s="30">
        <v>569.76911781687113</v>
      </c>
      <c r="P250" s="30">
        <v>444.81974987457528</v>
      </c>
      <c r="Q250" s="30">
        <v>0</v>
      </c>
      <c r="R250" s="30">
        <v>0</v>
      </c>
      <c r="S250" s="30">
        <v>0</v>
      </c>
      <c r="T250" s="30">
        <v>0</v>
      </c>
      <c r="U250" s="30">
        <v>0</v>
      </c>
      <c r="V250" s="30">
        <v>0</v>
      </c>
      <c r="W250" s="30">
        <v>0</v>
      </c>
      <c r="X250" s="30">
        <v>0</v>
      </c>
      <c r="Y250" s="30">
        <v>0</v>
      </c>
      <c r="Z250" s="30">
        <v>3615.201712463775</v>
      </c>
      <c r="AA250" s="30">
        <v>0</v>
      </c>
      <c r="AB250" s="30">
        <v>61897.41789125475</v>
      </c>
      <c r="AC250" s="30">
        <v>0</v>
      </c>
      <c r="AD250" s="30">
        <v>0</v>
      </c>
      <c r="AE250" s="30">
        <v>0</v>
      </c>
      <c r="AF250" s="30">
        <v>145041.22630741764</v>
      </c>
      <c r="AG250" s="30">
        <v>0</v>
      </c>
      <c r="AH250" s="30">
        <v>0</v>
      </c>
      <c r="AI250" s="30">
        <v>0</v>
      </c>
      <c r="AJ250" s="30">
        <v>18463</v>
      </c>
      <c r="AK250" s="30">
        <v>0</v>
      </c>
      <c r="AL250" s="30">
        <v>0</v>
      </c>
      <c r="AM250" s="30">
        <v>0</v>
      </c>
      <c r="AN250" s="30">
        <v>0</v>
      </c>
      <c r="AO250" s="30">
        <v>0</v>
      </c>
      <c r="AP250" s="30">
        <v>0</v>
      </c>
      <c r="AQ250" s="30">
        <v>0</v>
      </c>
      <c r="AR250" s="30">
        <v>0</v>
      </c>
      <c r="AS250" s="30">
        <v>596043.47702343867</v>
      </c>
      <c r="AT250" s="30">
        <v>115597.32424970852</v>
      </c>
      <c r="AU250" s="30">
        <v>163504.22630741764</v>
      </c>
      <c r="AV250" s="30">
        <v>94002.808370424013</v>
      </c>
      <c r="AW250" s="38">
        <v>875145.02758056484</v>
      </c>
      <c r="AX250" s="30">
        <v>856682.02758056484</v>
      </c>
      <c r="AY250" s="30">
        <v>4955</v>
      </c>
      <c r="AZ250" s="30">
        <v>768025</v>
      </c>
      <c r="BA250" s="30">
        <v>0</v>
      </c>
      <c r="BB250" s="30">
        <v>0</v>
      </c>
      <c r="BC250" s="30">
        <v>875145.02758056484</v>
      </c>
      <c r="BD250" s="30">
        <v>875145.02758056473</v>
      </c>
      <c r="BE250" s="30">
        <v>0</v>
      </c>
      <c r="BF250" s="30">
        <v>786488</v>
      </c>
      <c r="BG250" s="30">
        <v>622983.77369258238</v>
      </c>
      <c r="BH250" s="30">
        <v>711640.80127314723</v>
      </c>
      <c r="BI250" s="30">
        <v>4591.2309759557884</v>
      </c>
      <c r="BJ250" s="30">
        <v>4649.2749145204125</v>
      </c>
      <c r="BK250" s="196">
        <v>-1.2484514173025953E-2</v>
      </c>
      <c r="BL250" s="30">
        <v>1.2484514173025953E-2</v>
      </c>
      <c r="BM250" s="30">
        <v>8996.8104775167394</v>
      </c>
      <c r="BN250" s="38">
        <v>884141.83805808157</v>
      </c>
      <c r="BO250" s="30">
        <v>5585.0247616650422</v>
      </c>
      <c r="BP250" s="30" t="s">
        <v>412</v>
      </c>
      <c r="BQ250" s="30">
        <v>5704.1408906973002</v>
      </c>
      <c r="BR250" s="196">
        <v>-5.7347370203225667E-3</v>
      </c>
      <c r="BS250" s="30">
        <v>-1421.3499999999997</v>
      </c>
      <c r="BT250" s="30">
        <v>882720.4880580816</v>
      </c>
      <c r="BU250" s="30">
        <v>-1550</v>
      </c>
      <c r="BV250" s="38">
        <v>881170.4880580816</v>
      </c>
      <c r="BW250" s="211">
        <v>18463</v>
      </c>
      <c r="BX250" s="212">
        <v>862707.4880580816</v>
      </c>
      <c r="BZ250" s="23">
        <v>8732254</v>
      </c>
      <c r="CB250" s="320"/>
    </row>
    <row r="251" spans="1:80" x14ac:dyDescent="0.25">
      <c r="A251" s="8" t="s">
        <v>49</v>
      </c>
      <c r="B251" s="8" t="s">
        <v>49</v>
      </c>
      <c r="C251" s="8" t="s">
        <v>49</v>
      </c>
      <c r="D251" s="75" t="s">
        <v>49</v>
      </c>
      <c r="E251" s="75" t="s">
        <v>49</v>
      </c>
      <c r="F251" s="75" t="s">
        <v>49</v>
      </c>
      <c r="G251" s="75" t="s">
        <v>49</v>
      </c>
      <c r="H251" s="75" t="s">
        <v>49</v>
      </c>
      <c r="I251" s="75" t="s">
        <v>49</v>
      </c>
      <c r="J251" s="75" t="s">
        <v>49</v>
      </c>
      <c r="K251" s="75" t="s">
        <v>49</v>
      </c>
      <c r="L251" s="75" t="s">
        <v>49</v>
      </c>
      <c r="M251" s="75" t="s">
        <v>49</v>
      </c>
      <c r="N251" s="75" t="s">
        <v>49</v>
      </c>
      <c r="O251" s="75" t="s">
        <v>49</v>
      </c>
      <c r="P251" s="75" t="s">
        <v>49</v>
      </c>
      <c r="Q251" s="75" t="s">
        <v>49</v>
      </c>
      <c r="R251" s="75" t="s">
        <v>49</v>
      </c>
      <c r="S251" s="75" t="s">
        <v>49</v>
      </c>
      <c r="T251" s="75" t="s">
        <v>49</v>
      </c>
      <c r="U251" s="75" t="s">
        <v>49</v>
      </c>
      <c r="V251" s="75" t="s">
        <v>49</v>
      </c>
      <c r="W251" s="75" t="s">
        <v>49</v>
      </c>
      <c r="X251" s="75" t="s">
        <v>49</v>
      </c>
      <c r="Y251" s="75" t="s">
        <v>49</v>
      </c>
      <c r="Z251" s="75" t="s">
        <v>49</v>
      </c>
      <c r="AA251" s="75" t="s">
        <v>49</v>
      </c>
      <c r="AB251" s="75" t="s">
        <v>49</v>
      </c>
      <c r="AC251" s="75" t="s">
        <v>49</v>
      </c>
      <c r="AD251" s="75" t="s">
        <v>49</v>
      </c>
      <c r="AE251" s="75" t="s">
        <v>49</v>
      </c>
      <c r="AF251" s="75" t="s">
        <v>49</v>
      </c>
      <c r="AG251" s="75" t="s">
        <v>49</v>
      </c>
      <c r="AH251" s="75" t="s">
        <v>49</v>
      </c>
      <c r="AI251" s="75" t="s">
        <v>49</v>
      </c>
      <c r="AJ251" s="75" t="s">
        <v>49</v>
      </c>
      <c r="AK251" s="75" t="s">
        <v>49</v>
      </c>
      <c r="AL251" s="75" t="s">
        <v>49</v>
      </c>
      <c r="AM251" s="75" t="s">
        <v>49</v>
      </c>
      <c r="AN251" s="75" t="s">
        <v>49</v>
      </c>
      <c r="AO251" s="75" t="s">
        <v>49</v>
      </c>
      <c r="AP251" s="75" t="s">
        <v>49</v>
      </c>
      <c r="AQ251" s="75" t="s">
        <v>49</v>
      </c>
      <c r="AR251" s="75" t="s">
        <v>49</v>
      </c>
      <c r="AS251" s="75" t="s">
        <v>49</v>
      </c>
      <c r="AT251" s="75" t="s">
        <v>49</v>
      </c>
      <c r="AU251" s="75" t="s">
        <v>49</v>
      </c>
      <c r="AV251" s="75" t="s">
        <v>49</v>
      </c>
      <c r="AW251" s="40" t="s">
        <v>49</v>
      </c>
      <c r="AX251" s="75" t="s">
        <v>49</v>
      </c>
      <c r="AY251" s="75" t="s">
        <v>49</v>
      </c>
      <c r="AZ251" s="75" t="s">
        <v>49</v>
      </c>
      <c r="BA251" s="75" t="s">
        <v>49</v>
      </c>
      <c r="BB251" s="75" t="s">
        <v>49</v>
      </c>
      <c r="BC251" s="75" t="s">
        <v>49</v>
      </c>
      <c r="BD251" s="75" t="s">
        <v>49</v>
      </c>
      <c r="BE251" s="75" t="s">
        <v>49</v>
      </c>
      <c r="BF251" s="75" t="s">
        <v>49</v>
      </c>
      <c r="BG251" s="75" t="s">
        <v>49</v>
      </c>
      <c r="BH251" s="75" t="s">
        <v>49</v>
      </c>
      <c r="BI251" s="75" t="s">
        <v>49</v>
      </c>
      <c r="BJ251" s="75" t="s">
        <v>49</v>
      </c>
      <c r="BK251" s="75" t="s">
        <v>49</v>
      </c>
      <c r="BL251" s="75" t="s">
        <v>49</v>
      </c>
      <c r="BM251" s="75" t="s">
        <v>49</v>
      </c>
      <c r="BN251" s="40" t="s">
        <v>49</v>
      </c>
      <c r="BO251" s="75" t="s">
        <v>49</v>
      </c>
      <c r="BP251" s="75" t="s">
        <v>49</v>
      </c>
      <c r="BQ251" s="75" t="s">
        <v>49</v>
      </c>
      <c r="BR251" s="75" t="s">
        <v>49</v>
      </c>
      <c r="BS251" s="75" t="s">
        <v>49</v>
      </c>
      <c r="BT251" s="75" t="s">
        <v>49</v>
      </c>
      <c r="BU251" s="75" t="s">
        <v>49</v>
      </c>
      <c r="BV251" s="40" t="s">
        <v>49</v>
      </c>
    </row>
    <row r="252" spans="1:80" x14ac:dyDescent="0.25">
      <c r="A252" s="8" t="s">
        <v>49</v>
      </c>
      <c r="B252" s="8" t="s">
        <v>49</v>
      </c>
      <c r="C252" s="8" t="s">
        <v>49</v>
      </c>
      <c r="D252" s="75" t="s">
        <v>49</v>
      </c>
      <c r="E252" s="75" t="s">
        <v>49</v>
      </c>
      <c r="F252" s="75" t="s">
        <v>49</v>
      </c>
      <c r="G252" s="75" t="s">
        <v>49</v>
      </c>
      <c r="H252" s="75" t="s">
        <v>49</v>
      </c>
      <c r="I252" s="75" t="s">
        <v>49</v>
      </c>
      <c r="J252" s="75" t="s">
        <v>49</v>
      </c>
      <c r="K252" s="75" t="s">
        <v>49</v>
      </c>
      <c r="L252" s="75" t="s">
        <v>49</v>
      </c>
      <c r="M252" s="75" t="s">
        <v>49</v>
      </c>
      <c r="N252" s="75" t="s">
        <v>49</v>
      </c>
      <c r="O252" s="75" t="s">
        <v>49</v>
      </c>
      <c r="P252" s="75" t="s">
        <v>49</v>
      </c>
      <c r="Q252" s="75" t="s">
        <v>49</v>
      </c>
      <c r="R252" s="75" t="s">
        <v>49</v>
      </c>
      <c r="S252" s="75" t="s">
        <v>49</v>
      </c>
      <c r="T252" s="75" t="s">
        <v>49</v>
      </c>
      <c r="U252" s="75" t="s">
        <v>49</v>
      </c>
      <c r="V252" s="75" t="s">
        <v>49</v>
      </c>
      <c r="W252" s="75" t="s">
        <v>49</v>
      </c>
      <c r="X252" s="75" t="s">
        <v>49</v>
      </c>
      <c r="Y252" s="75" t="s">
        <v>49</v>
      </c>
      <c r="Z252" s="75" t="s">
        <v>49</v>
      </c>
      <c r="AA252" s="75" t="s">
        <v>49</v>
      </c>
      <c r="AB252" s="75" t="s">
        <v>49</v>
      </c>
      <c r="AC252" s="75" t="s">
        <v>49</v>
      </c>
      <c r="AD252" s="75" t="s">
        <v>49</v>
      </c>
      <c r="AE252" s="75" t="s">
        <v>49</v>
      </c>
      <c r="AF252" s="75" t="s">
        <v>49</v>
      </c>
      <c r="AG252" s="75" t="s">
        <v>49</v>
      </c>
      <c r="AH252" s="75" t="s">
        <v>49</v>
      </c>
      <c r="AI252" s="75" t="s">
        <v>49</v>
      </c>
      <c r="AJ252" s="75" t="s">
        <v>49</v>
      </c>
      <c r="AK252" s="75" t="s">
        <v>49</v>
      </c>
      <c r="AL252" s="75" t="s">
        <v>49</v>
      </c>
      <c r="AM252" s="75" t="s">
        <v>49</v>
      </c>
      <c r="AN252" s="75" t="s">
        <v>49</v>
      </c>
      <c r="AO252" s="75" t="s">
        <v>49</v>
      </c>
      <c r="AP252" s="75" t="s">
        <v>49</v>
      </c>
      <c r="AQ252" s="75" t="s">
        <v>49</v>
      </c>
      <c r="AR252" s="75" t="s">
        <v>49</v>
      </c>
      <c r="AS252" s="75" t="s">
        <v>49</v>
      </c>
      <c r="AT252" s="75" t="s">
        <v>49</v>
      </c>
      <c r="AU252" s="75" t="s">
        <v>49</v>
      </c>
      <c r="AV252" s="75" t="s">
        <v>49</v>
      </c>
      <c r="AW252" s="40" t="s">
        <v>49</v>
      </c>
      <c r="AX252" s="75" t="s">
        <v>49</v>
      </c>
      <c r="AY252" s="75" t="s">
        <v>49</v>
      </c>
      <c r="AZ252" s="75" t="s">
        <v>49</v>
      </c>
      <c r="BA252" s="75" t="s">
        <v>49</v>
      </c>
      <c r="BB252" s="75" t="s">
        <v>49</v>
      </c>
      <c r="BC252" s="75" t="s">
        <v>49</v>
      </c>
      <c r="BD252" s="75" t="s">
        <v>49</v>
      </c>
      <c r="BE252" s="75" t="s">
        <v>49</v>
      </c>
      <c r="BF252" s="75" t="s">
        <v>49</v>
      </c>
      <c r="BG252" s="75" t="s">
        <v>49</v>
      </c>
      <c r="BH252" s="75" t="s">
        <v>49</v>
      </c>
      <c r="BI252" s="75" t="s">
        <v>49</v>
      </c>
      <c r="BJ252" s="75" t="s">
        <v>49</v>
      </c>
      <c r="BK252" s="75" t="s">
        <v>49</v>
      </c>
      <c r="BL252" s="75" t="s">
        <v>49</v>
      </c>
      <c r="BM252" s="75" t="s">
        <v>49</v>
      </c>
      <c r="BN252" s="40" t="s">
        <v>49</v>
      </c>
      <c r="BO252" s="75" t="s">
        <v>49</v>
      </c>
      <c r="BP252" s="75" t="s">
        <v>49</v>
      </c>
      <c r="BQ252" s="75" t="s">
        <v>49</v>
      </c>
      <c r="BR252" s="75" t="s">
        <v>49</v>
      </c>
      <c r="BS252" s="75" t="s">
        <v>49</v>
      </c>
      <c r="BT252" s="75" t="s">
        <v>49</v>
      </c>
      <c r="BU252" s="75" t="s">
        <v>49</v>
      </c>
      <c r="BV252" s="40" t="s">
        <v>49</v>
      </c>
    </row>
    <row r="253" spans="1:80" x14ac:dyDescent="0.25">
      <c r="A253" s="8" t="s">
        <v>49</v>
      </c>
      <c r="B253" s="8" t="s">
        <v>49</v>
      </c>
      <c r="C253" s="8" t="s">
        <v>49</v>
      </c>
      <c r="D253" s="75" t="s">
        <v>49</v>
      </c>
      <c r="E253" s="75" t="s">
        <v>49</v>
      </c>
      <c r="F253" s="75" t="s">
        <v>49</v>
      </c>
      <c r="G253" s="75" t="s">
        <v>49</v>
      </c>
      <c r="H253" s="75" t="s">
        <v>49</v>
      </c>
      <c r="I253" s="75" t="s">
        <v>49</v>
      </c>
      <c r="J253" s="75" t="s">
        <v>49</v>
      </c>
      <c r="K253" s="75" t="s">
        <v>49</v>
      </c>
      <c r="L253" s="75" t="s">
        <v>49</v>
      </c>
      <c r="M253" s="75" t="s">
        <v>49</v>
      </c>
      <c r="N253" s="75" t="s">
        <v>49</v>
      </c>
      <c r="O253" s="75" t="s">
        <v>49</v>
      </c>
      <c r="P253" s="75" t="s">
        <v>49</v>
      </c>
      <c r="Q253" s="75" t="s">
        <v>49</v>
      </c>
      <c r="R253" s="75" t="s">
        <v>49</v>
      </c>
      <c r="S253" s="75" t="s">
        <v>49</v>
      </c>
      <c r="T253" s="75" t="s">
        <v>49</v>
      </c>
      <c r="U253" s="75" t="s">
        <v>49</v>
      </c>
      <c r="V253" s="75" t="s">
        <v>49</v>
      </c>
      <c r="W253" s="75" t="s">
        <v>49</v>
      </c>
      <c r="X253" s="75" t="s">
        <v>49</v>
      </c>
      <c r="Y253" s="75" t="s">
        <v>49</v>
      </c>
      <c r="Z253" s="75" t="s">
        <v>49</v>
      </c>
      <c r="AA253" s="75" t="s">
        <v>49</v>
      </c>
      <c r="AB253" s="75" t="s">
        <v>49</v>
      </c>
      <c r="AC253" s="75" t="s">
        <v>49</v>
      </c>
      <c r="AD253" s="75" t="s">
        <v>49</v>
      </c>
      <c r="AE253" s="75" t="s">
        <v>49</v>
      </c>
      <c r="AF253" s="75" t="s">
        <v>49</v>
      </c>
      <c r="AG253" s="75" t="s">
        <v>49</v>
      </c>
      <c r="AH253" s="75" t="s">
        <v>49</v>
      </c>
      <c r="AI253" s="75" t="s">
        <v>49</v>
      </c>
      <c r="AJ253" s="75" t="s">
        <v>49</v>
      </c>
      <c r="AK253" s="75" t="s">
        <v>49</v>
      </c>
      <c r="AL253" s="75" t="s">
        <v>49</v>
      </c>
      <c r="AM253" s="75" t="s">
        <v>49</v>
      </c>
      <c r="AN253" s="75" t="s">
        <v>49</v>
      </c>
      <c r="AO253" s="75" t="s">
        <v>49</v>
      </c>
      <c r="AP253" s="75" t="s">
        <v>49</v>
      </c>
      <c r="AQ253" s="75" t="s">
        <v>49</v>
      </c>
      <c r="AR253" s="75" t="s">
        <v>49</v>
      </c>
      <c r="AS253" s="75" t="s">
        <v>49</v>
      </c>
      <c r="AT253" s="75" t="s">
        <v>49</v>
      </c>
      <c r="AU253" s="75" t="s">
        <v>49</v>
      </c>
      <c r="AV253" s="75" t="s">
        <v>49</v>
      </c>
      <c r="AW253" s="40" t="s">
        <v>49</v>
      </c>
      <c r="AX253" s="75" t="s">
        <v>49</v>
      </c>
      <c r="AY253" s="75" t="s">
        <v>49</v>
      </c>
      <c r="AZ253" s="75" t="s">
        <v>49</v>
      </c>
      <c r="BA253" s="75" t="s">
        <v>49</v>
      </c>
      <c r="BB253" s="75" t="s">
        <v>49</v>
      </c>
      <c r="BC253" s="75" t="s">
        <v>49</v>
      </c>
      <c r="BD253" s="75" t="s">
        <v>49</v>
      </c>
      <c r="BE253" s="75" t="s">
        <v>49</v>
      </c>
      <c r="BF253" s="75" t="s">
        <v>49</v>
      </c>
      <c r="BG253" s="75" t="s">
        <v>49</v>
      </c>
      <c r="BH253" s="75" t="s">
        <v>49</v>
      </c>
      <c r="BI253" s="75" t="s">
        <v>49</v>
      </c>
      <c r="BJ253" s="75" t="s">
        <v>49</v>
      </c>
      <c r="BK253" s="75" t="s">
        <v>49</v>
      </c>
      <c r="BL253" s="75" t="s">
        <v>49</v>
      </c>
      <c r="BM253" s="75" t="s">
        <v>49</v>
      </c>
      <c r="BN253" s="40" t="s">
        <v>49</v>
      </c>
      <c r="BO253" s="75" t="s">
        <v>49</v>
      </c>
      <c r="BP253" s="75" t="s">
        <v>49</v>
      </c>
      <c r="BQ253" s="75" t="s">
        <v>49</v>
      </c>
      <c r="BR253" s="75" t="s">
        <v>49</v>
      </c>
      <c r="BS253" s="75" t="s">
        <v>49</v>
      </c>
      <c r="BT253" s="75" t="s">
        <v>49</v>
      </c>
      <c r="BU253" s="75" t="s">
        <v>49</v>
      </c>
      <c r="BV253" s="40" t="s">
        <v>49</v>
      </c>
    </row>
    <row r="254" spans="1:80" x14ac:dyDescent="0.25">
      <c r="A254" s="8" t="s">
        <v>49</v>
      </c>
      <c r="B254" s="8" t="s">
        <v>49</v>
      </c>
      <c r="C254" s="8" t="s">
        <v>49</v>
      </c>
      <c r="D254" s="75" t="s">
        <v>49</v>
      </c>
      <c r="E254" s="75" t="s">
        <v>49</v>
      </c>
      <c r="F254" s="75" t="s">
        <v>49</v>
      </c>
      <c r="G254" s="75" t="s">
        <v>49</v>
      </c>
      <c r="H254" s="75" t="s">
        <v>49</v>
      </c>
      <c r="I254" s="75" t="s">
        <v>49</v>
      </c>
      <c r="J254" s="75" t="s">
        <v>49</v>
      </c>
      <c r="K254" s="75" t="s">
        <v>49</v>
      </c>
      <c r="L254" s="75" t="s">
        <v>49</v>
      </c>
      <c r="M254" s="75" t="s">
        <v>49</v>
      </c>
      <c r="N254" s="75" t="s">
        <v>49</v>
      </c>
      <c r="O254" s="75" t="s">
        <v>49</v>
      </c>
      <c r="P254" s="75" t="s">
        <v>49</v>
      </c>
      <c r="Q254" s="75" t="s">
        <v>49</v>
      </c>
      <c r="R254" s="75" t="s">
        <v>49</v>
      </c>
      <c r="S254" s="75" t="s">
        <v>49</v>
      </c>
      <c r="T254" s="75" t="s">
        <v>49</v>
      </c>
      <c r="U254" s="75" t="s">
        <v>49</v>
      </c>
      <c r="V254" s="75" t="s">
        <v>49</v>
      </c>
      <c r="W254" s="75" t="s">
        <v>49</v>
      </c>
      <c r="X254" s="75" t="s">
        <v>49</v>
      </c>
      <c r="Y254" s="75" t="s">
        <v>49</v>
      </c>
      <c r="Z254" s="75" t="s">
        <v>49</v>
      </c>
      <c r="AA254" s="75" t="s">
        <v>49</v>
      </c>
      <c r="AB254" s="75" t="s">
        <v>49</v>
      </c>
      <c r="AC254" s="75" t="s">
        <v>49</v>
      </c>
      <c r="AD254" s="75" t="s">
        <v>49</v>
      </c>
      <c r="AE254" s="75" t="s">
        <v>49</v>
      </c>
      <c r="AF254" s="75" t="s">
        <v>49</v>
      </c>
      <c r="AG254" s="75" t="s">
        <v>49</v>
      </c>
      <c r="AH254" s="75" t="s">
        <v>49</v>
      </c>
      <c r="AI254" s="75" t="s">
        <v>49</v>
      </c>
      <c r="AJ254" s="75" t="s">
        <v>49</v>
      </c>
      <c r="AK254" s="75" t="s">
        <v>49</v>
      </c>
      <c r="AL254" s="75" t="s">
        <v>49</v>
      </c>
      <c r="AM254" s="75" t="s">
        <v>49</v>
      </c>
      <c r="AN254" s="75" t="s">
        <v>49</v>
      </c>
      <c r="AO254" s="75" t="s">
        <v>49</v>
      </c>
      <c r="AP254" s="75" t="s">
        <v>49</v>
      </c>
      <c r="AQ254" s="75" t="s">
        <v>49</v>
      </c>
      <c r="AR254" s="75" t="s">
        <v>49</v>
      </c>
      <c r="AS254" s="75" t="s">
        <v>49</v>
      </c>
      <c r="AT254" s="75" t="s">
        <v>49</v>
      </c>
      <c r="AU254" s="75" t="s">
        <v>49</v>
      </c>
      <c r="AV254" s="75" t="s">
        <v>49</v>
      </c>
      <c r="AW254" s="40" t="s">
        <v>49</v>
      </c>
      <c r="AX254" s="75" t="s">
        <v>49</v>
      </c>
      <c r="AY254" s="75" t="s">
        <v>49</v>
      </c>
      <c r="AZ254" s="75" t="s">
        <v>49</v>
      </c>
      <c r="BA254" s="75" t="s">
        <v>49</v>
      </c>
      <c r="BB254" s="75" t="s">
        <v>49</v>
      </c>
      <c r="BC254" s="75" t="s">
        <v>49</v>
      </c>
      <c r="BD254" s="75" t="s">
        <v>49</v>
      </c>
      <c r="BE254" s="75" t="s">
        <v>49</v>
      </c>
      <c r="BF254" s="75" t="s">
        <v>49</v>
      </c>
      <c r="BG254" s="75" t="s">
        <v>49</v>
      </c>
      <c r="BH254" s="75" t="s">
        <v>49</v>
      </c>
      <c r="BI254" s="75" t="s">
        <v>49</v>
      </c>
      <c r="BJ254" s="75" t="s">
        <v>49</v>
      </c>
      <c r="BK254" s="75" t="s">
        <v>49</v>
      </c>
      <c r="BL254" s="75" t="s">
        <v>49</v>
      </c>
      <c r="BM254" s="75" t="s">
        <v>49</v>
      </c>
      <c r="BN254" s="40" t="s">
        <v>49</v>
      </c>
      <c r="BO254" s="75" t="s">
        <v>49</v>
      </c>
      <c r="BP254" s="75" t="s">
        <v>49</v>
      </c>
      <c r="BQ254" s="75" t="s">
        <v>49</v>
      </c>
      <c r="BR254" s="75" t="s">
        <v>49</v>
      </c>
      <c r="BS254" s="75" t="s">
        <v>49</v>
      </c>
      <c r="BT254" s="75" t="s">
        <v>49</v>
      </c>
      <c r="BU254" s="75" t="s">
        <v>49</v>
      </c>
      <c r="BV254" s="40" t="s">
        <v>49</v>
      </c>
    </row>
    <row r="255" spans="1:80" x14ac:dyDescent="0.25">
      <c r="A255" s="8" t="s">
        <v>49</v>
      </c>
      <c r="B255" s="8" t="s">
        <v>49</v>
      </c>
      <c r="C255" s="8" t="s">
        <v>49</v>
      </c>
      <c r="D255" s="75" t="s">
        <v>49</v>
      </c>
      <c r="E255" s="75" t="s">
        <v>49</v>
      </c>
      <c r="F255" s="75" t="s">
        <v>49</v>
      </c>
      <c r="G255" s="75" t="s">
        <v>49</v>
      </c>
      <c r="H255" s="75" t="s">
        <v>49</v>
      </c>
      <c r="I255" s="75" t="s">
        <v>49</v>
      </c>
      <c r="J255" s="75" t="s">
        <v>49</v>
      </c>
      <c r="K255" s="75" t="s">
        <v>49</v>
      </c>
      <c r="L255" s="75" t="s">
        <v>49</v>
      </c>
      <c r="M255" s="75" t="s">
        <v>49</v>
      </c>
      <c r="N255" s="75" t="s">
        <v>49</v>
      </c>
      <c r="O255" s="75" t="s">
        <v>49</v>
      </c>
      <c r="P255" s="75" t="s">
        <v>49</v>
      </c>
      <c r="Q255" s="75" t="s">
        <v>49</v>
      </c>
      <c r="R255" s="75" t="s">
        <v>49</v>
      </c>
      <c r="S255" s="75" t="s">
        <v>49</v>
      </c>
      <c r="T255" s="75" t="s">
        <v>49</v>
      </c>
      <c r="U255" s="75" t="s">
        <v>49</v>
      </c>
      <c r="V255" s="75" t="s">
        <v>49</v>
      </c>
      <c r="W255" s="75" t="s">
        <v>49</v>
      </c>
      <c r="X255" s="75" t="s">
        <v>49</v>
      </c>
      <c r="Y255" s="75" t="s">
        <v>49</v>
      </c>
      <c r="Z255" s="75" t="s">
        <v>49</v>
      </c>
      <c r="AA255" s="75" t="s">
        <v>49</v>
      </c>
      <c r="AB255" s="75" t="s">
        <v>49</v>
      </c>
      <c r="AC255" s="75" t="s">
        <v>49</v>
      </c>
      <c r="AD255" s="75" t="s">
        <v>49</v>
      </c>
      <c r="AE255" s="75" t="s">
        <v>49</v>
      </c>
      <c r="AF255" s="75" t="s">
        <v>49</v>
      </c>
      <c r="AG255" s="75" t="s">
        <v>49</v>
      </c>
      <c r="AH255" s="75" t="s">
        <v>49</v>
      </c>
      <c r="AI255" s="75" t="s">
        <v>49</v>
      </c>
      <c r="AJ255" s="75" t="s">
        <v>49</v>
      </c>
      <c r="AK255" s="75" t="s">
        <v>49</v>
      </c>
      <c r="AL255" s="75" t="s">
        <v>49</v>
      </c>
      <c r="AM255" s="75" t="s">
        <v>49</v>
      </c>
      <c r="AN255" s="75" t="s">
        <v>49</v>
      </c>
      <c r="AO255" s="75" t="s">
        <v>49</v>
      </c>
      <c r="AP255" s="75" t="s">
        <v>49</v>
      </c>
      <c r="AQ255" s="75" t="s">
        <v>49</v>
      </c>
      <c r="AR255" s="75" t="s">
        <v>49</v>
      </c>
      <c r="AS255" s="75" t="s">
        <v>49</v>
      </c>
      <c r="AT255" s="75" t="s">
        <v>49</v>
      </c>
      <c r="AU255" s="75" t="s">
        <v>49</v>
      </c>
      <c r="AV255" s="75" t="s">
        <v>49</v>
      </c>
      <c r="AW255" s="40" t="s">
        <v>49</v>
      </c>
      <c r="AX255" s="75" t="s">
        <v>49</v>
      </c>
      <c r="AY255" s="75" t="s">
        <v>49</v>
      </c>
      <c r="AZ255" s="75" t="s">
        <v>49</v>
      </c>
      <c r="BA255" s="75" t="s">
        <v>49</v>
      </c>
      <c r="BB255" s="75" t="s">
        <v>49</v>
      </c>
      <c r="BC255" s="75" t="s">
        <v>49</v>
      </c>
      <c r="BD255" s="75" t="s">
        <v>49</v>
      </c>
      <c r="BE255" s="75" t="s">
        <v>49</v>
      </c>
      <c r="BF255" s="75" t="s">
        <v>49</v>
      </c>
      <c r="BG255" s="75" t="s">
        <v>49</v>
      </c>
      <c r="BH255" s="75" t="s">
        <v>49</v>
      </c>
      <c r="BI255" s="75" t="s">
        <v>49</v>
      </c>
      <c r="BJ255" s="75" t="s">
        <v>49</v>
      </c>
      <c r="BK255" s="75" t="s">
        <v>49</v>
      </c>
      <c r="BL255" s="75" t="s">
        <v>49</v>
      </c>
      <c r="BM255" s="75" t="s">
        <v>49</v>
      </c>
      <c r="BN255" s="40" t="s">
        <v>49</v>
      </c>
      <c r="BO255" s="75" t="s">
        <v>49</v>
      </c>
      <c r="BP255" s="75" t="s">
        <v>49</v>
      </c>
      <c r="BQ255" s="75" t="s">
        <v>49</v>
      </c>
      <c r="BR255" s="75" t="s">
        <v>49</v>
      </c>
      <c r="BS255" s="75" t="s">
        <v>49</v>
      </c>
      <c r="BT255" s="75" t="s">
        <v>49</v>
      </c>
      <c r="BU255" s="75" t="s">
        <v>49</v>
      </c>
      <c r="BV255" s="40" t="s">
        <v>49</v>
      </c>
    </row>
    <row r="256" spans="1:80" x14ac:dyDescent="0.25">
      <c r="A256" s="8" t="s">
        <v>49</v>
      </c>
      <c r="B256" s="8" t="s">
        <v>49</v>
      </c>
      <c r="C256" s="8" t="s">
        <v>49</v>
      </c>
      <c r="D256" s="75" t="s">
        <v>49</v>
      </c>
      <c r="E256" s="75" t="s">
        <v>49</v>
      </c>
      <c r="F256" s="75" t="s">
        <v>49</v>
      </c>
      <c r="G256" s="75" t="s">
        <v>49</v>
      </c>
      <c r="H256" s="75" t="s">
        <v>49</v>
      </c>
      <c r="I256" s="75" t="s">
        <v>49</v>
      </c>
      <c r="J256" s="75" t="s">
        <v>49</v>
      </c>
      <c r="K256" s="75" t="s">
        <v>49</v>
      </c>
      <c r="L256" s="75" t="s">
        <v>49</v>
      </c>
      <c r="M256" s="75" t="s">
        <v>49</v>
      </c>
      <c r="N256" s="75" t="s">
        <v>49</v>
      </c>
      <c r="O256" s="75" t="s">
        <v>49</v>
      </c>
      <c r="P256" s="75" t="s">
        <v>49</v>
      </c>
      <c r="Q256" s="75" t="s">
        <v>49</v>
      </c>
      <c r="R256" s="75" t="s">
        <v>49</v>
      </c>
      <c r="S256" s="75" t="s">
        <v>49</v>
      </c>
      <c r="T256" s="75" t="s">
        <v>49</v>
      </c>
      <c r="U256" s="75" t="s">
        <v>49</v>
      </c>
      <c r="V256" s="75" t="s">
        <v>49</v>
      </c>
      <c r="W256" s="75" t="s">
        <v>49</v>
      </c>
      <c r="X256" s="75" t="s">
        <v>49</v>
      </c>
      <c r="Y256" s="75" t="s">
        <v>49</v>
      </c>
      <c r="Z256" s="75" t="s">
        <v>49</v>
      </c>
      <c r="AA256" s="75" t="s">
        <v>49</v>
      </c>
      <c r="AB256" s="75" t="s">
        <v>49</v>
      </c>
      <c r="AC256" s="75" t="s">
        <v>49</v>
      </c>
      <c r="AD256" s="75" t="s">
        <v>49</v>
      </c>
      <c r="AE256" s="75" t="s">
        <v>49</v>
      </c>
      <c r="AF256" s="75" t="s">
        <v>49</v>
      </c>
      <c r="AG256" s="75" t="s">
        <v>49</v>
      </c>
      <c r="AH256" s="75" t="s">
        <v>49</v>
      </c>
      <c r="AI256" s="75" t="s">
        <v>49</v>
      </c>
      <c r="AJ256" s="75" t="s">
        <v>49</v>
      </c>
      <c r="AK256" s="75" t="s">
        <v>49</v>
      </c>
      <c r="AL256" s="75" t="s">
        <v>49</v>
      </c>
      <c r="AM256" s="75" t="s">
        <v>49</v>
      </c>
      <c r="AN256" s="75" t="s">
        <v>49</v>
      </c>
      <c r="AO256" s="75" t="s">
        <v>49</v>
      </c>
      <c r="AP256" s="75" t="s">
        <v>49</v>
      </c>
      <c r="AQ256" s="75" t="s">
        <v>49</v>
      </c>
      <c r="AR256" s="75" t="s">
        <v>49</v>
      </c>
      <c r="AS256" s="75" t="s">
        <v>49</v>
      </c>
      <c r="AT256" s="75" t="s">
        <v>49</v>
      </c>
      <c r="AU256" s="75" t="s">
        <v>49</v>
      </c>
      <c r="AV256" s="75" t="s">
        <v>49</v>
      </c>
      <c r="AW256" s="40" t="s">
        <v>49</v>
      </c>
      <c r="AX256" s="75" t="s">
        <v>49</v>
      </c>
      <c r="AY256" s="75" t="s">
        <v>49</v>
      </c>
      <c r="AZ256" s="75" t="s">
        <v>49</v>
      </c>
      <c r="BA256" s="75" t="s">
        <v>49</v>
      </c>
      <c r="BB256" s="75" t="s">
        <v>49</v>
      </c>
      <c r="BC256" s="75" t="s">
        <v>49</v>
      </c>
      <c r="BD256" s="75" t="s">
        <v>49</v>
      </c>
      <c r="BE256" s="75" t="s">
        <v>49</v>
      </c>
      <c r="BF256" s="75" t="s">
        <v>49</v>
      </c>
      <c r="BG256" s="75" t="s">
        <v>49</v>
      </c>
      <c r="BH256" s="75" t="s">
        <v>49</v>
      </c>
      <c r="BI256" s="75" t="s">
        <v>49</v>
      </c>
      <c r="BJ256" s="75" t="s">
        <v>49</v>
      </c>
      <c r="BK256" s="75" t="s">
        <v>49</v>
      </c>
      <c r="BL256" s="75" t="s">
        <v>49</v>
      </c>
      <c r="BM256" s="75" t="s">
        <v>49</v>
      </c>
      <c r="BN256" s="40" t="s">
        <v>49</v>
      </c>
      <c r="BO256" s="75" t="s">
        <v>49</v>
      </c>
      <c r="BP256" s="75" t="s">
        <v>49</v>
      </c>
      <c r="BQ256" s="75" t="s">
        <v>49</v>
      </c>
      <c r="BR256" s="75" t="s">
        <v>49</v>
      </c>
      <c r="BS256" s="75" t="s">
        <v>49</v>
      </c>
      <c r="BT256" s="75" t="s">
        <v>49</v>
      </c>
      <c r="BU256" s="75" t="s">
        <v>49</v>
      </c>
      <c r="BV256" s="40" t="s">
        <v>49</v>
      </c>
    </row>
    <row r="257" spans="1:74" x14ac:dyDescent="0.25">
      <c r="A257" s="8" t="s">
        <v>49</v>
      </c>
      <c r="B257" s="8" t="s">
        <v>49</v>
      </c>
      <c r="C257" s="8" t="s">
        <v>49</v>
      </c>
      <c r="D257" s="75" t="s">
        <v>49</v>
      </c>
      <c r="E257" s="75" t="s">
        <v>49</v>
      </c>
      <c r="F257" s="75" t="s">
        <v>49</v>
      </c>
      <c r="G257" s="75" t="s">
        <v>49</v>
      </c>
      <c r="H257" s="75" t="s">
        <v>49</v>
      </c>
      <c r="I257" s="75" t="s">
        <v>49</v>
      </c>
      <c r="J257" s="75" t="s">
        <v>49</v>
      </c>
      <c r="K257" s="75" t="s">
        <v>49</v>
      </c>
      <c r="L257" s="75" t="s">
        <v>49</v>
      </c>
      <c r="M257" s="75" t="s">
        <v>49</v>
      </c>
      <c r="N257" s="75" t="s">
        <v>49</v>
      </c>
      <c r="O257" s="75" t="s">
        <v>49</v>
      </c>
      <c r="P257" s="75" t="s">
        <v>49</v>
      </c>
      <c r="Q257" s="75" t="s">
        <v>49</v>
      </c>
      <c r="R257" s="75" t="s">
        <v>49</v>
      </c>
      <c r="S257" s="75" t="s">
        <v>49</v>
      </c>
      <c r="T257" s="75" t="s">
        <v>49</v>
      </c>
      <c r="U257" s="75" t="s">
        <v>49</v>
      </c>
      <c r="V257" s="75" t="s">
        <v>49</v>
      </c>
      <c r="W257" s="75" t="s">
        <v>49</v>
      </c>
      <c r="X257" s="75" t="s">
        <v>49</v>
      </c>
      <c r="Y257" s="75" t="s">
        <v>49</v>
      </c>
      <c r="Z257" s="75" t="s">
        <v>49</v>
      </c>
      <c r="AA257" s="75" t="s">
        <v>49</v>
      </c>
      <c r="AB257" s="75" t="s">
        <v>49</v>
      </c>
      <c r="AC257" s="75" t="s">
        <v>49</v>
      </c>
      <c r="AD257" s="75" t="s">
        <v>49</v>
      </c>
      <c r="AE257" s="75" t="s">
        <v>49</v>
      </c>
      <c r="AF257" s="75" t="s">
        <v>49</v>
      </c>
      <c r="AG257" s="75" t="s">
        <v>49</v>
      </c>
      <c r="AH257" s="75" t="s">
        <v>49</v>
      </c>
      <c r="AI257" s="75" t="s">
        <v>49</v>
      </c>
      <c r="AJ257" s="75" t="s">
        <v>49</v>
      </c>
      <c r="AK257" s="75" t="s">
        <v>49</v>
      </c>
      <c r="AL257" s="75" t="s">
        <v>49</v>
      </c>
      <c r="AM257" s="75" t="s">
        <v>49</v>
      </c>
      <c r="AN257" s="75" t="s">
        <v>49</v>
      </c>
      <c r="AO257" s="75" t="s">
        <v>49</v>
      </c>
      <c r="AP257" s="75" t="s">
        <v>49</v>
      </c>
      <c r="AQ257" s="75" t="s">
        <v>49</v>
      </c>
      <c r="AR257" s="75" t="s">
        <v>49</v>
      </c>
      <c r="AS257" s="75" t="s">
        <v>49</v>
      </c>
      <c r="AT257" s="75" t="s">
        <v>49</v>
      </c>
      <c r="AU257" s="75" t="s">
        <v>49</v>
      </c>
      <c r="AV257" s="75" t="s">
        <v>49</v>
      </c>
      <c r="AW257" s="40" t="s">
        <v>49</v>
      </c>
      <c r="AX257" s="75" t="s">
        <v>49</v>
      </c>
      <c r="AY257" s="75" t="s">
        <v>49</v>
      </c>
      <c r="AZ257" s="75" t="s">
        <v>49</v>
      </c>
      <c r="BA257" s="75" t="s">
        <v>49</v>
      </c>
      <c r="BB257" s="75" t="s">
        <v>49</v>
      </c>
      <c r="BC257" s="75" t="s">
        <v>49</v>
      </c>
      <c r="BD257" s="75" t="s">
        <v>49</v>
      </c>
      <c r="BE257" s="75" t="s">
        <v>49</v>
      </c>
      <c r="BF257" s="75" t="s">
        <v>49</v>
      </c>
      <c r="BG257" s="75" t="s">
        <v>49</v>
      </c>
      <c r="BH257" s="75" t="s">
        <v>49</v>
      </c>
      <c r="BI257" s="75" t="s">
        <v>49</v>
      </c>
      <c r="BJ257" s="75" t="s">
        <v>49</v>
      </c>
      <c r="BK257" s="75" t="s">
        <v>49</v>
      </c>
      <c r="BL257" s="75" t="s">
        <v>49</v>
      </c>
      <c r="BM257" s="75" t="s">
        <v>49</v>
      </c>
      <c r="BN257" s="40" t="s">
        <v>49</v>
      </c>
      <c r="BO257" s="75" t="s">
        <v>49</v>
      </c>
      <c r="BP257" s="75" t="s">
        <v>49</v>
      </c>
      <c r="BQ257" s="75" t="s">
        <v>49</v>
      </c>
      <c r="BR257" s="75" t="s">
        <v>49</v>
      </c>
      <c r="BS257" s="75" t="s">
        <v>49</v>
      </c>
      <c r="BT257" s="75" t="s">
        <v>49</v>
      </c>
      <c r="BU257" s="75" t="s">
        <v>49</v>
      </c>
      <c r="BV257" s="40" t="s">
        <v>49</v>
      </c>
    </row>
    <row r="258" spans="1:74" x14ac:dyDescent="0.25">
      <c r="A258" s="8" t="s">
        <v>49</v>
      </c>
      <c r="B258" s="8" t="s">
        <v>49</v>
      </c>
      <c r="C258" s="8" t="s">
        <v>49</v>
      </c>
      <c r="D258" s="75" t="s">
        <v>49</v>
      </c>
      <c r="E258" s="75" t="s">
        <v>49</v>
      </c>
      <c r="F258" s="75" t="s">
        <v>49</v>
      </c>
      <c r="G258" s="75" t="s">
        <v>49</v>
      </c>
      <c r="H258" s="75" t="s">
        <v>49</v>
      </c>
      <c r="I258" s="75" t="s">
        <v>49</v>
      </c>
      <c r="J258" s="75" t="s">
        <v>49</v>
      </c>
      <c r="K258" s="75" t="s">
        <v>49</v>
      </c>
      <c r="L258" s="75" t="s">
        <v>49</v>
      </c>
      <c r="M258" s="75" t="s">
        <v>49</v>
      </c>
      <c r="N258" s="75" t="s">
        <v>49</v>
      </c>
      <c r="O258" s="75" t="s">
        <v>49</v>
      </c>
      <c r="P258" s="75" t="s">
        <v>49</v>
      </c>
      <c r="Q258" s="75" t="s">
        <v>49</v>
      </c>
      <c r="R258" s="75" t="s">
        <v>49</v>
      </c>
      <c r="S258" s="75" t="s">
        <v>49</v>
      </c>
      <c r="T258" s="75" t="s">
        <v>49</v>
      </c>
      <c r="U258" s="75" t="s">
        <v>49</v>
      </c>
      <c r="V258" s="75" t="s">
        <v>49</v>
      </c>
      <c r="W258" s="75" t="s">
        <v>49</v>
      </c>
      <c r="X258" s="75" t="s">
        <v>49</v>
      </c>
      <c r="Y258" s="75" t="s">
        <v>49</v>
      </c>
      <c r="Z258" s="75" t="s">
        <v>49</v>
      </c>
      <c r="AA258" s="75" t="s">
        <v>49</v>
      </c>
      <c r="AB258" s="75" t="s">
        <v>49</v>
      </c>
      <c r="AC258" s="75" t="s">
        <v>49</v>
      </c>
      <c r="AD258" s="75" t="s">
        <v>49</v>
      </c>
      <c r="AE258" s="75" t="s">
        <v>49</v>
      </c>
      <c r="AF258" s="75" t="s">
        <v>49</v>
      </c>
      <c r="AG258" s="75" t="s">
        <v>49</v>
      </c>
      <c r="AH258" s="75" t="s">
        <v>49</v>
      </c>
      <c r="AI258" s="75" t="s">
        <v>49</v>
      </c>
      <c r="AJ258" s="75" t="s">
        <v>49</v>
      </c>
      <c r="AK258" s="75" t="s">
        <v>49</v>
      </c>
      <c r="AL258" s="75" t="s">
        <v>49</v>
      </c>
      <c r="AM258" s="75" t="s">
        <v>49</v>
      </c>
      <c r="AN258" s="75" t="s">
        <v>49</v>
      </c>
      <c r="AO258" s="75" t="s">
        <v>49</v>
      </c>
      <c r="AP258" s="75" t="s">
        <v>49</v>
      </c>
      <c r="AQ258" s="75" t="s">
        <v>49</v>
      </c>
      <c r="AR258" s="75" t="s">
        <v>49</v>
      </c>
      <c r="AS258" s="75" t="s">
        <v>49</v>
      </c>
      <c r="AT258" s="75" t="s">
        <v>49</v>
      </c>
      <c r="AU258" s="75" t="s">
        <v>49</v>
      </c>
      <c r="AV258" s="75" t="s">
        <v>49</v>
      </c>
      <c r="AW258" s="40" t="s">
        <v>49</v>
      </c>
      <c r="AX258" s="75" t="s">
        <v>49</v>
      </c>
      <c r="AY258" s="75" t="s">
        <v>49</v>
      </c>
      <c r="AZ258" s="75" t="s">
        <v>49</v>
      </c>
      <c r="BA258" s="75" t="s">
        <v>49</v>
      </c>
      <c r="BB258" s="75" t="s">
        <v>49</v>
      </c>
      <c r="BC258" s="75" t="s">
        <v>49</v>
      </c>
      <c r="BD258" s="75" t="s">
        <v>49</v>
      </c>
      <c r="BE258" s="75" t="s">
        <v>49</v>
      </c>
      <c r="BF258" s="75" t="s">
        <v>49</v>
      </c>
      <c r="BG258" s="75" t="s">
        <v>49</v>
      </c>
      <c r="BH258" s="75" t="s">
        <v>49</v>
      </c>
      <c r="BI258" s="75" t="s">
        <v>49</v>
      </c>
      <c r="BJ258" s="75" t="s">
        <v>49</v>
      </c>
      <c r="BK258" s="75" t="s">
        <v>49</v>
      </c>
      <c r="BL258" s="75" t="s">
        <v>49</v>
      </c>
      <c r="BM258" s="75" t="s">
        <v>49</v>
      </c>
      <c r="BN258" s="40" t="s">
        <v>49</v>
      </c>
      <c r="BO258" s="75" t="s">
        <v>49</v>
      </c>
      <c r="BP258" s="75" t="s">
        <v>49</v>
      </c>
      <c r="BQ258" s="75" t="s">
        <v>49</v>
      </c>
      <c r="BR258" s="75" t="s">
        <v>49</v>
      </c>
      <c r="BS258" s="75" t="s">
        <v>49</v>
      </c>
      <c r="BT258" s="75" t="s">
        <v>49</v>
      </c>
      <c r="BU258" s="75" t="s">
        <v>49</v>
      </c>
      <c r="BV258" s="40" t="s">
        <v>49</v>
      </c>
    </row>
    <row r="259" spans="1:74" x14ac:dyDescent="0.25">
      <c r="A259" s="8" t="s">
        <v>49</v>
      </c>
      <c r="B259" s="8" t="s">
        <v>49</v>
      </c>
      <c r="C259" s="8" t="s">
        <v>49</v>
      </c>
      <c r="D259" s="75" t="s">
        <v>49</v>
      </c>
      <c r="E259" s="75" t="s">
        <v>49</v>
      </c>
      <c r="F259" s="75" t="s">
        <v>49</v>
      </c>
      <c r="G259" s="75" t="s">
        <v>49</v>
      </c>
      <c r="H259" s="75" t="s">
        <v>49</v>
      </c>
      <c r="I259" s="75" t="s">
        <v>49</v>
      </c>
      <c r="J259" s="75" t="s">
        <v>49</v>
      </c>
      <c r="K259" s="75" t="s">
        <v>49</v>
      </c>
      <c r="L259" s="75" t="s">
        <v>49</v>
      </c>
      <c r="M259" s="75" t="s">
        <v>49</v>
      </c>
      <c r="N259" s="75" t="s">
        <v>49</v>
      </c>
      <c r="O259" s="75" t="s">
        <v>49</v>
      </c>
      <c r="P259" s="75" t="s">
        <v>49</v>
      </c>
      <c r="Q259" s="75" t="s">
        <v>49</v>
      </c>
      <c r="R259" s="75" t="s">
        <v>49</v>
      </c>
      <c r="S259" s="75" t="s">
        <v>49</v>
      </c>
      <c r="T259" s="75" t="s">
        <v>49</v>
      </c>
      <c r="U259" s="75" t="s">
        <v>49</v>
      </c>
      <c r="V259" s="75" t="s">
        <v>49</v>
      </c>
      <c r="W259" s="75" t="s">
        <v>49</v>
      </c>
      <c r="X259" s="75" t="s">
        <v>49</v>
      </c>
      <c r="Y259" s="75" t="s">
        <v>49</v>
      </c>
      <c r="Z259" s="75" t="s">
        <v>49</v>
      </c>
      <c r="AA259" s="75" t="s">
        <v>49</v>
      </c>
      <c r="AB259" s="75" t="s">
        <v>49</v>
      </c>
      <c r="AC259" s="75" t="s">
        <v>49</v>
      </c>
      <c r="AD259" s="75" t="s">
        <v>49</v>
      </c>
      <c r="AE259" s="75" t="s">
        <v>49</v>
      </c>
      <c r="AF259" s="75" t="s">
        <v>49</v>
      </c>
      <c r="AG259" s="75" t="s">
        <v>49</v>
      </c>
      <c r="AH259" s="75" t="s">
        <v>49</v>
      </c>
      <c r="AI259" s="75" t="s">
        <v>49</v>
      </c>
      <c r="AJ259" s="75" t="s">
        <v>49</v>
      </c>
      <c r="AK259" s="75" t="s">
        <v>49</v>
      </c>
      <c r="AL259" s="75" t="s">
        <v>49</v>
      </c>
      <c r="AM259" s="75" t="s">
        <v>49</v>
      </c>
      <c r="AN259" s="75" t="s">
        <v>49</v>
      </c>
      <c r="AO259" s="75" t="s">
        <v>49</v>
      </c>
      <c r="AP259" s="75" t="s">
        <v>49</v>
      </c>
      <c r="AQ259" s="75" t="s">
        <v>49</v>
      </c>
      <c r="AR259" s="75" t="s">
        <v>49</v>
      </c>
      <c r="AS259" s="75" t="s">
        <v>49</v>
      </c>
      <c r="AT259" s="75" t="s">
        <v>49</v>
      </c>
      <c r="AU259" s="75" t="s">
        <v>49</v>
      </c>
      <c r="AV259" s="75" t="s">
        <v>49</v>
      </c>
      <c r="AW259" s="40" t="s">
        <v>49</v>
      </c>
      <c r="AX259" s="75" t="s">
        <v>49</v>
      </c>
      <c r="AY259" s="75" t="s">
        <v>49</v>
      </c>
      <c r="AZ259" s="75" t="s">
        <v>49</v>
      </c>
      <c r="BA259" s="75" t="s">
        <v>49</v>
      </c>
      <c r="BB259" s="75" t="s">
        <v>49</v>
      </c>
      <c r="BC259" s="75" t="s">
        <v>49</v>
      </c>
      <c r="BD259" s="75" t="s">
        <v>49</v>
      </c>
      <c r="BE259" s="75" t="s">
        <v>49</v>
      </c>
      <c r="BF259" s="75" t="s">
        <v>49</v>
      </c>
      <c r="BG259" s="75" t="s">
        <v>49</v>
      </c>
      <c r="BH259" s="75" t="s">
        <v>49</v>
      </c>
      <c r="BI259" s="75" t="s">
        <v>49</v>
      </c>
      <c r="BJ259" s="75" t="s">
        <v>49</v>
      </c>
      <c r="BK259" s="75" t="s">
        <v>49</v>
      </c>
      <c r="BL259" s="75" t="s">
        <v>49</v>
      </c>
      <c r="BM259" s="75" t="s">
        <v>49</v>
      </c>
      <c r="BN259" s="40" t="s">
        <v>49</v>
      </c>
      <c r="BO259" s="75" t="s">
        <v>49</v>
      </c>
      <c r="BP259" s="75" t="s">
        <v>49</v>
      </c>
      <c r="BQ259" s="75" t="s">
        <v>49</v>
      </c>
      <c r="BR259" s="75" t="s">
        <v>49</v>
      </c>
      <c r="BS259" s="75" t="s">
        <v>49</v>
      </c>
      <c r="BT259" s="75" t="s">
        <v>49</v>
      </c>
      <c r="BU259" s="75" t="s">
        <v>49</v>
      </c>
      <c r="BV259" s="40" t="s">
        <v>49</v>
      </c>
    </row>
    <row r="260" spans="1:74" x14ac:dyDescent="0.25">
      <c r="A260" s="8" t="s">
        <v>49</v>
      </c>
      <c r="B260" s="8" t="s">
        <v>49</v>
      </c>
      <c r="C260" s="8" t="s">
        <v>49</v>
      </c>
      <c r="D260" s="75" t="s">
        <v>49</v>
      </c>
      <c r="E260" s="75" t="s">
        <v>49</v>
      </c>
      <c r="F260" s="75" t="s">
        <v>49</v>
      </c>
      <c r="G260" s="75" t="s">
        <v>49</v>
      </c>
      <c r="H260" s="75" t="s">
        <v>49</v>
      </c>
      <c r="I260" s="75" t="s">
        <v>49</v>
      </c>
      <c r="J260" s="75" t="s">
        <v>49</v>
      </c>
      <c r="K260" s="75" t="s">
        <v>49</v>
      </c>
      <c r="L260" s="75" t="s">
        <v>49</v>
      </c>
      <c r="M260" s="75" t="s">
        <v>49</v>
      </c>
      <c r="N260" s="75" t="s">
        <v>49</v>
      </c>
      <c r="O260" s="75" t="s">
        <v>49</v>
      </c>
      <c r="P260" s="75" t="s">
        <v>49</v>
      </c>
      <c r="Q260" s="75" t="s">
        <v>49</v>
      </c>
      <c r="R260" s="75" t="s">
        <v>49</v>
      </c>
      <c r="S260" s="75" t="s">
        <v>49</v>
      </c>
      <c r="T260" s="75" t="s">
        <v>49</v>
      </c>
      <c r="U260" s="75" t="s">
        <v>49</v>
      </c>
      <c r="V260" s="75" t="s">
        <v>49</v>
      </c>
      <c r="W260" s="75" t="s">
        <v>49</v>
      </c>
      <c r="X260" s="75" t="s">
        <v>49</v>
      </c>
      <c r="Y260" s="75" t="s">
        <v>49</v>
      </c>
      <c r="Z260" s="75" t="s">
        <v>49</v>
      </c>
      <c r="AA260" s="75" t="s">
        <v>49</v>
      </c>
      <c r="AB260" s="75" t="s">
        <v>49</v>
      </c>
      <c r="AC260" s="75" t="s">
        <v>49</v>
      </c>
      <c r="AD260" s="75" t="s">
        <v>49</v>
      </c>
      <c r="AE260" s="75" t="s">
        <v>49</v>
      </c>
      <c r="AF260" s="75" t="s">
        <v>49</v>
      </c>
      <c r="AG260" s="75" t="s">
        <v>49</v>
      </c>
      <c r="AH260" s="75" t="s">
        <v>49</v>
      </c>
      <c r="AI260" s="75" t="s">
        <v>49</v>
      </c>
      <c r="AJ260" s="75" t="s">
        <v>49</v>
      </c>
      <c r="AK260" s="75" t="s">
        <v>49</v>
      </c>
      <c r="AL260" s="75" t="s">
        <v>49</v>
      </c>
      <c r="AM260" s="75" t="s">
        <v>49</v>
      </c>
      <c r="AN260" s="75" t="s">
        <v>49</v>
      </c>
      <c r="AO260" s="75" t="s">
        <v>49</v>
      </c>
      <c r="AP260" s="75" t="s">
        <v>49</v>
      </c>
      <c r="AQ260" s="75" t="s">
        <v>49</v>
      </c>
      <c r="AR260" s="75" t="s">
        <v>49</v>
      </c>
      <c r="AS260" s="75" t="s">
        <v>49</v>
      </c>
      <c r="AT260" s="75" t="s">
        <v>49</v>
      </c>
      <c r="AU260" s="75" t="s">
        <v>49</v>
      </c>
      <c r="AV260" s="75" t="s">
        <v>49</v>
      </c>
      <c r="AW260" s="40" t="s">
        <v>49</v>
      </c>
      <c r="AX260" s="75" t="s">
        <v>49</v>
      </c>
      <c r="AY260" s="75" t="s">
        <v>49</v>
      </c>
      <c r="AZ260" s="75" t="s">
        <v>49</v>
      </c>
      <c r="BA260" s="75" t="s">
        <v>49</v>
      </c>
      <c r="BB260" s="75" t="s">
        <v>49</v>
      </c>
      <c r="BC260" s="75" t="s">
        <v>49</v>
      </c>
      <c r="BD260" s="75" t="s">
        <v>49</v>
      </c>
      <c r="BE260" s="75" t="s">
        <v>49</v>
      </c>
      <c r="BF260" s="75" t="s">
        <v>49</v>
      </c>
      <c r="BG260" s="75" t="s">
        <v>49</v>
      </c>
      <c r="BH260" s="75" t="s">
        <v>49</v>
      </c>
      <c r="BI260" s="75" t="s">
        <v>49</v>
      </c>
      <c r="BJ260" s="75" t="s">
        <v>49</v>
      </c>
      <c r="BK260" s="75" t="s">
        <v>49</v>
      </c>
      <c r="BL260" s="75" t="s">
        <v>49</v>
      </c>
      <c r="BM260" s="75" t="s">
        <v>49</v>
      </c>
      <c r="BN260" s="40" t="s">
        <v>49</v>
      </c>
      <c r="BO260" s="75" t="s">
        <v>49</v>
      </c>
      <c r="BP260" s="75" t="s">
        <v>49</v>
      </c>
      <c r="BQ260" s="75" t="s">
        <v>49</v>
      </c>
      <c r="BR260" s="75" t="s">
        <v>49</v>
      </c>
      <c r="BS260" s="75" t="s">
        <v>49</v>
      </c>
      <c r="BT260" s="75" t="s">
        <v>49</v>
      </c>
      <c r="BU260" s="75" t="s">
        <v>49</v>
      </c>
      <c r="BV260" s="40" t="s">
        <v>49</v>
      </c>
    </row>
    <row r="261" spans="1:74" x14ac:dyDescent="0.25">
      <c r="A261" s="8" t="s">
        <v>49</v>
      </c>
      <c r="B261" s="8" t="s">
        <v>49</v>
      </c>
      <c r="C261" s="8" t="s">
        <v>49</v>
      </c>
      <c r="D261" s="75" t="s">
        <v>49</v>
      </c>
      <c r="E261" s="75" t="s">
        <v>49</v>
      </c>
      <c r="F261" s="75" t="s">
        <v>49</v>
      </c>
      <c r="G261" s="75" t="s">
        <v>49</v>
      </c>
      <c r="H261" s="75" t="s">
        <v>49</v>
      </c>
      <c r="I261" s="75" t="s">
        <v>49</v>
      </c>
      <c r="J261" s="75" t="s">
        <v>49</v>
      </c>
      <c r="K261" s="75" t="s">
        <v>49</v>
      </c>
      <c r="L261" s="75" t="s">
        <v>49</v>
      </c>
      <c r="M261" s="75" t="s">
        <v>49</v>
      </c>
      <c r="N261" s="75" t="s">
        <v>49</v>
      </c>
      <c r="O261" s="75" t="s">
        <v>49</v>
      </c>
      <c r="P261" s="75" t="s">
        <v>49</v>
      </c>
      <c r="Q261" s="75" t="s">
        <v>49</v>
      </c>
      <c r="R261" s="75" t="s">
        <v>49</v>
      </c>
      <c r="S261" s="75" t="s">
        <v>49</v>
      </c>
      <c r="T261" s="75" t="s">
        <v>49</v>
      </c>
      <c r="U261" s="75" t="s">
        <v>49</v>
      </c>
      <c r="V261" s="75" t="s">
        <v>49</v>
      </c>
      <c r="W261" s="75" t="s">
        <v>49</v>
      </c>
      <c r="X261" s="75" t="s">
        <v>49</v>
      </c>
      <c r="Y261" s="75" t="s">
        <v>49</v>
      </c>
      <c r="Z261" s="75" t="s">
        <v>49</v>
      </c>
      <c r="AA261" s="75" t="s">
        <v>49</v>
      </c>
      <c r="AB261" s="75" t="s">
        <v>49</v>
      </c>
      <c r="AC261" s="75" t="s">
        <v>49</v>
      </c>
      <c r="AD261" s="75" t="s">
        <v>49</v>
      </c>
      <c r="AE261" s="75" t="s">
        <v>49</v>
      </c>
      <c r="AF261" s="75" t="s">
        <v>49</v>
      </c>
      <c r="AG261" s="75" t="s">
        <v>49</v>
      </c>
      <c r="AH261" s="75" t="s">
        <v>49</v>
      </c>
      <c r="AI261" s="75" t="s">
        <v>49</v>
      </c>
      <c r="AJ261" s="75" t="s">
        <v>49</v>
      </c>
      <c r="AK261" s="75" t="s">
        <v>49</v>
      </c>
      <c r="AL261" s="75" t="s">
        <v>49</v>
      </c>
      <c r="AM261" s="75" t="s">
        <v>49</v>
      </c>
      <c r="AN261" s="75" t="s">
        <v>49</v>
      </c>
      <c r="AO261" s="75" t="s">
        <v>49</v>
      </c>
      <c r="AP261" s="75" t="s">
        <v>49</v>
      </c>
      <c r="AQ261" s="75" t="s">
        <v>49</v>
      </c>
      <c r="AR261" s="75" t="s">
        <v>49</v>
      </c>
      <c r="AS261" s="75" t="s">
        <v>49</v>
      </c>
      <c r="AT261" s="75" t="s">
        <v>49</v>
      </c>
      <c r="AU261" s="75" t="s">
        <v>49</v>
      </c>
      <c r="AV261" s="75" t="s">
        <v>49</v>
      </c>
      <c r="AW261" s="40" t="s">
        <v>49</v>
      </c>
      <c r="AX261" s="75" t="s">
        <v>49</v>
      </c>
      <c r="AY261" s="75" t="s">
        <v>49</v>
      </c>
      <c r="AZ261" s="75" t="s">
        <v>49</v>
      </c>
      <c r="BA261" s="75" t="s">
        <v>49</v>
      </c>
      <c r="BB261" s="75" t="s">
        <v>49</v>
      </c>
      <c r="BC261" s="75" t="s">
        <v>49</v>
      </c>
      <c r="BD261" s="75" t="s">
        <v>49</v>
      </c>
      <c r="BE261" s="75" t="s">
        <v>49</v>
      </c>
      <c r="BF261" s="75" t="s">
        <v>49</v>
      </c>
      <c r="BG261" s="75" t="s">
        <v>49</v>
      </c>
      <c r="BH261" s="75" t="s">
        <v>49</v>
      </c>
      <c r="BI261" s="75" t="s">
        <v>49</v>
      </c>
      <c r="BJ261" s="75" t="s">
        <v>49</v>
      </c>
      <c r="BK261" s="75" t="s">
        <v>49</v>
      </c>
      <c r="BL261" s="75" t="s">
        <v>49</v>
      </c>
      <c r="BM261" s="75" t="s">
        <v>49</v>
      </c>
      <c r="BN261" s="40" t="s">
        <v>49</v>
      </c>
      <c r="BO261" s="75" t="s">
        <v>49</v>
      </c>
      <c r="BP261" s="75" t="s">
        <v>49</v>
      </c>
      <c r="BQ261" s="75" t="s">
        <v>49</v>
      </c>
      <c r="BR261" s="75" t="s">
        <v>49</v>
      </c>
      <c r="BS261" s="75" t="s">
        <v>49</v>
      </c>
      <c r="BT261" s="75" t="s">
        <v>49</v>
      </c>
      <c r="BU261" s="75" t="s">
        <v>49</v>
      </c>
      <c r="BV261" s="40" t="s">
        <v>49</v>
      </c>
    </row>
    <row r="262" spans="1:74" x14ac:dyDescent="0.25">
      <c r="A262" s="8" t="s">
        <v>49</v>
      </c>
      <c r="B262" s="8" t="s">
        <v>49</v>
      </c>
      <c r="C262" s="8" t="s">
        <v>49</v>
      </c>
      <c r="D262" s="75" t="s">
        <v>49</v>
      </c>
      <c r="E262" s="75" t="s">
        <v>49</v>
      </c>
      <c r="F262" s="75" t="s">
        <v>49</v>
      </c>
      <c r="G262" s="75" t="s">
        <v>49</v>
      </c>
      <c r="H262" s="75" t="s">
        <v>49</v>
      </c>
      <c r="I262" s="75" t="s">
        <v>49</v>
      </c>
      <c r="J262" s="75" t="s">
        <v>49</v>
      </c>
      <c r="K262" s="75" t="s">
        <v>49</v>
      </c>
      <c r="L262" s="75" t="s">
        <v>49</v>
      </c>
      <c r="M262" s="75" t="s">
        <v>49</v>
      </c>
      <c r="N262" s="75" t="s">
        <v>49</v>
      </c>
      <c r="O262" s="75" t="s">
        <v>49</v>
      </c>
      <c r="P262" s="75" t="s">
        <v>49</v>
      </c>
      <c r="Q262" s="75" t="s">
        <v>49</v>
      </c>
      <c r="R262" s="75" t="s">
        <v>49</v>
      </c>
      <c r="S262" s="75" t="s">
        <v>49</v>
      </c>
      <c r="T262" s="75" t="s">
        <v>49</v>
      </c>
      <c r="U262" s="75" t="s">
        <v>49</v>
      </c>
      <c r="V262" s="75" t="s">
        <v>49</v>
      </c>
      <c r="W262" s="75" t="s">
        <v>49</v>
      </c>
      <c r="X262" s="75" t="s">
        <v>49</v>
      </c>
      <c r="Y262" s="75" t="s">
        <v>49</v>
      </c>
      <c r="Z262" s="75" t="s">
        <v>49</v>
      </c>
      <c r="AA262" s="75" t="s">
        <v>49</v>
      </c>
      <c r="AB262" s="75" t="s">
        <v>49</v>
      </c>
      <c r="AC262" s="75" t="s">
        <v>49</v>
      </c>
      <c r="AD262" s="75" t="s">
        <v>49</v>
      </c>
      <c r="AE262" s="75" t="s">
        <v>49</v>
      </c>
      <c r="AF262" s="75" t="s">
        <v>49</v>
      </c>
      <c r="AG262" s="75" t="s">
        <v>49</v>
      </c>
      <c r="AH262" s="75" t="s">
        <v>49</v>
      </c>
      <c r="AI262" s="75" t="s">
        <v>49</v>
      </c>
      <c r="AJ262" s="75" t="s">
        <v>49</v>
      </c>
      <c r="AK262" s="75" t="s">
        <v>49</v>
      </c>
      <c r="AL262" s="75" t="s">
        <v>49</v>
      </c>
      <c r="AM262" s="75" t="s">
        <v>49</v>
      </c>
      <c r="AN262" s="75" t="s">
        <v>49</v>
      </c>
      <c r="AO262" s="75" t="s">
        <v>49</v>
      </c>
      <c r="AP262" s="75" t="s">
        <v>49</v>
      </c>
      <c r="AQ262" s="75" t="s">
        <v>49</v>
      </c>
      <c r="AR262" s="75" t="s">
        <v>49</v>
      </c>
      <c r="AS262" s="75" t="s">
        <v>49</v>
      </c>
      <c r="AT262" s="75" t="s">
        <v>49</v>
      </c>
      <c r="AU262" s="75" t="s">
        <v>49</v>
      </c>
      <c r="AV262" s="75" t="s">
        <v>49</v>
      </c>
      <c r="AW262" s="40" t="s">
        <v>49</v>
      </c>
      <c r="AX262" s="75" t="s">
        <v>49</v>
      </c>
      <c r="AY262" s="75" t="s">
        <v>49</v>
      </c>
      <c r="AZ262" s="75" t="s">
        <v>49</v>
      </c>
      <c r="BA262" s="75" t="s">
        <v>49</v>
      </c>
      <c r="BB262" s="75" t="s">
        <v>49</v>
      </c>
      <c r="BC262" s="75" t="s">
        <v>49</v>
      </c>
      <c r="BD262" s="75" t="s">
        <v>49</v>
      </c>
      <c r="BE262" s="75" t="s">
        <v>49</v>
      </c>
      <c r="BF262" s="75" t="s">
        <v>49</v>
      </c>
      <c r="BG262" s="75" t="s">
        <v>49</v>
      </c>
      <c r="BH262" s="75" t="s">
        <v>49</v>
      </c>
      <c r="BI262" s="75" t="s">
        <v>49</v>
      </c>
      <c r="BJ262" s="75" t="s">
        <v>49</v>
      </c>
      <c r="BK262" s="75" t="s">
        <v>49</v>
      </c>
      <c r="BL262" s="75" t="s">
        <v>49</v>
      </c>
      <c r="BM262" s="75" t="s">
        <v>49</v>
      </c>
      <c r="BN262" s="40" t="s">
        <v>49</v>
      </c>
      <c r="BO262" s="75" t="s">
        <v>49</v>
      </c>
      <c r="BP262" s="75" t="s">
        <v>49</v>
      </c>
      <c r="BQ262" s="75" t="s">
        <v>49</v>
      </c>
      <c r="BR262" s="75" t="s">
        <v>49</v>
      </c>
      <c r="BS262" s="75" t="s">
        <v>49</v>
      </c>
      <c r="BT262" s="75" t="s">
        <v>49</v>
      </c>
      <c r="BU262" s="75" t="s">
        <v>49</v>
      </c>
      <c r="BV262" s="40" t="s">
        <v>49</v>
      </c>
    </row>
    <row r="263" spans="1:74" x14ac:dyDescent="0.25">
      <c r="A263" s="8" t="s">
        <v>49</v>
      </c>
      <c r="B263" s="8" t="s">
        <v>49</v>
      </c>
      <c r="C263" s="8" t="s">
        <v>49</v>
      </c>
      <c r="D263" s="75" t="s">
        <v>49</v>
      </c>
      <c r="E263" s="75" t="s">
        <v>49</v>
      </c>
      <c r="F263" s="75" t="s">
        <v>49</v>
      </c>
      <c r="G263" s="75" t="s">
        <v>49</v>
      </c>
      <c r="H263" s="75" t="s">
        <v>49</v>
      </c>
      <c r="I263" s="75" t="s">
        <v>49</v>
      </c>
      <c r="J263" s="75" t="s">
        <v>49</v>
      </c>
      <c r="K263" s="75" t="s">
        <v>49</v>
      </c>
      <c r="L263" s="75" t="s">
        <v>49</v>
      </c>
      <c r="M263" s="75" t="s">
        <v>49</v>
      </c>
      <c r="N263" s="75" t="s">
        <v>49</v>
      </c>
      <c r="O263" s="75" t="s">
        <v>49</v>
      </c>
      <c r="P263" s="75" t="s">
        <v>49</v>
      </c>
      <c r="Q263" s="75" t="s">
        <v>49</v>
      </c>
      <c r="R263" s="75" t="s">
        <v>49</v>
      </c>
      <c r="S263" s="75" t="s">
        <v>49</v>
      </c>
      <c r="T263" s="75" t="s">
        <v>49</v>
      </c>
      <c r="U263" s="75" t="s">
        <v>49</v>
      </c>
      <c r="V263" s="75" t="s">
        <v>49</v>
      </c>
      <c r="W263" s="75" t="s">
        <v>49</v>
      </c>
      <c r="X263" s="75" t="s">
        <v>49</v>
      </c>
      <c r="Y263" s="75" t="s">
        <v>49</v>
      </c>
      <c r="Z263" s="75" t="s">
        <v>49</v>
      </c>
      <c r="AA263" s="75" t="s">
        <v>49</v>
      </c>
      <c r="AB263" s="75" t="s">
        <v>49</v>
      </c>
      <c r="AC263" s="75" t="s">
        <v>49</v>
      </c>
      <c r="AD263" s="75" t="s">
        <v>49</v>
      </c>
      <c r="AE263" s="75" t="s">
        <v>49</v>
      </c>
      <c r="AF263" s="75" t="s">
        <v>49</v>
      </c>
      <c r="AG263" s="75" t="s">
        <v>49</v>
      </c>
      <c r="AH263" s="75" t="s">
        <v>49</v>
      </c>
      <c r="AI263" s="75" t="s">
        <v>49</v>
      </c>
      <c r="AJ263" s="75" t="s">
        <v>49</v>
      </c>
      <c r="AK263" s="75" t="s">
        <v>49</v>
      </c>
      <c r="AL263" s="75" t="s">
        <v>49</v>
      </c>
      <c r="AM263" s="75" t="s">
        <v>49</v>
      </c>
      <c r="AN263" s="75" t="s">
        <v>49</v>
      </c>
      <c r="AO263" s="75" t="s">
        <v>49</v>
      </c>
      <c r="AP263" s="75" t="s">
        <v>49</v>
      </c>
      <c r="AQ263" s="75" t="s">
        <v>49</v>
      </c>
      <c r="AR263" s="75" t="s">
        <v>49</v>
      </c>
      <c r="AS263" s="75" t="s">
        <v>49</v>
      </c>
      <c r="AT263" s="75" t="s">
        <v>49</v>
      </c>
      <c r="AU263" s="75" t="s">
        <v>49</v>
      </c>
      <c r="AV263" s="75" t="s">
        <v>49</v>
      </c>
      <c r="AW263" s="40" t="s">
        <v>49</v>
      </c>
      <c r="AX263" s="75" t="s">
        <v>49</v>
      </c>
      <c r="AY263" s="75" t="s">
        <v>49</v>
      </c>
      <c r="AZ263" s="75" t="s">
        <v>49</v>
      </c>
      <c r="BA263" s="75" t="s">
        <v>49</v>
      </c>
      <c r="BB263" s="75" t="s">
        <v>49</v>
      </c>
      <c r="BC263" s="75" t="s">
        <v>49</v>
      </c>
      <c r="BD263" s="75" t="s">
        <v>49</v>
      </c>
      <c r="BE263" s="75" t="s">
        <v>49</v>
      </c>
      <c r="BF263" s="75" t="s">
        <v>49</v>
      </c>
      <c r="BG263" s="75" t="s">
        <v>49</v>
      </c>
      <c r="BH263" s="75" t="s">
        <v>49</v>
      </c>
      <c r="BI263" s="75" t="s">
        <v>49</v>
      </c>
      <c r="BJ263" s="75" t="s">
        <v>49</v>
      </c>
      <c r="BK263" s="75" t="s">
        <v>49</v>
      </c>
      <c r="BL263" s="75" t="s">
        <v>49</v>
      </c>
      <c r="BM263" s="75" t="s">
        <v>49</v>
      </c>
      <c r="BN263" s="40" t="s">
        <v>49</v>
      </c>
      <c r="BO263" s="75" t="s">
        <v>49</v>
      </c>
      <c r="BP263" s="75" t="s">
        <v>49</v>
      </c>
      <c r="BQ263" s="75" t="s">
        <v>49</v>
      </c>
      <c r="BR263" s="75" t="s">
        <v>49</v>
      </c>
      <c r="BS263" s="75" t="s">
        <v>49</v>
      </c>
      <c r="BT263" s="75" t="s">
        <v>49</v>
      </c>
      <c r="BU263" s="75" t="s">
        <v>49</v>
      </c>
      <c r="BV263" s="40" t="s">
        <v>49</v>
      </c>
    </row>
    <row r="264" spans="1:74" x14ac:dyDescent="0.25">
      <c r="A264" s="8" t="s">
        <v>49</v>
      </c>
      <c r="B264" s="8" t="s">
        <v>49</v>
      </c>
      <c r="C264" s="8" t="s">
        <v>49</v>
      </c>
      <c r="D264" s="75" t="s">
        <v>49</v>
      </c>
      <c r="E264" s="75" t="s">
        <v>49</v>
      </c>
      <c r="F264" s="75" t="s">
        <v>49</v>
      </c>
      <c r="G264" s="75" t="s">
        <v>49</v>
      </c>
      <c r="H264" s="75" t="s">
        <v>49</v>
      </c>
      <c r="I264" s="75" t="s">
        <v>49</v>
      </c>
      <c r="J264" s="75" t="s">
        <v>49</v>
      </c>
      <c r="K264" s="75" t="s">
        <v>49</v>
      </c>
      <c r="L264" s="75" t="s">
        <v>49</v>
      </c>
      <c r="M264" s="75" t="s">
        <v>49</v>
      </c>
      <c r="N264" s="75" t="s">
        <v>49</v>
      </c>
      <c r="O264" s="75" t="s">
        <v>49</v>
      </c>
      <c r="P264" s="75" t="s">
        <v>49</v>
      </c>
      <c r="Q264" s="75" t="s">
        <v>49</v>
      </c>
      <c r="R264" s="75" t="s">
        <v>49</v>
      </c>
      <c r="S264" s="75" t="s">
        <v>49</v>
      </c>
      <c r="T264" s="75" t="s">
        <v>49</v>
      </c>
      <c r="U264" s="75" t="s">
        <v>49</v>
      </c>
      <c r="V264" s="75" t="s">
        <v>49</v>
      </c>
      <c r="W264" s="75" t="s">
        <v>49</v>
      </c>
      <c r="X264" s="75" t="s">
        <v>49</v>
      </c>
      <c r="Y264" s="75" t="s">
        <v>49</v>
      </c>
      <c r="Z264" s="75" t="s">
        <v>49</v>
      </c>
      <c r="AA264" s="75" t="s">
        <v>49</v>
      </c>
      <c r="AB264" s="75" t="s">
        <v>49</v>
      </c>
      <c r="AC264" s="75" t="s">
        <v>49</v>
      </c>
      <c r="AD264" s="75" t="s">
        <v>49</v>
      </c>
      <c r="AE264" s="75" t="s">
        <v>49</v>
      </c>
      <c r="AF264" s="75" t="s">
        <v>49</v>
      </c>
      <c r="AG264" s="75" t="s">
        <v>49</v>
      </c>
      <c r="AH264" s="75" t="s">
        <v>49</v>
      </c>
      <c r="AI264" s="75" t="s">
        <v>49</v>
      </c>
      <c r="AJ264" s="75" t="s">
        <v>49</v>
      </c>
      <c r="AK264" s="75" t="s">
        <v>49</v>
      </c>
      <c r="AL264" s="75" t="s">
        <v>49</v>
      </c>
      <c r="AM264" s="75" t="s">
        <v>49</v>
      </c>
      <c r="AN264" s="75" t="s">
        <v>49</v>
      </c>
      <c r="AO264" s="75" t="s">
        <v>49</v>
      </c>
      <c r="AP264" s="75" t="s">
        <v>49</v>
      </c>
      <c r="AQ264" s="75" t="s">
        <v>49</v>
      </c>
      <c r="AR264" s="75" t="s">
        <v>49</v>
      </c>
      <c r="AS264" s="75" t="s">
        <v>49</v>
      </c>
      <c r="AT264" s="75" t="s">
        <v>49</v>
      </c>
      <c r="AU264" s="75" t="s">
        <v>49</v>
      </c>
      <c r="AV264" s="75" t="s">
        <v>49</v>
      </c>
      <c r="AW264" s="40" t="s">
        <v>49</v>
      </c>
      <c r="AX264" s="75" t="s">
        <v>49</v>
      </c>
      <c r="AY264" s="75" t="s">
        <v>49</v>
      </c>
      <c r="AZ264" s="75" t="s">
        <v>49</v>
      </c>
      <c r="BA264" s="75" t="s">
        <v>49</v>
      </c>
      <c r="BB264" s="75" t="s">
        <v>49</v>
      </c>
      <c r="BC264" s="75" t="s">
        <v>49</v>
      </c>
      <c r="BD264" s="75" t="s">
        <v>49</v>
      </c>
      <c r="BE264" s="75" t="s">
        <v>49</v>
      </c>
      <c r="BF264" s="75" t="s">
        <v>49</v>
      </c>
      <c r="BG264" s="75" t="s">
        <v>49</v>
      </c>
      <c r="BH264" s="75" t="s">
        <v>49</v>
      </c>
      <c r="BI264" s="75" t="s">
        <v>49</v>
      </c>
      <c r="BJ264" s="75" t="s">
        <v>49</v>
      </c>
      <c r="BK264" s="75" t="s">
        <v>49</v>
      </c>
      <c r="BL264" s="75" t="s">
        <v>49</v>
      </c>
      <c r="BM264" s="75" t="s">
        <v>49</v>
      </c>
      <c r="BN264" s="40" t="s">
        <v>49</v>
      </c>
      <c r="BO264" s="75" t="s">
        <v>49</v>
      </c>
      <c r="BP264" s="75" t="s">
        <v>49</v>
      </c>
      <c r="BQ264" s="75" t="s">
        <v>49</v>
      </c>
      <c r="BR264" s="75" t="s">
        <v>49</v>
      </c>
      <c r="BS264" s="75" t="s">
        <v>49</v>
      </c>
      <c r="BT264" s="75" t="s">
        <v>49</v>
      </c>
      <c r="BU264" s="75" t="s">
        <v>49</v>
      </c>
      <c r="BV264" s="40" t="s">
        <v>49</v>
      </c>
    </row>
    <row r="265" spans="1:74" x14ac:dyDescent="0.25">
      <c r="A265" s="8" t="s">
        <v>49</v>
      </c>
      <c r="B265" s="8" t="s">
        <v>49</v>
      </c>
      <c r="C265" s="8" t="s">
        <v>49</v>
      </c>
      <c r="D265" s="75" t="s">
        <v>49</v>
      </c>
      <c r="E265" s="75" t="s">
        <v>49</v>
      </c>
      <c r="F265" s="75" t="s">
        <v>49</v>
      </c>
      <c r="G265" s="75" t="s">
        <v>49</v>
      </c>
      <c r="H265" s="75" t="s">
        <v>49</v>
      </c>
      <c r="I265" s="75" t="s">
        <v>49</v>
      </c>
      <c r="J265" s="75" t="s">
        <v>49</v>
      </c>
      <c r="K265" s="75" t="s">
        <v>49</v>
      </c>
      <c r="L265" s="75" t="s">
        <v>49</v>
      </c>
      <c r="M265" s="75" t="s">
        <v>49</v>
      </c>
      <c r="N265" s="75" t="s">
        <v>49</v>
      </c>
      <c r="O265" s="75" t="s">
        <v>49</v>
      </c>
      <c r="P265" s="75" t="s">
        <v>49</v>
      </c>
      <c r="Q265" s="75" t="s">
        <v>49</v>
      </c>
      <c r="R265" s="75" t="s">
        <v>49</v>
      </c>
      <c r="S265" s="75" t="s">
        <v>49</v>
      </c>
      <c r="T265" s="75" t="s">
        <v>49</v>
      </c>
      <c r="U265" s="75" t="s">
        <v>49</v>
      </c>
      <c r="V265" s="75" t="s">
        <v>49</v>
      </c>
      <c r="W265" s="75" t="s">
        <v>49</v>
      </c>
      <c r="X265" s="75" t="s">
        <v>49</v>
      </c>
      <c r="Y265" s="75" t="s">
        <v>49</v>
      </c>
      <c r="Z265" s="75" t="s">
        <v>49</v>
      </c>
      <c r="AA265" s="75" t="s">
        <v>49</v>
      </c>
      <c r="AB265" s="75" t="s">
        <v>49</v>
      </c>
      <c r="AC265" s="75" t="s">
        <v>49</v>
      </c>
      <c r="AD265" s="75" t="s">
        <v>49</v>
      </c>
      <c r="AE265" s="75" t="s">
        <v>49</v>
      </c>
      <c r="AF265" s="75" t="s">
        <v>49</v>
      </c>
      <c r="AG265" s="75" t="s">
        <v>49</v>
      </c>
      <c r="AH265" s="75" t="s">
        <v>49</v>
      </c>
      <c r="AI265" s="75" t="s">
        <v>49</v>
      </c>
      <c r="AJ265" s="75" t="s">
        <v>49</v>
      </c>
      <c r="AK265" s="75" t="s">
        <v>49</v>
      </c>
      <c r="AL265" s="75" t="s">
        <v>49</v>
      </c>
      <c r="AM265" s="75" t="s">
        <v>49</v>
      </c>
      <c r="AN265" s="75" t="s">
        <v>49</v>
      </c>
      <c r="AO265" s="75" t="s">
        <v>49</v>
      </c>
      <c r="AP265" s="75" t="s">
        <v>49</v>
      </c>
      <c r="AQ265" s="75" t="s">
        <v>49</v>
      </c>
      <c r="AR265" s="75" t="s">
        <v>49</v>
      </c>
      <c r="AS265" s="75" t="s">
        <v>49</v>
      </c>
      <c r="AT265" s="75" t="s">
        <v>49</v>
      </c>
      <c r="AU265" s="75" t="s">
        <v>49</v>
      </c>
      <c r="AV265" s="75" t="s">
        <v>49</v>
      </c>
      <c r="AW265" s="40" t="s">
        <v>49</v>
      </c>
      <c r="AX265" s="75" t="s">
        <v>49</v>
      </c>
      <c r="AY265" s="75" t="s">
        <v>49</v>
      </c>
      <c r="AZ265" s="75" t="s">
        <v>49</v>
      </c>
      <c r="BA265" s="75" t="s">
        <v>49</v>
      </c>
      <c r="BB265" s="75" t="s">
        <v>49</v>
      </c>
      <c r="BC265" s="75" t="s">
        <v>49</v>
      </c>
      <c r="BD265" s="75" t="s">
        <v>49</v>
      </c>
      <c r="BE265" s="75" t="s">
        <v>49</v>
      </c>
      <c r="BF265" s="75" t="s">
        <v>49</v>
      </c>
      <c r="BG265" s="75" t="s">
        <v>49</v>
      </c>
      <c r="BH265" s="75" t="s">
        <v>49</v>
      </c>
      <c r="BI265" s="75" t="s">
        <v>49</v>
      </c>
      <c r="BJ265" s="75" t="s">
        <v>49</v>
      </c>
      <c r="BK265" s="75" t="s">
        <v>49</v>
      </c>
      <c r="BL265" s="75" t="s">
        <v>49</v>
      </c>
      <c r="BM265" s="75" t="s">
        <v>49</v>
      </c>
      <c r="BN265" s="40" t="s">
        <v>49</v>
      </c>
      <c r="BO265" s="75" t="s">
        <v>49</v>
      </c>
      <c r="BP265" s="75" t="s">
        <v>49</v>
      </c>
      <c r="BQ265" s="75" t="s">
        <v>49</v>
      </c>
      <c r="BR265" s="75" t="s">
        <v>49</v>
      </c>
      <c r="BS265" s="75" t="s">
        <v>49</v>
      </c>
      <c r="BT265" s="75" t="s">
        <v>49</v>
      </c>
      <c r="BU265" s="75" t="s">
        <v>49</v>
      </c>
      <c r="BV265" s="40" t="s">
        <v>49</v>
      </c>
    </row>
    <row r="266" spans="1:74" x14ac:dyDescent="0.25">
      <c r="A266" s="8" t="s">
        <v>49</v>
      </c>
      <c r="B266" s="8" t="s">
        <v>49</v>
      </c>
      <c r="C266" s="8" t="s">
        <v>49</v>
      </c>
      <c r="D266" s="75" t="s">
        <v>49</v>
      </c>
      <c r="E266" s="75" t="s">
        <v>49</v>
      </c>
      <c r="F266" s="75" t="s">
        <v>49</v>
      </c>
      <c r="G266" s="75" t="s">
        <v>49</v>
      </c>
      <c r="H266" s="75" t="s">
        <v>49</v>
      </c>
      <c r="I266" s="75" t="s">
        <v>49</v>
      </c>
      <c r="J266" s="75" t="s">
        <v>49</v>
      </c>
      <c r="K266" s="75" t="s">
        <v>49</v>
      </c>
      <c r="L266" s="75" t="s">
        <v>49</v>
      </c>
      <c r="M266" s="75" t="s">
        <v>49</v>
      </c>
      <c r="N266" s="75" t="s">
        <v>49</v>
      </c>
      <c r="O266" s="75" t="s">
        <v>49</v>
      </c>
      <c r="P266" s="75" t="s">
        <v>49</v>
      </c>
      <c r="Q266" s="75" t="s">
        <v>49</v>
      </c>
      <c r="R266" s="75" t="s">
        <v>49</v>
      </c>
      <c r="S266" s="75" t="s">
        <v>49</v>
      </c>
      <c r="T266" s="75" t="s">
        <v>49</v>
      </c>
      <c r="U266" s="75" t="s">
        <v>49</v>
      </c>
      <c r="V266" s="75" t="s">
        <v>49</v>
      </c>
      <c r="W266" s="75" t="s">
        <v>49</v>
      </c>
      <c r="X266" s="75" t="s">
        <v>49</v>
      </c>
      <c r="Y266" s="75" t="s">
        <v>49</v>
      </c>
      <c r="Z266" s="75" t="s">
        <v>49</v>
      </c>
      <c r="AA266" s="75" t="s">
        <v>49</v>
      </c>
      <c r="AB266" s="75" t="s">
        <v>49</v>
      </c>
      <c r="AC266" s="75" t="s">
        <v>49</v>
      </c>
      <c r="AD266" s="75" t="s">
        <v>49</v>
      </c>
      <c r="AE266" s="75" t="s">
        <v>49</v>
      </c>
      <c r="AF266" s="75" t="s">
        <v>49</v>
      </c>
      <c r="AG266" s="75" t="s">
        <v>49</v>
      </c>
      <c r="AH266" s="75" t="s">
        <v>49</v>
      </c>
      <c r="AI266" s="75" t="s">
        <v>49</v>
      </c>
      <c r="AJ266" s="75" t="s">
        <v>49</v>
      </c>
      <c r="AK266" s="75" t="s">
        <v>49</v>
      </c>
      <c r="AL266" s="75" t="s">
        <v>49</v>
      </c>
      <c r="AM266" s="75" t="s">
        <v>49</v>
      </c>
      <c r="AN266" s="75" t="s">
        <v>49</v>
      </c>
      <c r="AO266" s="75" t="s">
        <v>49</v>
      </c>
      <c r="AP266" s="75" t="s">
        <v>49</v>
      </c>
      <c r="AQ266" s="75" t="s">
        <v>49</v>
      </c>
      <c r="AR266" s="75" t="s">
        <v>49</v>
      </c>
      <c r="AS266" s="75" t="s">
        <v>49</v>
      </c>
      <c r="AT266" s="75" t="s">
        <v>49</v>
      </c>
      <c r="AU266" s="75" t="s">
        <v>49</v>
      </c>
      <c r="AV266" s="75" t="s">
        <v>49</v>
      </c>
      <c r="AW266" s="40" t="s">
        <v>49</v>
      </c>
      <c r="AX266" s="75" t="s">
        <v>49</v>
      </c>
      <c r="AY266" s="75" t="s">
        <v>49</v>
      </c>
      <c r="AZ266" s="75" t="s">
        <v>49</v>
      </c>
      <c r="BA266" s="75" t="s">
        <v>49</v>
      </c>
      <c r="BB266" s="75" t="s">
        <v>49</v>
      </c>
      <c r="BC266" s="75" t="s">
        <v>49</v>
      </c>
      <c r="BD266" s="75" t="s">
        <v>49</v>
      </c>
      <c r="BE266" s="75" t="s">
        <v>49</v>
      </c>
      <c r="BF266" s="75" t="s">
        <v>49</v>
      </c>
      <c r="BG266" s="75" t="s">
        <v>49</v>
      </c>
      <c r="BH266" s="75" t="s">
        <v>49</v>
      </c>
      <c r="BI266" s="75" t="s">
        <v>49</v>
      </c>
      <c r="BJ266" s="75" t="s">
        <v>49</v>
      </c>
      <c r="BK266" s="75" t="s">
        <v>49</v>
      </c>
      <c r="BL266" s="75" t="s">
        <v>49</v>
      </c>
      <c r="BM266" s="75" t="s">
        <v>49</v>
      </c>
      <c r="BN266" s="40" t="s">
        <v>49</v>
      </c>
      <c r="BO266" s="75" t="s">
        <v>49</v>
      </c>
      <c r="BP266" s="75" t="s">
        <v>49</v>
      </c>
      <c r="BQ266" s="75" t="s">
        <v>49</v>
      </c>
      <c r="BR266" s="75" t="s">
        <v>49</v>
      </c>
      <c r="BS266" s="75" t="s">
        <v>49</v>
      </c>
      <c r="BT266" s="75" t="s">
        <v>49</v>
      </c>
      <c r="BU266" s="75" t="s">
        <v>49</v>
      </c>
      <c r="BV266" s="40" t="s">
        <v>49</v>
      </c>
    </row>
    <row r="267" spans="1:74" x14ac:dyDescent="0.25">
      <c r="A267" s="8" t="s">
        <v>49</v>
      </c>
      <c r="B267" s="8" t="s">
        <v>49</v>
      </c>
      <c r="C267" s="8" t="s">
        <v>49</v>
      </c>
      <c r="D267" s="75" t="s">
        <v>49</v>
      </c>
      <c r="E267" s="75" t="s">
        <v>49</v>
      </c>
      <c r="F267" s="75" t="s">
        <v>49</v>
      </c>
      <c r="G267" s="75" t="s">
        <v>49</v>
      </c>
      <c r="H267" s="75" t="s">
        <v>49</v>
      </c>
      <c r="I267" s="75" t="s">
        <v>49</v>
      </c>
      <c r="J267" s="75" t="s">
        <v>49</v>
      </c>
      <c r="K267" s="75" t="s">
        <v>49</v>
      </c>
      <c r="L267" s="75" t="s">
        <v>49</v>
      </c>
      <c r="M267" s="75" t="s">
        <v>49</v>
      </c>
      <c r="N267" s="75" t="s">
        <v>49</v>
      </c>
      <c r="O267" s="75" t="s">
        <v>49</v>
      </c>
      <c r="P267" s="75" t="s">
        <v>49</v>
      </c>
      <c r="Q267" s="75" t="s">
        <v>49</v>
      </c>
      <c r="R267" s="75" t="s">
        <v>49</v>
      </c>
      <c r="S267" s="75" t="s">
        <v>49</v>
      </c>
      <c r="T267" s="75" t="s">
        <v>49</v>
      </c>
      <c r="U267" s="75" t="s">
        <v>49</v>
      </c>
      <c r="V267" s="75" t="s">
        <v>49</v>
      </c>
      <c r="W267" s="75" t="s">
        <v>49</v>
      </c>
      <c r="X267" s="75" t="s">
        <v>49</v>
      </c>
      <c r="Y267" s="75" t="s">
        <v>49</v>
      </c>
      <c r="Z267" s="75" t="s">
        <v>49</v>
      </c>
      <c r="AA267" s="75" t="s">
        <v>49</v>
      </c>
      <c r="AB267" s="75" t="s">
        <v>49</v>
      </c>
      <c r="AC267" s="75" t="s">
        <v>49</v>
      </c>
      <c r="AD267" s="75" t="s">
        <v>49</v>
      </c>
      <c r="AE267" s="75" t="s">
        <v>49</v>
      </c>
      <c r="AF267" s="75" t="s">
        <v>49</v>
      </c>
      <c r="AG267" s="75" t="s">
        <v>49</v>
      </c>
      <c r="AH267" s="75" t="s">
        <v>49</v>
      </c>
      <c r="AI267" s="75" t="s">
        <v>49</v>
      </c>
      <c r="AJ267" s="75" t="s">
        <v>49</v>
      </c>
      <c r="AK267" s="75" t="s">
        <v>49</v>
      </c>
      <c r="AL267" s="75" t="s">
        <v>49</v>
      </c>
      <c r="AM267" s="75" t="s">
        <v>49</v>
      </c>
      <c r="AN267" s="75" t="s">
        <v>49</v>
      </c>
      <c r="AO267" s="75" t="s">
        <v>49</v>
      </c>
      <c r="AP267" s="75" t="s">
        <v>49</v>
      </c>
      <c r="AQ267" s="75" t="s">
        <v>49</v>
      </c>
      <c r="AR267" s="75" t="s">
        <v>49</v>
      </c>
      <c r="AS267" s="75" t="s">
        <v>49</v>
      </c>
      <c r="AT267" s="75" t="s">
        <v>49</v>
      </c>
      <c r="AU267" s="75" t="s">
        <v>49</v>
      </c>
      <c r="AV267" s="75" t="s">
        <v>49</v>
      </c>
      <c r="AW267" s="40" t="s">
        <v>49</v>
      </c>
      <c r="AX267" s="75" t="s">
        <v>49</v>
      </c>
      <c r="AY267" s="75" t="s">
        <v>49</v>
      </c>
      <c r="AZ267" s="75" t="s">
        <v>49</v>
      </c>
      <c r="BA267" s="75" t="s">
        <v>49</v>
      </c>
      <c r="BB267" s="75" t="s">
        <v>49</v>
      </c>
      <c r="BC267" s="75" t="s">
        <v>49</v>
      </c>
      <c r="BD267" s="75" t="s">
        <v>49</v>
      </c>
      <c r="BE267" s="75" t="s">
        <v>49</v>
      </c>
      <c r="BF267" s="75" t="s">
        <v>49</v>
      </c>
      <c r="BG267" s="75" t="s">
        <v>49</v>
      </c>
      <c r="BH267" s="75" t="s">
        <v>49</v>
      </c>
      <c r="BI267" s="75" t="s">
        <v>49</v>
      </c>
      <c r="BJ267" s="75" t="s">
        <v>49</v>
      </c>
      <c r="BK267" s="75" t="s">
        <v>49</v>
      </c>
      <c r="BL267" s="75" t="s">
        <v>49</v>
      </c>
      <c r="BM267" s="75" t="s">
        <v>49</v>
      </c>
      <c r="BN267" s="40" t="s">
        <v>49</v>
      </c>
      <c r="BO267" s="75" t="s">
        <v>49</v>
      </c>
      <c r="BP267" s="75" t="s">
        <v>49</v>
      </c>
      <c r="BQ267" s="75" t="s">
        <v>49</v>
      </c>
      <c r="BR267" s="75" t="s">
        <v>49</v>
      </c>
      <c r="BS267" s="75" t="s">
        <v>49</v>
      </c>
      <c r="BT267" s="75" t="s">
        <v>49</v>
      </c>
      <c r="BU267" s="75" t="s">
        <v>49</v>
      </c>
      <c r="BV267" s="40" t="s">
        <v>49</v>
      </c>
    </row>
    <row r="268" spans="1:74" x14ac:dyDescent="0.25">
      <c r="A268" s="8" t="s">
        <v>49</v>
      </c>
      <c r="B268" s="8" t="s">
        <v>49</v>
      </c>
      <c r="C268" s="8" t="s">
        <v>49</v>
      </c>
      <c r="D268" s="75" t="s">
        <v>49</v>
      </c>
      <c r="E268" s="75" t="s">
        <v>49</v>
      </c>
      <c r="F268" s="75" t="s">
        <v>49</v>
      </c>
      <c r="G268" s="75" t="s">
        <v>49</v>
      </c>
      <c r="H268" s="75" t="s">
        <v>49</v>
      </c>
      <c r="I268" s="75" t="s">
        <v>49</v>
      </c>
      <c r="J268" s="75" t="s">
        <v>49</v>
      </c>
      <c r="K268" s="75" t="s">
        <v>49</v>
      </c>
      <c r="L268" s="75" t="s">
        <v>49</v>
      </c>
      <c r="M268" s="75" t="s">
        <v>49</v>
      </c>
      <c r="N268" s="75" t="s">
        <v>49</v>
      </c>
      <c r="O268" s="75" t="s">
        <v>49</v>
      </c>
      <c r="P268" s="75" t="s">
        <v>49</v>
      </c>
      <c r="Q268" s="75" t="s">
        <v>49</v>
      </c>
      <c r="R268" s="75" t="s">
        <v>49</v>
      </c>
      <c r="S268" s="75" t="s">
        <v>49</v>
      </c>
      <c r="T268" s="75" t="s">
        <v>49</v>
      </c>
      <c r="U268" s="75" t="s">
        <v>49</v>
      </c>
      <c r="V268" s="75" t="s">
        <v>49</v>
      </c>
      <c r="W268" s="75" t="s">
        <v>49</v>
      </c>
      <c r="X268" s="75" t="s">
        <v>49</v>
      </c>
      <c r="Y268" s="75" t="s">
        <v>49</v>
      </c>
      <c r="Z268" s="75" t="s">
        <v>49</v>
      </c>
      <c r="AA268" s="75" t="s">
        <v>49</v>
      </c>
      <c r="AB268" s="75" t="s">
        <v>49</v>
      </c>
      <c r="AC268" s="75" t="s">
        <v>49</v>
      </c>
      <c r="AD268" s="75" t="s">
        <v>49</v>
      </c>
      <c r="AE268" s="75" t="s">
        <v>49</v>
      </c>
      <c r="AF268" s="75" t="s">
        <v>49</v>
      </c>
      <c r="AG268" s="75" t="s">
        <v>49</v>
      </c>
      <c r="AH268" s="75" t="s">
        <v>49</v>
      </c>
      <c r="AI268" s="75" t="s">
        <v>49</v>
      </c>
      <c r="AJ268" s="75" t="s">
        <v>49</v>
      </c>
      <c r="AK268" s="75" t="s">
        <v>49</v>
      </c>
      <c r="AL268" s="75" t="s">
        <v>49</v>
      </c>
      <c r="AM268" s="75" t="s">
        <v>49</v>
      </c>
      <c r="AN268" s="75" t="s">
        <v>49</v>
      </c>
      <c r="AO268" s="75" t="s">
        <v>49</v>
      </c>
      <c r="AP268" s="75" t="s">
        <v>49</v>
      </c>
      <c r="AQ268" s="75" t="s">
        <v>49</v>
      </c>
      <c r="AR268" s="75" t="s">
        <v>49</v>
      </c>
      <c r="AS268" s="75" t="s">
        <v>49</v>
      </c>
      <c r="AT268" s="75" t="s">
        <v>49</v>
      </c>
      <c r="AU268" s="75" t="s">
        <v>49</v>
      </c>
      <c r="AV268" s="75" t="s">
        <v>49</v>
      </c>
      <c r="AW268" s="40" t="s">
        <v>49</v>
      </c>
      <c r="AX268" s="75" t="s">
        <v>49</v>
      </c>
      <c r="AY268" s="75" t="s">
        <v>49</v>
      </c>
      <c r="AZ268" s="75" t="s">
        <v>49</v>
      </c>
      <c r="BA268" s="75" t="s">
        <v>49</v>
      </c>
      <c r="BB268" s="75" t="s">
        <v>49</v>
      </c>
      <c r="BC268" s="75" t="s">
        <v>49</v>
      </c>
      <c r="BD268" s="75" t="s">
        <v>49</v>
      </c>
      <c r="BE268" s="75" t="s">
        <v>49</v>
      </c>
      <c r="BF268" s="75" t="s">
        <v>49</v>
      </c>
      <c r="BG268" s="75" t="s">
        <v>49</v>
      </c>
      <c r="BH268" s="75" t="s">
        <v>49</v>
      </c>
      <c r="BI268" s="75" t="s">
        <v>49</v>
      </c>
      <c r="BJ268" s="75" t="s">
        <v>49</v>
      </c>
      <c r="BK268" s="75" t="s">
        <v>49</v>
      </c>
      <c r="BL268" s="75" t="s">
        <v>49</v>
      </c>
      <c r="BM268" s="75" t="s">
        <v>49</v>
      </c>
      <c r="BN268" s="40" t="s">
        <v>49</v>
      </c>
      <c r="BO268" s="75" t="s">
        <v>49</v>
      </c>
      <c r="BP268" s="75" t="s">
        <v>49</v>
      </c>
      <c r="BQ268" s="75" t="s">
        <v>49</v>
      </c>
      <c r="BR268" s="75" t="s">
        <v>49</v>
      </c>
      <c r="BS268" s="75" t="s">
        <v>49</v>
      </c>
      <c r="BT268" s="75" t="s">
        <v>49</v>
      </c>
      <c r="BU268" s="75" t="s">
        <v>49</v>
      </c>
      <c r="BV268" s="40" t="s">
        <v>49</v>
      </c>
    </row>
    <row r="269" spans="1:74" x14ac:dyDescent="0.25">
      <c r="A269" s="8" t="s">
        <v>49</v>
      </c>
      <c r="B269" s="8" t="s">
        <v>49</v>
      </c>
      <c r="C269" s="8" t="s">
        <v>49</v>
      </c>
      <c r="D269" s="75" t="s">
        <v>49</v>
      </c>
      <c r="E269" s="75" t="s">
        <v>49</v>
      </c>
      <c r="F269" s="75" t="s">
        <v>49</v>
      </c>
      <c r="G269" s="75" t="s">
        <v>49</v>
      </c>
      <c r="H269" s="75" t="s">
        <v>49</v>
      </c>
      <c r="I269" s="75" t="s">
        <v>49</v>
      </c>
      <c r="J269" s="75" t="s">
        <v>49</v>
      </c>
      <c r="K269" s="75" t="s">
        <v>49</v>
      </c>
      <c r="L269" s="75" t="s">
        <v>49</v>
      </c>
      <c r="M269" s="75" t="s">
        <v>49</v>
      </c>
      <c r="N269" s="75" t="s">
        <v>49</v>
      </c>
      <c r="O269" s="75" t="s">
        <v>49</v>
      </c>
      <c r="P269" s="75" t="s">
        <v>49</v>
      </c>
      <c r="Q269" s="75" t="s">
        <v>49</v>
      </c>
      <c r="R269" s="75" t="s">
        <v>49</v>
      </c>
      <c r="S269" s="75" t="s">
        <v>49</v>
      </c>
      <c r="T269" s="75" t="s">
        <v>49</v>
      </c>
      <c r="U269" s="75" t="s">
        <v>49</v>
      </c>
      <c r="V269" s="75" t="s">
        <v>49</v>
      </c>
      <c r="W269" s="75" t="s">
        <v>49</v>
      </c>
      <c r="X269" s="75" t="s">
        <v>49</v>
      </c>
      <c r="Y269" s="75" t="s">
        <v>49</v>
      </c>
      <c r="Z269" s="75" t="s">
        <v>49</v>
      </c>
      <c r="AA269" s="75" t="s">
        <v>49</v>
      </c>
      <c r="AB269" s="75" t="s">
        <v>49</v>
      </c>
      <c r="AC269" s="75" t="s">
        <v>49</v>
      </c>
      <c r="AD269" s="75" t="s">
        <v>49</v>
      </c>
      <c r="AE269" s="75" t="s">
        <v>49</v>
      </c>
      <c r="AF269" s="75" t="s">
        <v>49</v>
      </c>
      <c r="AG269" s="75" t="s">
        <v>49</v>
      </c>
      <c r="AH269" s="75" t="s">
        <v>49</v>
      </c>
      <c r="AI269" s="75" t="s">
        <v>49</v>
      </c>
      <c r="AJ269" s="75" t="s">
        <v>49</v>
      </c>
      <c r="AK269" s="75" t="s">
        <v>49</v>
      </c>
      <c r="AL269" s="75" t="s">
        <v>49</v>
      </c>
      <c r="AM269" s="75" t="s">
        <v>49</v>
      </c>
      <c r="AN269" s="75" t="s">
        <v>49</v>
      </c>
      <c r="AO269" s="75" t="s">
        <v>49</v>
      </c>
      <c r="AP269" s="75" t="s">
        <v>49</v>
      </c>
      <c r="AQ269" s="75" t="s">
        <v>49</v>
      </c>
      <c r="AR269" s="75" t="s">
        <v>49</v>
      </c>
      <c r="AS269" s="75" t="s">
        <v>49</v>
      </c>
      <c r="AT269" s="75" t="s">
        <v>49</v>
      </c>
      <c r="AU269" s="75" t="s">
        <v>49</v>
      </c>
      <c r="AV269" s="75" t="s">
        <v>49</v>
      </c>
      <c r="AW269" s="40" t="s">
        <v>49</v>
      </c>
      <c r="AX269" s="75" t="s">
        <v>49</v>
      </c>
      <c r="AY269" s="75" t="s">
        <v>49</v>
      </c>
      <c r="AZ269" s="75" t="s">
        <v>49</v>
      </c>
      <c r="BA269" s="75" t="s">
        <v>49</v>
      </c>
      <c r="BB269" s="75" t="s">
        <v>49</v>
      </c>
      <c r="BC269" s="75" t="s">
        <v>49</v>
      </c>
      <c r="BD269" s="75" t="s">
        <v>49</v>
      </c>
      <c r="BE269" s="75" t="s">
        <v>49</v>
      </c>
      <c r="BF269" s="75" t="s">
        <v>49</v>
      </c>
      <c r="BG269" s="75" t="s">
        <v>49</v>
      </c>
      <c r="BH269" s="75" t="s">
        <v>49</v>
      </c>
      <c r="BI269" s="75" t="s">
        <v>49</v>
      </c>
      <c r="BJ269" s="75" t="s">
        <v>49</v>
      </c>
      <c r="BK269" s="75" t="s">
        <v>49</v>
      </c>
      <c r="BL269" s="75" t="s">
        <v>49</v>
      </c>
      <c r="BM269" s="75" t="s">
        <v>49</v>
      </c>
      <c r="BN269" s="40" t="s">
        <v>49</v>
      </c>
      <c r="BO269" s="75" t="s">
        <v>49</v>
      </c>
      <c r="BP269" s="75" t="s">
        <v>49</v>
      </c>
      <c r="BQ269" s="75" t="s">
        <v>49</v>
      </c>
      <c r="BR269" s="75" t="s">
        <v>49</v>
      </c>
      <c r="BS269" s="75" t="s">
        <v>49</v>
      </c>
      <c r="BT269" s="75" t="s">
        <v>49</v>
      </c>
      <c r="BU269" s="75" t="s">
        <v>49</v>
      </c>
      <c r="BV269" s="40" t="s">
        <v>49</v>
      </c>
    </row>
    <row r="270" spans="1:74" x14ac:dyDescent="0.25">
      <c r="A270" s="8" t="s">
        <v>49</v>
      </c>
      <c r="B270" s="8" t="s">
        <v>49</v>
      </c>
      <c r="C270" s="8" t="s">
        <v>49</v>
      </c>
      <c r="D270" s="75" t="s">
        <v>49</v>
      </c>
      <c r="E270" s="75" t="s">
        <v>49</v>
      </c>
      <c r="F270" s="75" t="s">
        <v>49</v>
      </c>
      <c r="G270" s="75" t="s">
        <v>49</v>
      </c>
      <c r="H270" s="75" t="s">
        <v>49</v>
      </c>
      <c r="I270" s="75" t="s">
        <v>49</v>
      </c>
      <c r="J270" s="75" t="s">
        <v>49</v>
      </c>
      <c r="K270" s="75" t="s">
        <v>49</v>
      </c>
      <c r="L270" s="75" t="s">
        <v>49</v>
      </c>
      <c r="M270" s="75" t="s">
        <v>49</v>
      </c>
      <c r="N270" s="75" t="s">
        <v>49</v>
      </c>
      <c r="O270" s="75" t="s">
        <v>49</v>
      </c>
      <c r="P270" s="75" t="s">
        <v>49</v>
      </c>
      <c r="Q270" s="75" t="s">
        <v>49</v>
      </c>
      <c r="R270" s="75" t="s">
        <v>49</v>
      </c>
      <c r="S270" s="75" t="s">
        <v>49</v>
      </c>
      <c r="T270" s="75" t="s">
        <v>49</v>
      </c>
      <c r="U270" s="75" t="s">
        <v>49</v>
      </c>
      <c r="V270" s="75" t="s">
        <v>49</v>
      </c>
      <c r="W270" s="75" t="s">
        <v>49</v>
      </c>
      <c r="X270" s="75" t="s">
        <v>49</v>
      </c>
      <c r="Y270" s="75" t="s">
        <v>49</v>
      </c>
      <c r="Z270" s="75" t="s">
        <v>49</v>
      </c>
      <c r="AA270" s="75" t="s">
        <v>49</v>
      </c>
      <c r="AB270" s="75" t="s">
        <v>49</v>
      </c>
      <c r="AC270" s="75" t="s">
        <v>49</v>
      </c>
      <c r="AD270" s="75" t="s">
        <v>49</v>
      </c>
      <c r="AE270" s="75" t="s">
        <v>49</v>
      </c>
      <c r="AF270" s="75" t="s">
        <v>49</v>
      </c>
      <c r="AG270" s="75" t="s">
        <v>49</v>
      </c>
      <c r="AH270" s="75" t="s">
        <v>49</v>
      </c>
      <c r="AI270" s="75" t="s">
        <v>49</v>
      </c>
      <c r="AJ270" s="75" t="s">
        <v>49</v>
      </c>
      <c r="AK270" s="75" t="s">
        <v>49</v>
      </c>
      <c r="AL270" s="75" t="s">
        <v>49</v>
      </c>
      <c r="AM270" s="75" t="s">
        <v>49</v>
      </c>
      <c r="AN270" s="75" t="s">
        <v>49</v>
      </c>
      <c r="AO270" s="75" t="s">
        <v>49</v>
      </c>
      <c r="AP270" s="75" t="s">
        <v>49</v>
      </c>
      <c r="AQ270" s="75" t="s">
        <v>49</v>
      </c>
      <c r="AR270" s="75" t="s">
        <v>49</v>
      </c>
      <c r="AS270" s="75" t="s">
        <v>49</v>
      </c>
      <c r="AT270" s="75" t="s">
        <v>49</v>
      </c>
      <c r="AU270" s="75" t="s">
        <v>49</v>
      </c>
      <c r="AV270" s="75" t="s">
        <v>49</v>
      </c>
      <c r="AW270" s="40" t="s">
        <v>49</v>
      </c>
      <c r="AX270" s="75" t="s">
        <v>49</v>
      </c>
      <c r="AY270" s="75" t="s">
        <v>49</v>
      </c>
      <c r="AZ270" s="75" t="s">
        <v>49</v>
      </c>
      <c r="BA270" s="75" t="s">
        <v>49</v>
      </c>
      <c r="BB270" s="75" t="s">
        <v>49</v>
      </c>
      <c r="BC270" s="75" t="s">
        <v>49</v>
      </c>
      <c r="BD270" s="75" t="s">
        <v>49</v>
      </c>
      <c r="BE270" s="75" t="s">
        <v>49</v>
      </c>
      <c r="BF270" s="75" t="s">
        <v>49</v>
      </c>
      <c r="BG270" s="75" t="s">
        <v>49</v>
      </c>
      <c r="BH270" s="75" t="s">
        <v>49</v>
      </c>
      <c r="BI270" s="75" t="s">
        <v>49</v>
      </c>
      <c r="BJ270" s="75" t="s">
        <v>49</v>
      </c>
      <c r="BK270" s="75" t="s">
        <v>49</v>
      </c>
      <c r="BL270" s="75" t="s">
        <v>49</v>
      </c>
      <c r="BM270" s="75" t="s">
        <v>49</v>
      </c>
      <c r="BN270" s="40" t="s">
        <v>49</v>
      </c>
      <c r="BO270" s="75" t="s">
        <v>49</v>
      </c>
      <c r="BP270" s="75" t="s">
        <v>49</v>
      </c>
      <c r="BQ270" s="75" t="s">
        <v>49</v>
      </c>
      <c r="BR270" s="75" t="s">
        <v>49</v>
      </c>
      <c r="BS270" s="75" t="s">
        <v>49</v>
      </c>
      <c r="BT270" s="75" t="s">
        <v>49</v>
      </c>
      <c r="BU270" s="75" t="s">
        <v>49</v>
      </c>
      <c r="BV270" s="40" t="s">
        <v>49</v>
      </c>
    </row>
    <row r="271" spans="1:74" x14ac:dyDescent="0.25">
      <c r="A271" s="8" t="s">
        <v>49</v>
      </c>
      <c r="B271" s="8" t="s">
        <v>49</v>
      </c>
      <c r="C271" s="8" t="s">
        <v>49</v>
      </c>
      <c r="D271" s="75" t="s">
        <v>49</v>
      </c>
      <c r="E271" s="75" t="s">
        <v>49</v>
      </c>
      <c r="F271" s="75" t="s">
        <v>49</v>
      </c>
      <c r="G271" s="75" t="s">
        <v>49</v>
      </c>
      <c r="H271" s="75" t="s">
        <v>49</v>
      </c>
      <c r="I271" s="75" t="s">
        <v>49</v>
      </c>
      <c r="J271" s="75" t="s">
        <v>49</v>
      </c>
      <c r="K271" s="75" t="s">
        <v>49</v>
      </c>
      <c r="L271" s="75" t="s">
        <v>49</v>
      </c>
      <c r="M271" s="75" t="s">
        <v>49</v>
      </c>
      <c r="N271" s="75" t="s">
        <v>49</v>
      </c>
      <c r="O271" s="75" t="s">
        <v>49</v>
      </c>
      <c r="P271" s="75" t="s">
        <v>49</v>
      </c>
      <c r="Q271" s="75" t="s">
        <v>49</v>
      </c>
      <c r="R271" s="75" t="s">
        <v>49</v>
      </c>
      <c r="S271" s="75" t="s">
        <v>49</v>
      </c>
      <c r="T271" s="75" t="s">
        <v>49</v>
      </c>
      <c r="U271" s="75" t="s">
        <v>49</v>
      </c>
      <c r="V271" s="75" t="s">
        <v>49</v>
      </c>
      <c r="W271" s="75" t="s">
        <v>49</v>
      </c>
      <c r="X271" s="75" t="s">
        <v>49</v>
      </c>
      <c r="Y271" s="75" t="s">
        <v>49</v>
      </c>
      <c r="Z271" s="75" t="s">
        <v>49</v>
      </c>
      <c r="AA271" s="75" t="s">
        <v>49</v>
      </c>
      <c r="AB271" s="75" t="s">
        <v>49</v>
      </c>
      <c r="AC271" s="75" t="s">
        <v>49</v>
      </c>
      <c r="AD271" s="75" t="s">
        <v>49</v>
      </c>
      <c r="AE271" s="75" t="s">
        <v>49</v>
      </c>
      <c r="AF271" s="75" t="s">
        <v>49</v>
      </c>
      <c r="AG271" s="75" t="s">
        <v>49</v>
      </c>
      <c r="AH271" s="75" t="s">
        <v>49</v>
      </c>
      <c r="AI271" s="75" t="s">
        <v>49</v>
      </c>
      <c r="AJ271" s="75" t="s">
        <v>49</v>
      </c>
      <c r="AK271" s="75" t="s">
        <v>49</v>
      </c>
      <c r="AL271" s="75" t="s">
        <v>49</v>
      </c>
      <c r="AM271" s="75" t="s">
        <v>49</v>
      </c>
      <c r="AN271" s="75" t="s">
        <v>49</v>
      </c>
      <c r="AO271" s="75" t="s">
        <v>49</v>
      </c>
      <c r="AP271" s="75" t="s">
        <v>49</v>
      </c>
      <c r="AQ271" s="75" t="s">
        <v>49</v>
      </c>
      <c r="AR271" s="75" t="s">
        <v>49</v>
      </c>
      <c r="AS271" s="75" t="s">
        <v>49</v>
      </c>
      <c r="AT271" s="75" t="s">
        <v>49</v>
      </c>
      <c r="AU271" s="75" t="s">
        <v>49</v>
      </c>
      <c r="AV271" s="75" t="s">
        <v>49</v>
      </c>
      <c r="AW271" s="40" t="s">
        <v>49</v>
      </c>
      <c r="AX271" s="75" t="s">
        <v>49</v>
      </c>
      <c r="AY271" s="75" t="s">
        <v>49</v>
      </c>
      <c r="AZ271" s="75" t="s">
        <v>49</v>
      </c>
      <c r="BA271" s="75" t="s">
        <v>49</v>
      </c>
      <c r="BB271" s="75" t="s">
        <v>49</v>
      </c>
      <c r="BC271" s="75" t="s">
        <v>49</v>
      </c>
      <c r="BD271" s="75" t="s">
        <v>49</v>
      </c>
      <c r="BE271" s="75" t="s">
        <v>49</v>
      </c>
      <c r="BF271" s="75" t="s">
        <v>49</v>
      </c>
      <c r="BG271" s="75" t="s">
        <v>49</v>
      </c>
      <c r="BH271" s="75" t="s">
        <v>49</v>
      </c>
      <c r="BI271" s="75" t="s">
        <v>49</v>
      </c>
      <c r="BJ271" s="75" t="s">
        <v>49</v>
      </c>
      <c r="BK271" s="75" t="s">
        <v>49</v>
      </c>
      <c r="BL271" s="75" t="s">
        <v>49</v>
      </c>
      <c r="BM271" s="75" t="s">
        <v>49</v>
      </c>
      <c r="BN271" s="40" t="s">
        <v>49</v>
      </c>
      <c r="BO271" s="75" t="s">
        <v>49</v>
      </c>
      <c r="BP271" s="75" t="s">
        <v>49</v>
      </c>
      <c r="BQ271" s="75" t="s">
        <v>49</v>
      </c>
      <c r="BR271" s="75" t="s">
        <v>49</v>
      </c>
      <c r="BS271" s="75" t="s">
        <v>49</v>
      </c>
      <c r="BT271" s="75" t="s">
        <v>49</v>
      </c>
      <c r="BU271" s="75" t="s">
        <v>49</v>
      </c>
      <c r="BV271" s="40" t="s">
        <v>49</v>
      </c>
    </row>
    <row r="272" spans="1:74" x14ac:dyDescent="0.25">
      <c r="A272" s="8" t="s">
        <v>49</v>
      </c>
      <c r="B272" s="8" t="s">
        <v>49</v>
      </c>
      <c r="C272" s="8" t="s">
        <v>49</v>
      </c>
      <c r="D272" s="75" t="s">
        <v>49</v>
      </c>
      <c r="E272" s="75" t="s">
        <v>49</v>
      </c>
      <c r="F272" s="75" t="s">
        <v>49</v>
      </c>
      <c r="G272" s="75" t="s">
        <v>49</v>
      </c>
      <c r="H272" s="75" t="s">
        <v>49</v>
      </c>
      <c r="I272" s="75" t="s">
        <v>49</v>
      </c>
      <c r="J272" s="75" t="s">
        <v>49</v>
      </c>
      <c r="K272" s="75" t="s">
        <v>49</v>
      </c>
      <c r="L272" s="75" t="s">
        <v>49</v>
      </c>
      <c r="M272" s="75" t="s">
        <v>49</v>
      </c>
      <c r="N272" s="75" t="s">
        <v>49</v>
      </c>
      <c r="O272" s="75" t="s">
        <v>49</v>
      </c>
      <c r="P272" s="75" t="s">
        <v>49</v>
      </c>
      <c r="Q272" s="75" t="s">
        <v>49</v>
      </c>
      <c r="R272" s="75" t="s">
        <v>49</v>
      </c>
      <c r="S272" s="75" t="s">
        <v>49</v>
      </c>
      <c r="T272" s="75" t="s">
        <v>49</v>
      </c>
      <c r="U272" s="75" t="s">
        <v>49</v>
      </c>
      <c r="V272" s="75" t="s">
        <v>49</v>
      </c>
      <c r="W272" s="75" t="s">
        <v>49</v>
      </c>
      <c r="X272" s="75" t="s">
        <v>49</v>
      </c>
      <c r="Y272" s="75" t="s">
        <v>49</v>
      </c>
      <c r="Z272" s="75" t="s">
        <v>49</v>
      </c>
      <c r="AA272" s="75" t="s">
        <v>49</v>
      </c>
      <c r="AB272" s="75" t="s">
        <v>49</v>
      </c>
      <c r="AC272" s="75" t="s">
        <v>49</v>
      </c>
      <c r="AD272" s="75" t="s">
        <v>49</v>
      </c>
      <c r="AE272" s="75" t="s">
        <v>49</v>
      </c>
      <c r="AF272" s="75" t="s">
        <v>49</v>
      </c>
      <c r="AG272" s="75" t="s">
        <v>49</v>
      </c>
      <c r="AH272" s="75" t="s">
        <v>49</v>
      </c>
      <c r="AI272" s="75" t="s">
        <v>49</v>
      </c>
      <c r="AJ272" s="75" t="s">
        <v>49</v>
      </c>
      <c r="AK272" s="75" t="s">
        <v>49</v>
      </c>
      <c r="AL272" s="75" t="s">
        <v>49</v>
      </c>
      <c r="AM272" s="75" t="s">
        <v>49</v>
      </c>
      <c r="AN272" s="75" t="s">
        <v>49</v>
      </c>
      <c r="AO272" s="75" t="s">
        <v>49</v>
      </c>
      <c r="AP272" s="75" t="s">
        <v>49</v>
      </c>
      <c r="AQ272" s="75" t="s">
        <v>49</v>
      </c>
      <c r="AR272" s="75" t="s">
        <v>49</v>
      </c>
      <c r="AS272" s="75" t="s">
        <v>49</v>
      </c>
      <c r="AT272" s="75" t="s">
        <v>49</v>
      </c>
      <c r="AU272" s="75" t="s">
        <v>49</v>
      </c>
      <c r="AV272" s="75" t="s">
        <v>49</v>
      </c>
      <c r="AW272" s="40" t="s">
        <v>49</v>
      </c>
      <c r="AX272" s="75" t="s">
        <v>49</v>
      </c>
      <c r="AY272" s="75" t="s">
        <v>49</v>
      </c>
      <c r="AZ272" s="75" t="s">
        <v>49</v>
      </c>
      <c r="BA272" s="75" t="s">
        <v>49</v>
      </c>
      <c r="BB272" s="75" t="s">
        <v>49</v>
      </c>
      <c r="BC272" s="75" t="s">
        <v>49</v>
      </c>
      <c r="BD272" s="75" t="s">
        <v>49</v>
      </c>
      <c r="BE272" s="75" t="s">
        <v>49</v>
      </c>
      <c r="BF272" s="75" t="s">
        <v>49</v>
      </c>
      <c r="BG272" s="75" t="s">
        <v>49</v>
      </c>
      <c r="BH272" s="75" t="s">
        <v>49</v>
      </c>
      <c r="BI272" s="75" t="s">
        <v>49</v>
      </c>
      <c r="BJ272" s="75" t="s">
        <v>49</v>
      </c>
      <c r="BK272" s="75" t="s">
        <v>49</v>
      </c>
      <c r="BL272" s="75" t="s">
        <v>49</v>
      </c>
      <c r="BM272" s="75" t="s">
        <v>49</v>
      </c>
      <c r="BN272" s="40" t="s">
        <v>49</v>
      </c>
      <c r="BO272" s="75" t="s">
        <v>49</v>
      </c>
      <c r="BP272" s="75" t="s">
        <v>49</v>
      </c>
      <c r="BQ272" s="75" t="s">
        <v>49</v>
      </c>
      <c r="BR272" s="75" t="s">
        <v>49</v>
      </c>
      <c r="BS272" s="75" t="s">
        <v>49</v>
      </c>
      <c r="BT272" s="75" t="s">
        <v>49</v>
      </c>
      <c r="BU272" s="75" t="s">
        <v>49</v>
      </c>
      <c r="BV272" s="40" t="s">
        <v>49</v>
      </c>
    </row>
    <row r="273" spans="1:74" x14ac:dyDescent="0.25">
      <c r="A273" s="8" t="s">
        <v>49</v>
      </c>
      <c r="B273" s="8" t="s">
        <v>49</v>
      </c>
      <c r="C273" s="8" t="s">
        <v>49</v>
      </c>
      <c r="D273" s="75" t="s">
        <v>49</v>
      </c>
      <c r="E273" s="75" t="s">
        <v>49</v>
      </c>
      <c r="F273" s="75" t="s">
        <v>49</v>
      </c>
      <c r="G273" s="75" t="s">
        <v>49</v>
      </c>
      <c r="H273" s="75" t="s">
        <v>49</v>
      </c>
      <c r="I273" s="75" t="s">
        <v>49</v>
      </c>
      <c r="J273" s="75" t="s">
        <v>49</v>
      </c>
      <c r="K273" s="75" t="s">
        <v>49</v>
      </c>
      <c r="L273" s="75" t="s">
        <v>49</v>
      </c>
      <c r="M273" s="75" t="s">
        <v>49</v>
      </c>
      <c r="N273" s="75" t="s">
        <v>49</v>
      </c>
      <c r="O273" s="75" t="s">
        <v>49</v>
      </c>
      <c r="P273" s="75" t="s">
        <v>49</v>
      </c>
      <c r="Q273" s="75" t="s">
        <v>49</v>
      </c>
      <c r="R273" s="75" t="s">
        <v>49</v>
      </c>
      <c r="S273" s="75" t="s">
        <v>49</v>
      </c>
      <c r="T273" s="75" t="s">
        <v>49</v>
      </c>
      <c r="U273" s="75" t="s">
        <v>49</v>
      </c>
      <c r="V273" s="75" t="s">
        <v>49</v>
      </c>
      <c r="W273" s="75" t="s">
        <v>49</v>
      </c>
      <c r="X273" s="75" t="s">
        <v>49</v>
      </c>
      <c r="Y273" s="75" t="s">
        <v>49</v>
      </c>
      <c r="Z273" s="75" t="s">
        <v>49</v>
      </c>
      <c r="AA273" s="75" t="s">
        <v>49</v>
      </c>
      <c r="AB273" s="75" t="s">
        <v>49</v>
      </c>
      <c r="AC273" s="75" t="s">
        <v>49</v>
      </c>
      <c r="AD273" s="75" t="s">
        <v>49</v>
      </c>
      <c r="AE273" s="75" t="s">
        <v>49</v>
      </c>
      <c r="AF273" s="75" t="s">
        <v>49</v>
      </c>
      <c r="AG273" s="75" t="s">
        <v>49</v>
      </c>
      <c r="AH273" s="75" t="s">
        <v>49</v>
      </c>
      <c r="AI273" s="75" t="s">
        <v>49</v>
      </c>
      <c r="AJ273" s="75" t="s">
        <v>49</v>
      </c>
      <c r="AK273" s="75" t="s">
        <v>49</v>
      </c>
      <c r="AL273" s="75" t="s">
        <v>49</v>
      </c>
      <c r="AM273" s="75" t="s">
        <v>49</v>
      </c>
      <c r="AN273" s="75" t="s">
        <v>49</v>
      </c>
      <c r="AO273" s="75" t="s">
        <v>49</v>
      </c>
      <c r="AP273" s="75" t="s">
        <v>49</v>
      </c>
      <c r="AQ273" s="75" t="s">
        <v>49</v>
      </c>
      <c r="AR273" s="75" t="s">
        <v>49</v>
      </c>
      <c r="AS273" s="75" t="s">
        <v>49</v>
      </c>
      <c r="AT273" s="75" t="s">
        <v>49</v>
      </c>
      <c r="AU273" s="75" t="s">
        <v>49</v>
      </c>
      <c r="AV273" s="75" t="s">
        <v>49</v>
      </c>
      <c r="AW273" s="40" t="s">
        <v>49</v>
      </c>
      <c r="AX273" s="75" t="s">
        <v>49</v>
      </c>
      <c r="AY273" s="75" t="s">
        <v>49</v>
      </c>
      <c r="AZ273" s="75" t="s">
        <v>49</v>
      </c>
      <c r="BA273" s="75" t="s">
        <v>49</v>
      </c>
      <c r="BB273" s="75" t="s">
        <v>49</v>
      </c>
      <c r="BC273" s="75" t="s">
        <v>49</v>
      </c>
      <c r="BD273" s="75" t="s">
        <v>49</v>
      </c>
      <c r="BE273" s="75" t="s">
        <v>49</v>
      </c>
      <c r="BF273" s="75" t="s">
        <v>49</v>
      </c>
      <c r="BG273" s="75" t="s">
        <v>49</v>
      </c>
      <c r="BH273" s="75" t="s">
        <v>49</v>
      </c>
      <c r="BI273" s="75" t="s">
        <v>49</v>
      </c>
      <c r="BJ273" s="75" t="s">
        <v>49</v>
      </c>
      <c r="BK273" s="75" t="s">
        <v>49</v>
      </c>
      <c r="BL273" s="75" t="s">
        <v>49</v>
      </c>
      <c r="BM273" s="75" t="s">
        <v>49</v>
      </c>
      <c r="BN273" s="40" t="s">
        <v>49</v>
      </c>
      <c r="BO273" s="75" t="s">
        <v>49</v>
      </c>
      <c r="BP273" s="75" t="s">
        <v>49</v>
      </c>
      <c r="BQ273" s="75" t="s">
        <v>49</v>
      </c>
      <c r="BR273" s="75" t="s">
        <v>49</v>
      </c>
      <c r="BS273" s="75" t="s">
        <v>49</v>
      </c>
      <c r="BT273" s="75" t="s">
        <v>49</v>
      </c>
      <c r="BU273" s="75" t="s">
        <v>49</v>
      </c>
      <c r="BV273" s="40" t="s">
        <v>49</v>
      </c>
    </row>
    <row r="274" spans="1:74" x14ac:dyDescent="0.25">
      <c r="A274" s="8" t="s">
        <v>49</v>
      </c>
      <c r="B274" s="8" t="s">
        <v>49</v>
      </c>
      <c r="C274" s="8" t="s">
        <v>49</v>
      </c>
      <c r="D274" s="75" t="s">
        <v>49</v>
      </c>
      <c r="E274" s="75" t="s">
        <v>49</v>
      </c>
      <c r="F274" s="75" t="s">
        <v>49</v>
      </c>
      <c r="G274" s="75" t="s">
        <v>49</v>
      </c>
      <c r="H274" s="75" t="s">
        <v>49</v>
      </c>
      <c r="I274" s="75" t="s">
        <v>49</v>
      </c>
      <c r="J274" s="75" t="s">
        <v>49</v>
      </c>
      <c r="K274" s="75" t="s">
        <v>49</v>
      </c>
      <c r="L274" s="75" t="s">
        <v>49</v>
      </c>
      <c r="M274" s="75" t="s">
        <v>49</v>
      </c>
      <c r="N274" s="75" t="s">
        <v>49</v>
      </c>
      <c r="O274" s="75" t="s">
        <v>49</v>
      </c>
      <c r="P274" s="75" t="s">
        <v>49</v>
      </c>
      <c r="Q274" s="75" t="s">
        <v>49</v>
      </c>
      <c r="R274" s="75" t="s">
        <v>49</v>
      </c>
      <c r="S274" s="75" t="s">
        <v>49</v>
      </c>
      <c r="T274" s="75" t="s">
        <v>49</v>
      </c>
      <c r="U274" s="75" t="s">
        <v>49</v>
      </c>
      <c r="V274" s="75" t="s">
        <v>49</v>
      </c>
      <c r="W274" s="75" t="s">
        <v>49</v>
      </c>
      <c r="X274" s="75" t="s">
        <v>49</v>
      </c>
      <c r="Y274" s="75" t="s">
        <v>49</v>
      </c>
      <c r="Z274" s="75" t="s">
        <v>49</v>
      </c>
      <c r="AA274" s="75" t="s">
        <v>49</v>
      </c>
      <c r="AB274" s="75" t="s">
        <v>49</v>
      </c>
      <c r="AC274" s="75" t="s">
        <v>49</v>
      </c>
      <c r="AD274" s="75" t="s">
        <v>49</v>
      </c>
      <c r="AE274" s="75" t="s">
        <v>49</v>
      </c>
      <c r="AF274" s="75" t="s">
        <v>49</v>
      </c>
      <c r="AG274" s="75" t="s">
        <v>49</v>
      </c>
      <c r="AH274" s="75" t="s">
        <v>49</v>
      </c>
      <c r="AI274" s="75" t="s">
        <v>49</v>
      </c>
      <c r="AJ274" s="75" t="s">
        <v>49</v>
      </c>
      <c r="AK274" s="75" t="s">
        <v>49</v>
      </c>
      <c r="AL274" s="75" t="s">
        <v>49</v>
      </c>
      <c r="AM274" s="75" t="s">
        <v>49</v>
      </c>
      <c r="AN274" s="75" t="s">
        <v>49</v>
      </c>
      <c r="AO274" s="75" t="s">
        <v>49</v>
      </c>
      <c r="AP274" s="75" t="s">
        <v>49</v>
      </c>
      <c r="AQ274" s="75" t="s">
        <v>49</v>
      </c>
      <c r="AR274" s="75" t="s">
        <v>49</v>
      </c>
      <c r="AS274" s="75" t="s">
        <v>49</v>
      </c>
      <c r="AT274" s="75" t="s">
        <v>49</v>
      </c>
      <c r="AU274" s="75" t="s">
        <v>49</v>
      </c>
      <c r="AV274" s="75" t="s">
        <v>49</v>
      </c>
      <c r="AW274" s="40" t="s">
        <v>49</v>
      </c>
      <c r="AX274" s="75" t="s">
        <v>49</v>
      </c>
      <c r="AY274" s="75" t="s">
        <v>49</v>
      </c>
      <c r="AZ274" s="75" t="s">
        <v>49</v>
      </c>
      <c r="BA274" s="75" t="s">
        <v>49</v>
      </c>
      <c r="BB274" s="75" t="s">
        <v>49</v>
      </c>
      <c r="BC274" s="75" t="s">
        <v>49</v>
      </c>
      <c r="BD274" s="75" t="s">
        <v>49</v>
      </c>
      <c r="BE274" s="75" t="s">
        <v>49</v>
      </c>
      <c r="BF274" s="75" t="s">
        <v>49</v>
      </c>
      <c r="BG274" s="75" t="s">
        <v>49</v>
      </c>
      <c r="BH274" s="75" t="s">
        <v>49</v>
      </c>
      <c r="BI274" s="75" t="s">
        <v>49</v>
      </c>
      <c r="BJ274" s="75" t="s">
        <v>49</v>
      </c>
      <c r="BK274" s="75" t="s">
        <v>49</v>
      </c>
      <c r="BL274" s="75" t="s">
        <v>49</v>
      </c>
      <c r="BM274" s="75" t="s">
        <v>49</v>
      </c>
      <c r="BN274" s="40" t="s">
        <v>49</v>
      </c>
      <c r="BO274" s="75" t="s">
        <v>49</v>
      </c>
      <c r="BP274" s="75" t="s">
        <v>49</v>
      </c>
      <c r="BQ274" s="75" t="s">
        <v>49</v>
      </c>
      <c r="BR274" s="75" t="s">
        <v>49</v>
      </c>
      <c r="BS274" s="75" t="s">
        <v>49</v>
      </c>
      <c r="BT274" s="75" t="s">
        <v>49</v>
      </c>
      <c r="BU274" s="75" t="s">
        <v>49</v>
      </c>
      <c r="BV274" s="40" t="s">
        <v>49</v>
      </c>
    </row>
    <row r="275" spans="1:74" x14ac:dyDescent="0.25">
      <c r="A275" s="8" t="s">
        <v>49</v>
      </c>
      <c r="B275" s="8" t="s">
        <v>49</v>
      </c>
      <c r="C275" s="8" t="s">
        <v>49</v>
      </c>
      <c r="D275" s="75" t="s">
        <v>49</v>
      </c>
      <c r="E275" s="75" t="s">
        <v>49</v>
      </c>
      <c r="F275" s="75" t="s">
        <v>49</v>
      </c>
      <c r="G275" s="75" t="s">
        <v>49</v>
      </c>
      <c r="H275" s="75" t="s">
        <v>49</v>
      </c>
      <c r="I275" s="75" t="s">
        <v>49</v>
      </c>
      <c r="J275" s="75" t="s">
        <v>49</v>
      </c>
      <c r="K275" s="75" t="s">
        <v>49</v>
      </c>
      <c r="L275" s="75" t="s">
        <v>49</v>
      </c>
      <c r="M275" s="75" t="s">
        <v>49</v>
      </c>
      <c r="N275" s="75" t="s">
        <v>49</v>
      </c>
      <c r="O275" s="75" t="s">
        <v>49</v>
      </c>
      <c r="P275" s="75" t="s">
        <v>49</v>
      </c>
      <c r="Q275" s="75" t="s">
        <v>49</v>
      </c>
      <c r="R275" s="75" t="s">
        <v>49</v>
      </c>
      <c r="S275" s="75" t="s">
        <v>49</v>
      </c>
      <c r="T275" s="75" t="s">
        <v>49</v>
      </c>
      <c r="U275" s="75" t="s">
        <v>49</v>
      </c>
      <c r="V275" s="75" t="s">
        <v>49</v>
      </c>
      <c r="W275" s="75" t="s">
        <v>49</v>
      </c>
      <c r="X275" s="75" t="s">
        <v>49</v>
      </c>
      <c r="Y275" s="75" t="s">
        <v>49</v>
      </c>
      <c r="Z275" s="75" t="s">
        <v>49</v>
      </c>
      <c r="AA275" s="75" t="s">
        <v>49</v>
      </c>
      <c r="AB275" s="75" t="s">
        <v>49</v>
      </c>
      <c r="AC275" s="75" t="s">
        <v>49</v>
      </c>
      <c r="AD275" s="75" t="s">
        <v>49</v>
      </c>
      <c r="AE275" s="75" t="s">
        <v>49</v>
      </c>
      <c r="AF275" s="75" t="s">
        <v>49</v>
      </c>
      <c r="AG275" s="75" t="s">
        <v>49</v>
      </c>
      <c r="AH275" s="75" t="s">
        <v>49</v>
      </c>
      <c r="AI275" s="75" t="s">
        <v>49</v>
      </c>
      <c r="AJ275" s="75" t="s">
        <v>49</v>
      </c>
      <c r="AK275" s="75" t="s">
        <v>49</v>
      </c>
      <c r="AL275" s="75" t="s">
        <v>49</v>
      </c>
      <c r="AM275" s="75" t="s">
        <v>49</v>
      </c>
      <c r="AN275" s="75" t="s">
        <v>49</v>
      </c>
      <c r="AO275" s="75" t="s">
        <v>49</v>
      </c>
      <c r="AP275" s="75" t="s">
        <v>49</v>
      </c>
      <c r="AQ275" s="75" t="s">
        <v>49</v>
      </c>
      <c r="AR275" s="75" t="s">
        <v>49</v>
      </c>
      <c r="AS275" s="75" t="s">
        <v>49</v>
      </c>
      <c r="AT275" s="75" t="s">
        <v>49</v>
      </c>
      <c r="AU275" s="75" t="s">
        <v>49</v>
      </c>
      <c r="AV275" s="75" t="s">
        <v>49</v>
      </c>
      <c r="AW275" s="40" t="s">
        <v>49</v>
      </c>
      <c r="AX275" s="75" t="s">
        <v>49</v>
      </c>
      <c r="AY275" s="75" t="s">
        <v>49</v>
      </c>
      <c r="AZ275" s="75" t="s">
        <v>49</v>
      </c>
      <c r="BA275" s="75" t="s">
        <v>49</v>
      </c>
      <c r="BB275" s="75" t="s">
        <v>49</v>
      </c>
      <c r="BC275" s="75" t="s">
        <v>49</v>
      </c>
      <c r="BD275" s="75" t="s">
        <v>49</v>
      </c>
      <c r="BE275" s="75" t="s">
        <v>49</v>
      </c>
      <c r="BF275" s="75" t="s">
        <v>49</v>
      </c>
      <c r="BG275" s="75" t="s">
        <v>49</v>
      </c>
      <c r="BH275" s="75" t="s">
        <v>49</v>
      </c>
      <c r="BI275" s="75" t="s">
        <v>49</v>
      </c>
      <c r="BJ275" s="75" t="s">
        <v>49</v>
      </c>
      <c r="BK275" s="75" t="s">
        <v>49</v>
      </c>
      <c r="BL275" s="75" t="s">
        <v>49</v>
      </c>
      <c r="BM275" s="75" t="s">
        <v>49</v>
      </c>
      <c r="BN275" s="40" t="s">
        <v>49</v>
      </c>
      <c r="BO275" s="75" t="s">
        <v>49</v>
      </c>
      <c r="BP275" s="75" t="s">
        <v>49</v>
      </c>
      <c r="BQ275" s="75" t="s">
        <v>49</v>
      </c>
      <c r="BR275" s="75" t="s">
        <v>49</v>
      </c>
      <c r="BS275" s="75" t="s">
        <v>49</v>
      </c>
      <c r="BT275" s="75" t="s">
        <v>49</v>
      </c>
      <c r="BU275" s="75" t="s">
        <v>49</v>
      </c>
      <c r="BV275" s="40" t="s">
        <v>49</v>
      </c>
    </row>
    <row r="276" spans="1:74" x14ac:dyDescent="0.25">
      <c r="A276" s="8" t="s">
        <v>49</v>
      </c>
      <c r="B276" s="8" t="s">
        <v>49</v>
      </c>
      <c r="C276" s="8" t="s">
        <v>49</v>
      </c>
      <c r="D276" s="75" t="s">
        <v>49</v>
      </c>
      <c r="E276" s="75" t="s">
        <v>49</v>
      </c>
      <c r="F276" s="75" t="s">
        <v>49</v>
      </c>
      <c r="G276" s="75" t="s">
        <v>49</v>
      </c>
      <c r="H276" s="75" t="s">
        <v>49</v>
      </c>
      <c r="I276" s="75" t="s">
        <v>49</v>
      </c>
      <c r="J276" s="75" t="s">
        <v>49</v>
      </c>
      <c r="K276" s="75" t="s">
        <v>49</v>
      </c>
      <c r="L276" s="75" t="s">
        <v>49</v>
      </c>
      <c r="M276" s="75" t="s">
        <v>49</v>
      </c>
      <c r="N276" s="75" t="s">
        <v>49</v>
      </c>
      <c r="O276" s="75" t="s">
        <v>49</v>
      </c>
      <c r="P276" s="75" t="s">
        <v>49</v>
      </c>
      <c r="Q276" s="75" t="s">
        <v>49</v>
      </c>
      <c r="R276" s="75" t="s">
        <v>49</v>
      </c>
      <c r="S276" s="75" t="s">
        <v>49</v>
      </c>
      <c r="T276" s="75" t="s">
        <v>49</v>
      </c>
      <c r="U276" s="75" t="s">
        <v>49</v>
      </c>
      <c r="V276" s="75" t="s">
        <v>49</v>
      </c>
      <c r="W276" s="75" t="s">
        <v>49</v>
      </c>
      <c r="X276" s="75" t="s">
        <v>49</v>
      </c>
      <c r="Y276" s="75" t="s">
        <v>49</v>
      </c>
      <c r="Z276" s="75" t="s">
        <v>49</v>
      </c>
      <c r="AA276" s="75" t="s">
        <v>49</v>
      </c>
      <c r="AB276" s="75" t="s">
        <v>49</v>
      </c>
      <c r="AC276" s="75" t="s">
        <v>49</v>
      </c>
      <c r="AD276" s="75" t="s">
        <v>49</v>
      </c>
      <c r="AE276" s="75" t="s">
        <v>49</v>
      </c>
      <c r="AF276" s="75" t="s">
        <v>49</v>
      </c>
      <c r="AG276" s="75" t="s">
        <v>49</v>
      </c>
      <c r="AH276" s="75" t="s">
        <v>49</v>
      </c>
      <c r="AI276" s="75" t="s">
        <v>49</v>
      </c>
      <c r="AJ276" s="75" t="s">
        <v>49</v>
      </c>
      <c r="AK276" s="75" t="s">
        <v>49</v>
      </c>
      <c r="AL276" s="75" t="s">
        <v>49</v>
      </c>
      <c r="AM276" s="75" t="s">
        <v>49</v>
      </c>
      <c r="AN276" s="75" t="s">
        <v>49</v>
      </c>
      <c r="AO276" s="75" t="s">
        <v>49</v>
      </c>
      <c r="AP276" s="75" t="s">
        <v>49</v>
      </c>
      <c r="AQ276" s="75" t="s">
        <v>49</v>
      </c>
      <c r="AR276" s="75" t="s">
        <v>49</v>
      </c>
      <c r="AS276" s="75" t="s">
        <v>49</v>
      </c>
      <c r="AT276" s="75" t="s">
        <v>49</v>
      </c>
      <c r="AU276" s="75" t="s">
        <v>49</v>
      </c>
      <c r="AV276" s="75" t="s">
        <v>49</v>
      </c>
      <c r="AW276" s="40" t="s">
        <v>49</v>
      </c>
      <c r="AX276" s="75" t="s">
        <v>49</v>
      </c>
      <c r="AY276" s="75" t="s">
        <v>49</v>
      </c>
      <c r="AZ276" s="75" t="s">
        <v>49</v>
      </c>
      <c r="BA276" s="75" t="s">
        <v>49</v>
      </c>
      <c r="BB276" s="75" t="s">
        <v>49</v>
      </c>
      <c r="BC276" s="75" t="s">
        <v>49</v>
      </c>
      <c r="BD276" s="75" t="s">
        <v>49</v>
      </c>
      <c r="BE276" s="75" t="s">
        <v>49</v>
      </c>
      <c r="BF276" s="75" t="s">
        <v>49</v>
      </c>
      <c r="BG276" s="75" t="s">
        <v>49</v>
      </c>
      <c r="BH276" s="75" t="s">
        <v>49</v>
      </c>
      <c r="BI276" s="75" t="s">
        <v>49</v>
      </c>
      <c r="BJ276" s="75" t="s">
        <v>49</v>
      </c>
      <c r="BK276" s="75" t="s">
        <v>49</v>
      </c>
      <c r="BL276" s="75" t="s">
        <v>49</v>
      </c>
      <c r="BM276" s="75" t="s">
        <v>49</v>
      </c>
      <c r="BN276" s="40" t="s">
        <v>49</v>
      </c>
      <c r="BO276" s="75" t="s">
        <v>49</v>
      </c>
      <c r="BP276" s="75" t="s">
        <v>49</v>
      </c>
      <c r="BQ276" s="75" t="s">
        <v>49</v>
      </c>
      <c r="BR276" s="75" t="s">
        <v>49</v>
      </c>
      <c r="BS276" s="75" t="s">
        <v>49</v>
      </c>
      <c r="BT276" s="75" t="s">
        <v>49</v>
      </c>
      <c r="BU276" s="75" t="s">
        <v>49</v>
      </c>
      <c r="BV276" s="40" t="s">
        <v>49</v>
      </c>
    </row>
    <row r="277" spans="1:74" x14ac:dyDescent="0.25">
      <c r="A277" s="8" t="s">
        <v>49</v>
      </c>
      <c r="B277" s="8" t="s">
        <v>49</v>
      </c>
      <c r="C277" s="8" t="s">
        <v>49</v>
      </c>
      <c r="D277" s="75" t="s">
        <v>49</v>
      </c>
      <c r="E277" s="75" t="s">
        <v>49</v>
      </c>
      <c r="F277" s="75" t="s">
        <v>49</v>
      </c>
      <c r="G277" s="75" t="s">
        <v>49</v>
      </c>
      <c r="H277" s="75" t="s">
        <v>49</v>
      </c>
      <c r="I277" s="75" t="s">
        <v>49</v>
      </c>
      <c r="J277" s="75" t="s">
        <v>49</v>
      </c>
      <c r="K277" s="75" t="s">
        <v>49</v>
      </c>
      <c r="L277" s="75" t="s">
        <v>49</v>
      </c>
      <c r="M277" s="75" t="s">
        <v>49</v>
      </c>
      <c r="N277" s="75" t="s">
        <v>49</v>
      </c>
      <c r="O277" s="75" t="s">
        <v>49</v>
      </c>
      <c r="P277" s="75" t="s">
        <v>49</v>
      </c>
      <c r="Q277" s="75" t="s">
        <v>49</v>
      </c>
      <c r="R277" s="75" t="s">
        <v>49</v>
      </c>
      <c r="S277" s="75" t="s">
        <v>49</v>
      </c>
      <c r="T277" s="75" t="s">
        <v>49</v>
      </c>
      <c r="U277" s="75" t="s">
        <v>49</v>
      </c>
      <c r="V277" s="75" t="s">
        <v>49</v>
      </c>
      <c r="W277" s="75" t="s">
        <v>49</v>
      </c>
      <c r="X277" s="75" t="s">
        <v>49</v>
      </c>
      <c r="Y277" s="75" t="s">
        <v>49</v>
      </c>
      <c r="Z277" s="75" t="s">
        <v>49</v>
      </c>
      <c r="AA277" s="75" t="s">
        <v>49</v>
      </c>
      <c r="AB277" s="75" t="s">
        <v>49</v>
      </c>
      <c r="AC277" s="75" t="s">
        <v>49</v>
      </c>
      <c r="AD277" s="75" t="s">
        <v>49</v>
      </c>
      <c r="AE277" s="75" t="s">
        <v>49</v>
      </c>
      <c r="AF277" s="75" t="s">
        <v>49</v>
      </c>
      <c r="AG277" s="75" t="s">
        <v>49</v>
      </c>
      <c r="AH277" s="75" t="s">
        <v>49</v>
      </c>
      <c r="AI277" s="75" t="s">
        <v>49</v>
      </c>
      <c r="AJ277" s="75" t="s">
        <v>49</v>
      </c>
      <c r="AK277" s="75" t="s">
        <v>49</v>
      </c>
      <c r="AL277" s="75" t="s">
        <v>49</v>
      </c>
      <c r="AM277" s="75" t="s">
        <v>49</v>
      </c>
      <c r="AN277" s="75" t="s">
        <v>49</v>
      </c>
      <c r="AO277" s="75" t="s">
        <v>49</v>
      </c>
      <c r="AP277" s="75" t="s">
        <v>49</v>
      </c>
      <c r="AQ277" s="75" t="s">
        <v>49</v>
      </c>
      <c r="AR277" s="75" t="s">
        <v>49</v>
      </c>
      <c r="AS277" s="75" t="s">
        <v>49</v>
      </c>
      <c r="AT277" s="75" t="s">
        <v>49</v>
      </c>
      <c r="AU277" s="75" t="s">
        <v>49</v>
      </c>
      <c r="AV277" s="75" t="s">
        <v>49</v>
      </c>
      <c r="AW277" s="40" t="s">
        <v>49</v>
      </c>
      <c r="AX277" s="75" t="s">
        <v>49</v>
      </c>
      <c r="AY277" s="75" t="s">
        <v>49</v>
      </c>
      <c r="AZ277" s="75" t="s">
        <v>49</v>
      </c>
      <c r="BA277" s="75" t="s">
        <v>49</v>
      </c>
      <c r="BB277" s="75" t="s">
        <v>49</v>
      </c>
      <c r="BC277" s="75" t="s">
        <v>49</v>
      </c>
      <c r="BD277" s="75" t="s">
        <v>49</v>
      </c>
      <c r="BE277" s="75" t="s">
        <v>49</v>
      </c>
      <c r="BF277" s="75" t="s">
        <v>49</v>
      </c>
      <c r="BG277" s="75" t="s">
        <v>49</v>
      </c>
      <c r="BH277" s="75" t="s">
        <v>49</v>
      </c>
      <c r="BI277" s="75" t="s">
        <v>49</v>
      </c>
      <c r="BJ277" s="75" t="s">
        <v>49</v>
      </c>
      <c r="BK277" s="75" t="s">
        <v>49</v>
      </c>
      <c r="BL277" s="75" t="s">
        <v>49</v>
      </c>
      <c r="BM277" s="75" t="s">
        <v>49</v>
      </c>
      <c r="BN277" s="40" t="s">
        <v>49</v>
      </c>
      <c r="BO277" s="75" t="s">
        <v>49</v>
      </c>
      <c r="BP277" s="75" t="s">
        <v>49</v>
      </c>
      <c r="BQ277" s="75" t="s">
        <v>49</v>
      </c>
      <c r="BR277" s="75" t="s">
        <v>49</v>
      </c>
      <c r="BS277" s="75" t="s">
        <v>49</v>
      </c>
      <c r="BT277" s="75" t="s">
        <v>49</v>
      </c>
      <c r="BU277" s="75" t="s">
        <v>49</v>
      </c>
      <c r="BV277" s="40" t="s">
        <v>49</v>
      </c>
    </row>
    <row r="278" spans="1:74" x14ac:dyDescent="0.25">
      <c r="A278" s="8" t="s">
        <v>49</v>
      </c>
      <c r="B278" s="8" t="s">
        <v>49</v>
      </c>
      <c r="C278" s="8" t="s">
        <v>49</v>
      </c>
      <c r="D278" s="75" t="s">
        <v>49</v>
      </c>
      <c r="E278" s="75" t="s">
        <v>49</v>
      </c>
      <c r="F278" s="75" t="s">
        <v>49</v>
      </c>
      <c r="G278" s="75" t="s">
        <v>49</v>
      </c>
      <c r="H278" s="75" t="s">
        <v>49</v>
      </c>
      <c r="I278" s="75" t="s">
        <v>49</v>
      </c>
      <c r="J278" s="75" t="s">
        <v>49</v>
      </c>
      <c r="K278" s="75" t="s">
        <v>49</v>
      </c>
      <c r="L278" s="75" t="s">
        <v>49</v>
      </c>
      <c r="M278" s="75" t="s">
        <v>49</v>
      </c>
      <c r="N278" s="75" t="s">
        <v>49</v>
      </c>
      <c r="O278" s="75" t="s">
        <v>49</v>
      </c>
      <c r="P278" s="75" t="s">
        <v>49</v>
      </c>
      <c r="Q278" s="75" t="s">
        <v>49</v>
      </c>
      <c r="R278" s="75" t="s">
        <v>49</v>
      </c>
      <c r="S278" s="75" t="s">
        <v>49</v>
      </c>
      <c r="T278" s="75" t="s">
        <v>49</v>
      </c>
      <c r="U278" s="75" t="s">
        <v>49</v>
      </c>
      <c r="V278" s="75" t="s">
        <v>49</v>
      </c>
      <c r="W278" s="75" t="s">
        <v>49</v>
      </c>
      <c r="X278" s="75" t="s">
        <v>49</v>
      </c>
      <c r="Y278" s="75" t="s">
        <v>49</v>
      </c>
      <c r="Z278" s="75" t="s">
        <v>49</v>
      </c>
      <c r="AA278" s="75" t="s">
        <v>49</v>
      </c>
      <c r="AB278" s="75" t="s">
        <v>49</v>
      </c>
      <c r="AC278" s="75" t="s">
        <v>49</v>
      </c>
      <c r="AD278" s="75" t="s">
        <v>49</v>
      </c>
      <c r="AE278" s="75" t="s">
        <v>49</v>
      </c>
      <c r="AF278" s="75" t="s">
        <v>49</v>
      </c>
      <c r="AG278" s="75" t="s">
        <v>49</v>
      </c>
      <c r="AH278" s="75" t="s">
        <v>49</v>
      </c>
      <c r="AI278" s="75" t="s">
        <v>49</v>
      </c>
      <c r="AJ278" s="75" t="s">
        <v>49</v>
      </c>
      <c r="AK278" s="75" t="s">
        <v>49</v>
      </c>
      <c r="AL278" s="75" t="s">
        <v>49</v>
      </c>
      <c r="AM278" s="75" t="s">
        <v>49</v>
      </c>
      <c r="AN278" s="75" t="s">
        <v>49</v>
      </c>
      <c r="AO278" s="75" t="s">
        <v>49</v>
      </c>
      <c r="AP278" s="75" t="s">
        <v>49</v>
      </c>
      <c r="AQ278" s="75" t="s">
        <v>49</v>
      </c>
      <c r="AR278" s="75" t="s">
        <v>49</v>
      </c>
      <c r="AS278" s="75" t="s">
        <v>49</v>
      </c>
      <c r="AT278" s="75" t="s">
        <v>49</v>
      </c>
      <c r="AU278" s="75" t="s">
        <v>49</v>
      </c>
      <c r="AV278" s="75" t="s">
        <v>49</v>
      </c>
      <c r="AW278" s="40" t="s">
        <v>49</v>
      </c>
      <c r="AX278" s="75" t="s">
        <v>49</v>
      </c>
      <c r="AY278" s="75" t="s">
        <v>49</v>
      </c>
      <c r="AZ278" s="75" t="s">
        <v>49</v>
      </c>
      <c r="BA278" s="75" t="s">
        <v>49</v>
      </c>
      <c r="BB278" s="75" t="s">
        <v>49</v>
      </c>
      <c r="BC278" s="75" t="s">
        <v>49</v>
      </c>
      <c r="BD278" s="75" t="s">
        <v>49</v>
      </c>
      <c r="BE278" s="75" t="s">
        <v>49</v>
      </c>
      <c r="BF278" s="75" t="s">
        <v>49</v>
      </c>
      <c r="BG278" s="75" t="s">
        <v>49</v>
      </c>
      <c r="BH278" s="75" t="s">
        <v>49</v>
      </c>
      <c r="BI278" s="75" t="s">
        <v>49</v>
      </c>
      <c r="BJ278" s="75" t="s">
        <v>49</v>
      </c>
      <c r="BK278" s="75" t="s">
        <v>49</v>
      </c>
      <c r="BL278" s="75" t="s">
        <v>49</v>
      </c>
      <c r="BM278" s="75" t="s">
        <v>49</v>
      </c>
      <c r="BN278" s="40" t="s">
        <v>49</v>
      </c>
      <c r="BO278" s="75" t="s">
        <v>49</v>
      </c>
      <c r="BP278" s="75" t="s">
        <v>49</v>
      </c>
      <c r="BQ278" s="75" t="s">
        <v>49</v>
      </c>
      <c r="BR278" s="75" t="s">
        <v>49</v>
      </c>
      <c r="BS278" s="75" t="s">
        <v>49</v>
      </c>
      <c r="BT278" s="75" t="s">
        <v>49</v>
      </c>
      <c r="BU278" s="75" t="s">
        <v>49</v>
      </c>
      <c r="BV278" s="40" t="s">
        <v>49</v>
      </c>
    </row>
    <row r="279" spans="1:74" x14ac:dyDescent="0.25">
      <c r="A279" s="8" t="s">
        <v>49</v>
      </c>
      <c r="B279" s="8" t="s">
        <v>49</v>
      </c>
      <c r="C279" s="8" t="s">
        <v>49</v>
      </c>
      <c r="D279" s="75" t="s">
        <v>49</v>
      </c>
      <c r="E279" s="75" t="s">
        <v>49</v>
      </c>
      <c r="F279" s="75" t="s">
        <v>49</v>
      </c>
      <c r="G279" s="75" t="s">
        <v>49</v>
      </c>
      <c r="H279" s="75" t="s">
        <v>49</v>
      </c>
      <c r="I279" s="75" t="s">
        <v>49</v>
      </c>
      <c r="J279" s="75" t="s">
        <v>49</v>
      </c>
      <c r="K279" s="75" t="s">
        <v>49</v>
      </c>
      <c r="L279" s="75" t="s">
        <v>49</v>
      </c>
      <c r="M279" s="75" t="s">
        <v>49</v>
      </c>
      <c r="N279" s="75" t="s">
        <v>49</v>
      </c>
      <c r="O279" s="75" t="s">
        <v>49</v>
      </c>
      <c r="P279" s="75" t="s">
        <v>49</v>
      </c>
      <c r="Q279" s="75" t="s">
        <v>49</v>
      </c>
      <c r="R279" s="75" t="s">
        <v>49</v>
      </c>
      <c r="S279" s="75" t="s">
        <v>49</v>
      </c>
      <c r="T279" s="75" t="s">
        <v>49</v>
      </c>
      <c r="U279" s="75" t="s">
        <v>49</v>
      </c>
      <c r="V279" s="75" t="s">
        <v>49</v>
      </c>
      <c r="W279" s="75" t="s">
        <v>49</v>
      </c>
      <c r="X279" s="75" t="s">
        <v>49</v>
      </c>
      <c r="Y279" s="75" t="s">
        <v>49</v>
      </c>
      <c r="Z279" s="75" t="s">
        <v>49</v>
      </c>
      <c r="AA279" s="75" t="s">
        <v>49</v>
      </c>
      <c r="AB279" s="75" t="s">
        <v>49</v>
      </c>
      <c r="AC279" s="75" t="s">
        <v>49</v>
      </c>
      <c r="AD279" s="75" t="s">
        <v>49</v>
      </c>
      <c r="AE279" s="75" t="s">
        <v>49</v>
      </c>
      <c r="AF279" s="75" t="s">
        <v>49</v>
      </c>
      <c r="AG279" s="75" t="s">
        <v>49</v>
      </c>
      <c r="AH279" s="75" t="s">
        <v>49</v>
      </c>
      <c r="AI279" s="75" t="s">
        <v>49</v>
      </c>
      <c r="AJ279" s="75" t="s">
        <v>49</v>
      </c>
      <c r="AK279" s="75" t="s">
        <v>49</v>
      </c>
      <c r="AL279" s="75" t="s">
        <v>49</v>
      </c>
      <c r="AM279" s="75" t="s">
        <v>49</v>
      </c>
      <c r="AN279" s="75" t="s">
        <v>49</v>
      </c>
      <c r="AO279" s="75" t="s">
        <v>49</v>
      </c>
      <c r="AP279" s="75" t="s">
        <v>49</v>
      </c>
      <c r="AQ279" s="75" t="s">
        <v>49</v>
      </c>
      <c r="AR279" s="75" t="s">
        <v>49</v>
      </c>
      <c r="AS279" s="75" t="s">
        <v>49</v>
      </c>
      <c r="AT279" s="75" t="s">
        <v>49</v>
      </c>
      <c r="AU279" s="75" t="s">
        <v>49</v>
      </c>
      <c r="AV279" s="75" t="s">
        <v>49</v>
      </c>
      <c r="AW279" s="40" t="s">
        <v>49</v>
      </c>
      <c r="AX279" s="75" t="s">
        <v>49</v>
      </c>
      <c r="AY279" s="75" t="s">
        <v>49</v>
      </c>
      <c r="AZ279" s="75" t="s">
        <v>49</v>
      </c>
      <c r="BA279" s="75" t="s">
        <v>49</v>
      </c>
      <c r="BB279" s="75" t="s">
        <v>49</v>
      </c>
      <c r="BC279" s="75" t="s">
        <v>49</v>
      </c>
      <c r="BD279" s="75" t="s">
        <v>49</v>
      </c>
      <c r="BE279" s="75" t="s">
        <v>49</v>
      </c>
      <c r="BF279" s="75" t="s">
        <v>49</v>
      </c>
      <c r="BG279" s="75" t="s">
        <v>49</v>
      </c>
      <c r="BH279" s="75" t="s">
        <v>49</v>
      </c>
      <c r="BI279" s="75" t="s">
        <v>49</v>
      </c>
      <c r="BJ279" s="75" t="s">
        <v>49</v>
      </c>
      <c r="BK279" s="75" t="s">
        <v>49</v>
      </c>
      <c r="BL279" s="75" t="s">
        <v>49</v>
      </c>
      <c r="BM279" s="75" t="s">
        <v>49</v>
      </c>
      <c r="BN279" s="40" t="s">
        <v>49</v>
      </c>
      <c r="BO279" s="75" t="s">
        <v>49</v>
      </c>
      <c r="BP279" s="75" t="s">
        <v>49</v>
      </c>
      <c r="BQ279" s="75" t="s">
        <v>49</v>
      </c>
      <c r="BR279" s="75" t="s">
        <v>49</v>
      </c>
      <c r="BS279" s="75" t="s">
        <v>49</v>
      </c>
      <c r="BT279" s="75" t="s">
        <v>49</v>
      </c>
      <c r="BU279" s="75" t="s">
        <v>49</v>
      </c>
      <c r="BV279" s="40" t="s">
        <v>49</v>
      </c>
    </row>
    <row r="280" spans="1:74" x14ac:dyDescent="0.25">
      <c r="A280" s="8" t="s">
        <v>49</v>
      </c>
      <c r="B280" s="8" t="s">
        <v>49</v>
      </c>
      <c r="C280" s="8" t="s">
        <v>49</v>
      </c>
      <c r="D280" s="75" t="s">
        <v>49</v>
      </c>
      <c r="E280" s="75" t="s">
        <v>49</v>
      </c>
      <c r="F280" s="75" t="s">
        <v>49</v>
      </c>
      <c r="G280" s="75" t="s">
        <v>49</v>
      </c>
      <c r="H280" s="75" t="s">
        <v>49</v>
      </c>
      <c r="I280" s="75" t="s">
        <v>49</v>
      </c>
      <c r="J280" s="75" t="s">
        <v>49</v>
      </c>
      <c r="K280" s="75" t="s">
        <v>49</v>
      </c>
      <c r="L280" s="75" t="s">
        <v>49</v>
      </c>
      <c r="M280" s="75" t="s">
        <v>49</v>
      </c>
      <c r="N280" s="75" t="s">
        <v>49</v>
      </c>
      <c r="O280" s="75" t="s">
        <v>49</v>
      </c>
      <c r="P280" s="75" t="s">
        <v>49</v>
      </c>
      <c r="Q280" s="75" t="s">
        <v>49</v>
      </c>
      <c r="R280" s="75" t="s">
        <v>49</v>
      </c>
      <c r="S280" s="75" t="s">
        <v>49</v>
      </c>
      <c r="T280" s="75" t="s">
        <v>49</v>
      </c>
      <c r="U280" s="75" t="s">
        <v>49</v>
      </c>
      <c r="V280" s="75" t="s">
        <v>49</v>
      </c>
      <c r="W280" s="75" t="s">
        <v>49</v>
      </c>
      <c r="X280" s="75" t="s">
        <v>49</v>
      </c>
      <c r="Y280" s="75" t="s">
        <v>49</v>
      </c>
      <c r="Z280" s="75" t="s">
        <v>49</v>
      </c>
      <c r="AA280" s="75" t="s">
        <v>49</v>
      </c>
      <c r="AB280" s="75" t="s">
        <v>49</v>
      </c>
      <c r="AC280" s="75" t="s">
        <v>49</v>
      </c>
      <c r="AD280" s="75" t="s">
        <v>49</v>
      </c>
      <c r="AE280" s="75" t="s">
        <v>49</v>
      </c>
      <c r="AF280" s="75" t="s">
        <v>49</v>
      </c>
      <c r="AG280" s="75" t="s">
        <v>49</v>
      </c>
      <c r="AH280" s="75" t="s">
        <v>49</v>
      </c>
      <c r="AI280" s="75" t="s">
        <v>49</v>
      </c>
      <c r="AJ280" s="75" t="s">
        <v>49</v>
      </c>
      <c r="AK280" s="75" t="s">
        <v>49</v>
      </c>
      <c r="AL280" s="75" t="s">
        <v>49</v>
      </c>
      <c r="AM280" s="75" t="s">
        <v>49</v>
      </c>
      <c r="AN280" s="75" t="s">
        <v>49</v>
      </c>
      <c r="AO280" s="75" t="s">
        <v>49</v>
      </c>
      <c r="AP280" s="75" t="s">
        <v>49</v>
      </c>
      <c r="AQ280" s="75" t="s">
        <v>49</v>
      </c>
      <c r="AR280" s="75" t="s">
        <v>49</v>
      </c>
      <c r="AS280" s="75" t="s">
        <v>49</v>
      </c>
      <c r="AT280" s="75" t="s">
        <v>49</v>
      </c>
      <c r="AU280" s="75" t="s">
        <v>49</v>
      </c>
      <c r="AV280" s="75" t="s">
        <v>49</v>
      </c>
      <c r="AW280" s="40" t="s">
        <v>49</v>
      </c>
      <c r="AX280" s="75" t="s">
        <v>49</v>
      </c>
      <c r="AY280" s="75" t="s">
        <v>49</v>
      </c>
      <c r="AZ280" s="75" t="s">
        <v>49</v>
      </c>
      <c r="BA280" s="75" t="s">
        <v>49</v>
      </c>
      <c r="BB280" s="75" t="s">
        <v>49</v>
      </c>
      <c r="BC280" s="75" t="s">
        <v>49</v>
      </c>
      <c r="BD280" s="75" t="s">
        <v>49</v>
      </c>
      <c r="BE280" s="75" t="s">
        <v>49</v>
      </c>
      <c r="BF280" s="75" t="s">
        <v>49</v>
      </c>
      <c r="BG280" s="75" t="s">
        <v>49</v>
      </c>
      <c r="BH280" s="75" t="s">
        <v>49</v>
      </c>
      <c r="BI280" s="75" t="s">
        <v>49</v>
      </c>
      <c r="BJ280" s="75" t="s">
        <v>49</v>
      </c>
      <c r="BK280" s="75" t="s">
        <v>49</v>
      </c>
      <c r="BL280" s="75" t="s">
        <v>49</v>
      </c>
      <c r="BM280" s="75" t="s">
        <v>49</v>
      </c>
      <c r="BN280" s="40" t="s">
        <v>49</v>
      </c>
      <c r="BO280" s="75" t="s">
        <v>49</v>
      </c>
      <c r="BP280" s="75" t="s">
        <v>49</v>
      </c>
      <c r="BQ280" s="75" t="s">
        <v>49</v>
      </c>
      <c r="BR280" s="75" t="s">
        <v>49</v>
      </c>
      <c r="BS280" s="75" t="s">
        <v>49</v>
      </c>
      <c r="BT280" s="75" t="s">
        <v>49</v>
      </c>
      <c r="BU280" s="75" t="s">
        <v>49</v>
      </c>
      <c r="BV280" s="40" t="s">
        <v>49</v>
      </c>
    </row>
    <row r="281" spans="1:74" x14ac:dyDescent="0.25">
      <c r="A281" s="8" t="s">
        <v>49</v>
      </c>
      <c r="B281" s="8" t="s">
        <v>49</v>
      </c>
      <c r="C281" s="8" t="s">
        <v>49</v>
      </c>
      <c r="D281" s="75" t="s">
        <v>49</v>
      </c>
      <c r="E281" s="75" t="s">
        <v>49</v>
      </c>
      <c r="F281" s="75" t="s">
        <v>49</v>
      </c>
      <c r="G281" s="75" t="s">
        <v>49</v>
      </c>
      <c r="H281" s="75" t="s">
        <v>49</v>
      </c>
      <c r="I281" s="75" t="s">
        <v>49</v>
      </c>
      <c r="J281" s="75" t="s">
        <v>49</v>
      </c>
      <c r="K281" s="75" t="s">
        <v>49</v>
      </c>
      <c r="L281" s="75" t="s">
        <v>49</v>
      </c>
      <c r="M281" s="75" t="s">
        <v>49</v>
      </c>
      <c r="N281" s="75" t="s">
        <v>49</v>
      </c>
      <c r="O281" s="75" t="s">
        <v>49</v>
      </c>
      <c r="P281" s="75" t="s">
        <v>49</v>
      </c>
      <c r="Q281" s="75" t="s">
        <v>49</v>
      </c>
      <c r="R281" s="75" t="s">
        <v>49</v>
      </c>
      <c r="S281" s="75" t="s">
        <v>49</v>
      </c>
      <c r="T281" s="75" t="s">
        <v>49</v>
      </c>
      <c r="U281" s="75" t="s">
        <v>49</v>
      </c>
      <c r="V281" s="75" t="s">
        <v>49</v>
      </c>
      <c r="W281" s="75" t="s">
        <v>49</v>
      </c>
      <c r="X281" s="75" t="s">
        <v>49</v>
      </c>
      <c r="Y281" s="75" t="s">
        <v>49</v>
      </c>
      <c r="Z281" s="75" t="s">
        <v>49</v>
      </c>
      <c r="AA281" s="75" t="s">
        <v>49</v>
      </c>
      <c r="AB281" s="75" t="s">
        <v>49</v>
      </c>
      <c r="AC281" s="75" t="s">
        <v>49</v>
      </c>
      <c r="AD281" s="75" t="s">
        <v>49</v>
      </c>
      <c r="AE281" s="75" t="s">
        <v>49</v>
      </c>
      <c r="AF281" s="75" t="s">
        <v>49</v>
      </c>
      <c r="AG281" s="75" t="s">
        <v>49</v>
      </c>
      <c r="AH281" s="75" t="s">
        <v>49</v>
      </c>
      <c r="AI281" s="75" t="s">
        <v>49</v>
      </c>
      <c r="AJ281" s="75" t="s">
        <v>49</v>
      </c>
      <c r="AK281" s="75" t="s">
        <v>49</v>
      </c>
      <c r="AL281" s="75" t="s">
        <v>49</v>
      </c>
      <c r="AM281" s="75" t="s">
        <v>49</v>
      </c>
      <c r="AN281" s="75" t="s">
        <v>49</v>
      </c>
      <c r="AO281" s="75" t="s">
        <v>49</v>
      </c>
      <c r="AP281" s="75" t="s">
        <v>49</v>
      </c>
      <c r="AQ281" s="75" t="s">
        <v>49</v>
      </c>
      <c r="AR281" s="75" t="s">
        <v>49</v>
      </c>
      <c r="AS281" s="75" t="s">
        <v>49</v>
      </c>
      <c r="AT281" s="75" t="s">
        <v>49</v>
      </c>
      <c r="AU281" s="75" t="s">
        <v>49</v>
      </c>
      <c r="AV281" s="75" t="s">
        <v>49</v>
      </c>
      <c r="AW281" s="40" t="s">
        <v>49</v>
      </c>
      <c r="AX281" s="75" t="s">
        <v>49</v>
      </c>
      <c r="AY281" s="75" t="s">
        <v>49</v>
      </c>
      <c r="AZ281" s="75" t="s">
        <v>49</v>
      </c>
      <c r="BA281" s="75" t="s">
        <v>49</v>
      </c>
      <c r="BB281" s="75" t="s">
        <v>49</v>
      </c>
      <c r="BC281" s="75" t="s">
        <v>49</v>
      </c>
      <c r="BD281" s="75" t="s">
        <v>49</v>
      </c>
      <c r="BE281" s="75" t="s">
        <v>49</v>
      </c>
      <c r="BF281" s="75" t="s">
        <v>49</v>
      </c>
      <c r="BG281" s="75" t="s">
        <v>49</v>
      </c>
      <c r="BH281" s="75" t="s">
        <v>49</v>
      </c>
      <c r="BI281" s="75" t="s">
        <v>49</v>
      </c>
      <c r="BJ281" s="75" t="s">
        <v>49</v>
      </c>
      <c r="BK281" s="75" t="s">
        <v>49</v>
      </c>
      <c r="BL281" s="75" t="s">
        <v>49</v>
      </c>
      <c r="BM281" s="75" t="s">
        <v>49</v>
      </c>
      <c r="BN281" s="40" t="s">
        <v>49</v>
      </c>
      <c r="BO281" s="75" t="s">
        <v>49</v>
      </c>
      <c r="BP281" s="75" t="s">
        <v>49</v>
      </c>
      <c r="BQ281" s="75" t="s">
        <v>49</v>
      </c>
      <c r="BR281" s="75" t="s">
        <v>49</v>
      </c>
      <c r="BS281" s="75" t="s">
        <v>49</v>
      </c>
      <c r="BT281" s="75" t="s">
        <v>49</v>
      </c>
      <c r="BU281" s="75" t="s">
        <v>49</v>
      </c>
      <c r="BV281" s="40" t="s">
        <v>49</v>
      </c>
    </row>
    <row r="282" spans="1:74" x14ac:dyDescent="0.25">
      <c r="A282" s="8" t="s">
        <v>49</v>
      </c>
      <c r="B282" s="8" t="s">
        <v>49</v>
      </c>
      <c r="C282" s="8" t="s">
        <v>49</v>
      </c>
      <c r="D282" s="75" t="s">
        <v>49</v>
      </c>
      <c r="E282" s="75" t="s">
        <v>49</v>
      </c>
      <c r="F282" s="75" t="s">
        <v>49</v>
      </c>
      <c r="G282" s="75" t="s">
        <v>49</v>
      </c>
      <c r="H282" s="75" t="s">
        <v>49</v>
      </c>
      <c r="I282" s="75" t="s">
        <v>49</v>
      </c>
      <c r="J282" s="75" t="s">
        <v>49</v>
      </c>
      <c r="K282" s="75" t="s">
        <v>49</v>
      </c>
      <c r="L282" s="75" t="s">
        <v>49</v>
      </c>
      <c r="M282" s="75" t="s">
        <v>49</v>
      </c>
      <c r="N282" s="75" t="s">
        <v>49</v>
      </c>
      <c r="O282" s="75" t="s">
        <v>49</v>
      </c>
      <c r="P282" s="75" t="s">
        <v>49</v>
      </c>
      <c r="Q282" s="75" t="s">
        <v>49</v>
      </c>
      <c r="R282" s="75" t="s">
        <v>49</v>
      </c>
      <c r="S282" s="75" t="s">
        <v>49</v>
      </c>
      <c r="T282" s="75" t="s">
        <v>49</v>
      </c>
      <c r="U282" s="75" t="s">
        <v>49</v>
      </c>
      <c r="V282" s="75" t="s">
        <v>49</v>
      </c>
      <c r="W282" s="75" t="s">
        <v>49</v>
      </c>
      <c r="X282" s="75" t="s">
        <v>49</v>
      </c>
      <c r="Y282" s="75" t="s">
        <v>49</v>
      </c>
      <c r="Z282" s="75" t="s">
        <v>49</v>
      </c>
      <c r="AA282" s="75" t="s">
        <v>49</v>
      </c>
      <c r="AB282" s="75" t="s">
        <v>49</v>
      </c>
      <c r="AC282" s="75" t="s">
        <v>49</v>
      </c>
      <c r="AD282" s="75" t="s">
        <v>49</v>
      </c>
      <c r="AE282" s="75" t="s">
        <v>49</v>
      </c>
      <c r="AF282" s="75" t="s">
        <v>49</v>
      </c>
      <c r="AG282" s="75" t="s">
        <v>49</v>
      </c>
      <c r="AH282" s="75" t="s">
        <v>49</v>
      </c>
      <c r="AI282" s="75" t="s">
        <v>49</v>
      </c>
      <c r="AJ282" s="75" t="s">
        <v>49</v>
      </c>
      <c r="AK282" s="75" t="s">
        <v>49</v>
      </c>
      <c r="AL282" s="75" t="s">
        <v>49</v>
      </c>
      <c r="AM282" s="75" t="s">
        <v>49</v>
      </c>
      <c r="AN282" s="75" t="s">
        <v>49</v>
      </c>
      <c r="AO282" s="75" t="s">
        <v>49</v>
      </c>
      <c r="AP282" s="75" t="s">
        <v>49</v>
      </c>
      <c r="AQ282" s="75" t="s">
        <v>49</v>
      </c>
      <c r="AR282" s="75" t="s">
        <v>49</v>
      </c>
      <c r="AS282" s="75" t="s">
        <v>49</v>
      </c>
      <c r="AT282" s="75" t="s">
        <v>49</v>
      </c>
      <c r="AU282" s="75" t="s">
        <v>49</v>
      </c>
      <c r="AV282" s="75" t="s">
        <v>49</v>
      </c>
      <c r="AW282" s="40" t="s">
        <v>49</v>
      </c>
      <c r="AX282" s="75" t="s">
        <v>49</v>
      </c>
      <c r="AY282" s="75" t="s">
        <v>49</v>
      </c>
      <c r="AZ282" s="75" t="s">
        <v>49</v>
      </c>
      <c r="BA282" s="75" t="s">
        <v>49</v>
      </c>
      <c r="BB282" s="75" t="s">
        <v>49</v>
      </c>
      <c r="BC282" s="75" t="s">
        <v>49</v>
      </c>
      <c r="BD282" s="75" t="s">
        <v>49</v>
      </c>
      <c r="BE282" s="75" t="s">
        <v>49</v>
      </c>
      <c r="BF282" s="75" t="s">
        <v>49</v>
      </c>
      <c r="BG282" s="75" t="s">
        <v>49</v>
      </c>
      <c r="BH282" s="75" t="s">
        <v>49</v>
      </c>
      <c r="BI282" s="75" t="s">
        <v>49</v>
      </c>
      <c r="BJ282" s="75" t="s">
        <v>49</v>
      </c>
      <c r="BK282" s="75" t="s">
        <v>49</v>
      </c>
      <c r="BL282" s="75" t="s">
        <v>49</v>
      </c>
      <c r="BM282" s="75" t="s">
        <v>49</v>
      </c>
      <c r="BN282" s="40" t="s">
        <v>49</v>
      </c>
      <c r="BO282" s="75" t="s">
        <v>49</v>
      </c>
      <c r="BP282" s="75" t="s">
        <v>49</v>
      </c>
      <c r="BQ282" s="75" t="s">
        <v>49</v>
      </c>
      <c r="BR282" s="75" t="s">
        <v>49</v>
      </c>
      <c r="BS282" s="75" t="s">
        <v>49</v>
      </c>
      <c r="BT282" s="75" t="s">
        <v>49</v>
      </c>
      <c r="BU282" s="75" t="s">
        <v>49</v>
      </c>
      <c r="BV282" s="40" t="s">
        <v>49</v>
      </c>
    </row>
    <row r="283" spans="1:74" x14ac:dyDescent="0.25">
      <c r="A283" s="8" t="s">
        <v>49</v>
      </c>
      <c r="B283" s="8" t="s">
        <v>49</v>
      </c>
      <c r="C283" s="8" t="s">
        <v>49</v>
      </c>
      <c r="D283" s="75" t="s">
        <v>49</v>
      </c>
      <c r="E283" s="75" t="s">
        <v>49</v>
      </c>
      <c r="F283" s="75" t="s">
        <v>49</v>
      </c>
      <c r="G283" s="75" t="s">
        <v>49</v>
      </c>
      <c r="H283" s="75" t="s">
        <v>49</v>
      </c>
      <c r="I283" s="75" t="s">
        <v>49</v>
      </c>
      <c r="J283" s="75" t="s">
        <v>49</v>
      </c>
      <c r="K283" s="75" t="s">
        <v>49</v>
      </c>
      <c r="L283" s="75" t="s">
        <v>49</v>
      </c>
      <c r="M283" s="75" t="s">
        <v>49</v>
      </c>
      <c r="N283" s="75" t="s">
        <v>49</v>
      </c>
      <c r="O283" s="75" t="s">
        <v>49</v>
      </c>
      <c r="P283" s="75" t="s">
        <v>49</v>
      </c>
      <c r="Q283" s="75" t="s">
        <v>49</v>
      </c>
      <c r="R283" s="75" t="s">
        <v>49</v>
      </c>
      <c r="S283" s="75" t="s">
        <v>49</v>
      </c>
      <c r="T283" s="75" t="s">
        <v>49</v>
      </c>
      <c r="U283" s="75" t="s">
        <v>49</v>
      </c>
      <c r="V283" s="75" t="s">
        <v>49</v>
      </c>
      <c r="W283" s="75" t="s">
        <v>49</v>
      </c>
      <c r="X283" s="75" t="s">
        <v>49</v>
      </c>
      <c r="Y283" s="75" t="s">
        <v>49</v>
      </c>
      <c r="Z283" s="75" t="s">
        <v>49</v>
      </c>
      <c r="AA283" s="75" t="s">
        <v>49</v>
      </c>
      <c r="AB283" s="75" t="s">
        <v>49</v>
      </c>
      <c r="AC283" s="75" t="s">
        <v>49</v>
      </c>
      <c r="AD283" s="75" t="s">
        <v>49</v>
      </c>
      <c r="AE283" s="75" t="s">
        <v>49</v>
      </c>
      <c r="AF283" s="75" t="s">
        <v>49</v>
      </c>
      <c r="AG283" s="75" t="s">
        <v>49</v>
      </c>
      <c r="AH283" s="75" t="s">
        <v>49</v>
      </c>
      <c r="AI283" s="75" t="s">
        <v>49</v>
      </c>
      <c r="AJ283" s="75" t="s">
        <v>49</v>
      </c>
      <c r="AK283" s="75" t="s">
        <v>49</v>
      </c>
      <c r="AL283" s="75" t="s">
        <v>49</v>
      </c>
      <c r="AM283" s="75" t="s">
        <v>49</v>
      </c>
      <c r="AN283" s="75" t="s">
        <v>49</v>
      </c>
      <c r="AO283" s="75" t="s">
        <v>49</v>
      </c>
      <c r="AP283" s="75" t="s">
        <v>49</v>
      </c>
      <c r="AQ283" s="75" t="s">
        <v>49</v>
      </c>
      <c r="AR283" s="75" t="s">
        <v>49</v>
      </c>
      <c r="AS283" s="75" t="s">
        <v>49</v>
      </c>
      <c r="AT283" s="75" t="s">
        <v>49</v>
      </c>
      <c r="AU283" s="75" t="s">
        <v>49</v>
      </c>
      <c r="AV283" s="75" t="s">
        <v>49</v>
      </c>
      <c r="AW283" s="40" t="s">
        <v>49</v>
      </c>
      <c r="AX283" s="75" t="s">
        <v>49</v>
      </c>
      <c r="AY283" s="75" t="s">
        <v>49</v>
      </c>
      <c r="AZ283" s="75" t="s">
        <v>49</v>
      </c>
      <c r="BA283" s="75" t="s">
        <v>49</v>
      </c>
      <c r="BB283" s="75" t="s">
        <v>49</v>
      </c>
      <c r="BC283" s="75" t="s">
        <v>49</v>
      </c>
      <c r="BD283" s="75" t="s">
        <v>49</v>
      </c>
      <c r="BE283" s="75" t="s">
        <v>49</v>
      </c>
      <c r="BF283" s="75" t="s">
        <v>49</v>
      </c>
      <c r="BG283" s="75" t="s">
        <v>49</v>
      </c>
      <c r="BH283" s="75" t="s">
        <v>49</v>
      </c>
      <c r="BI283" s="75" t="s">
        <v>49</v>
      </c>
      <c r="BJ283" s="75" t="s">
        <v>49</v>
      </c>
      <c r="BK283" s="75" t="s">
        <v>49</v>
      </c>
      <c r="BL283" s="75" t="s">
        <v>49</v>
      </c>
      <c r="BM283" s="75" t="s">
        <v>49</v>
      </c>
      <c r="BN283" s="40" t="s">
        <v>49</v>
      </c>
      <c r="BO283" s="75" t="s">
        <v>49</v>
      </c>
      <c r="BP283" s="75" t="s">
        <v>49</v>
      </c>
      <c r="BQ283" s="75" t="s">
        <v>49</v>
      </c>
      <c r="BR283" s="75" t="s">
        <v>49</v>
      </c>
      <c r="BS283" s="75" t="s">
        <v>49</v>
      </c>
      <c r="BT283" s="75" t="s">
        <v>49</v>
      </c>
      <c r="BU283" s="75" t="s">
        <v>49</v>
      </c>
      <c r="BV283" s="40" t="s">
        <v>49</v>
      </c>
    </row>
    <row r="284" spans="1:74" x14ac:dyDescent="0.25">
      <c r="A284" s="8" t="s">
        <v>49</v>
      </c>
      <c r="B284" s="8" t="s">
        <v>49</v>
      </c>
      <c r="C284" s="8" t="s">
        <v>49</v>
      </c>
      <c r="D284" s="75" t="s">
        <v>49</v>
      </c>
      <c r="E284" s="75" t="s">
        <v>49</v>
      </c>
      <c r="F284" s="75" t="s">
        <v>49</v>
      </c>
      <c r="G284" s="75" t="s">
        <v>49</v>
      </c>
      <c r="H284" s="75" t="s">
        <v>49</v>
      </c>
      <c r="I284" s="75" t="s">
        <v>49</v>
      </c>
      <c r="J284" s="75" t="s">
        <v>49</v>
      </c>
      <c r="K284" s="75" t="s">
        <v>49</v>
      </c>
      <c r="L284" s="75" t="s">
        <v>49</v>
      </c>
      <c r="M284" s="75" t="s">
        <v>49</v>
      </c>
      <c r="N284" s="75" t="s">
        <v>49</v>
      </c>
      <c r="O284" s="75" t="s">
        <v>49</v>
      </c>
      <c r="P284" s="75" t="s">
        <v>49</v>
      </c>
      <c r="Q284" s="75" t="s">
        <v>49</v>
      </c>
      <c r="R284" s="75" t="s">
        <v>49</v>
      </c>
      <c r="S284" s="75" t="s">
        <v>49</v>
      </c>
      <c r="T284" s="75" t="s">
        <v>49</v>
      </c>
      <c r="U284" s="75" t="s">
        <v>49</v>
      </c>
      <c r="V284" s="75" t="s">
        <v>49</v>
      </c>
      <c r="W284" s="75" t="s">
        <v>49</v>
      </c>
      <c r="X284" s="75" t="s">
        <v>49</v>
      </c>
      <c r="Y284" s="75" t="s">
        <v>49</v>
      </c>
      <c r="Z284" s="75" t="s">
        <v>49</v>
      </c>
      <c r="AA284" s="75" t="s">
        <v>49</v>
      </c>
      <c r="AB284" s="75" t="s">
        <v>49</v>
      </c>
      <c r="AC284" s="75" t="s">
        <v>49</v>
      </c>
      <c r="AD284" s="75" t="s">
        <v>49</v>
      </c>
      <c r="AE284" s="75" t="s">
        <v>49</v>
      </c>
      <c r="AF284" s="75" t="s">
        <v>49</v>
      </c>
      <c r="AG284" s="75" t="s">
        <v>49</v>
      </c>
      <c r="AH284" s="75" t="s">
        <v>49</v>
      </c>
      <c r="AI284" s="75" t="s">
        <v>49</v>
      </c>
      <c r="AJ284" s="75" t="s">
        <v>49</v>
      </c>
      <c r="AK284" s="75" t="s">
        <v>49</v>
      </c>
      <c r="AL284" s="75" t="s">
        <v>49</v>
      </c>
      <c r="AM284" s="75" t="s">
        <v>49</v>
      </c>
      <c r="AN284" s="75" t="s">
        <v>49</v>
      </c>
      <c r="AO284" s="75" t="s">
        <v>49</v>
      </c>
      <c r="AP284" s="75" t="s">
        <v>49</v>
      </c>
      <c r="AQ284" s="75" t="s">
        <v>49</v>
      </c>
      <c r="AR284" s="75" t="s">
        <v>49</v>
      </c>
      <c r="AS284" s="75" t="s">
        <v>49</v>
      </c>
      <c r="AT284" s="75" t="s">
        <v>49</v>
      </c>
      <c r="AU284" s="75" t="s">
        <v>49</v>
      </c>
      <c r="AV284" s="75" t="s">
        <v>49</v>
      </c>
      <c r="AW284" s="40" t="s">
        <v>49</v>
      </c>
      <c r="AX284" s="75" t="s">
        <v>49</v>
      </c>
      <c r="AY284" s="75" t="s">
        <v>49</v>
      </c>
      <c r="AZ284" s="75" t="s">
        <v>49</v>
      </c>
      <c r="BA284" s="75" t="s">
        <v>49</v>
      </c>
      <c r="BB284" s="75" t="s">
        <v>49</v>
      </c>
      <c r="BC284" s="75" t="s">
        <v>49</v>
      </c>
      <c r="BD284" s="75" t="s">
        <v>49</v>
      </c>
      <c r="BE284" s="75" t="s">
        <v>49</v>
      </c>
      <c r="BF284" s="75" t="s">
        <v>49</v>
      </c>
      <c r="BG284" s="75" t="s">
        <v>49</v>
      </c>
      <c r="BH284" s="75" t="s">
        <v>49</v>
      </c>
      <c r="BI284" s="75" t="s">
        <v>49</v>
      </c>
      <c r="BJ284" s="75" t="s">
        <v>49</v>
      </c>
      <c r="BK284" s="75" t="s">
        <v>49</v>
      </c>
      <c r="BL284" s="75" t="s">
        <v>49</v>
      </c>
      <c r="BM284" s="75" t="s">
        <v>49</v>
      </c>
      <c r="BN284" s="40" t="s">
        <v>49</v>
      </c>
      <c r="BO284" s="75" t="s">
        <v>49</v>
      </c>
      <c r="BP284" s="75" t="s">
        <v>49</v>
      </c>
      <c r="BQ284" s="75" t="s">
        <v>49</v>
      </c>
      <c r="BR284" s="75" t="s">
        <v>49</v>
      </c>
      <c r="BS284" s="75" t="s">
        <v>49</v>
      </c>
      <c r="BT284" s="75" t="s">
        <v>49</v>
      </c>
      <c r="BU284" s="75" t="s">
        <v>49</v>
      </c>
      <c r="BV284" s="40" t="s">
        <v>49</v>
      </c>
    </row>
    <row r="285" spans="1:74" x14ac:dyDescent="0.25">
      <c r="A285" s="8" t="s">
        <v>49</v>
      </c>
      <c r="B285" s="8" t="s">
        <v>49</v>
      </c>
      <c r="C285" s="8" t="s">
        <v>49</v>
      </c>
      <c r="D285" s="75" t="s">
        <v>49</v>
      </c>
      <c r="E285" s="75" t="s">
        <v>49</v>
      </c>
      <c r="F285" s="75" t="s">
        <v>49</v>
      </c>
      <c r="G285" s="75" t="s">
        <v>49</v>
      </c>
      <c r="H285" s="75" t="s">
        <v>49</v>
      </c>
      <c r="I285" s="75" t="s">
        <v>49</v>
      </c>
      <c r="J285" s="75" t="s">
        <v>49</v>
      </c>
      <c r="K285" s="75" t="s">
        <v>49</v>
      </c>
      <c r="L285" s="75" t="s">
        <v>49</v>
      </c>
      <c r="M285" s="75" t="s">
        <v>49</v>
      </c>
      <c r="N285" s="75" t="s">
        <v>49</v>
      </c>
      <c r="O285" s="75" t="s">
        <v>49</v>
      </c>
      <c r="P285" s="75" t="s">
        <v>49</v>
      </c>
      <c r="Q285" s="75" t="s">
        <v>49</v>
      </c>
      <c r="R285" s="75" t="s">
        <v>49</v>
      </c>
      <c r="S285" s="75" t="s">
        <v>49</v>
      </c>
      <c r="T285" s="75" t="s">
        <v>49</v>
      </c>
      <c r="U285" s="75" t="s">
        <v>49</v>
      </c>
      <c r="V285" s="75" t="s">
        <v>49</v>
      </c>
      <c r="W285" s="75" t="s">
        <v>49</v>
      </c>
      <c r="X285" s="75" t="s">
        <v>49</v>
      </c>
      <c r="Y285" s="75" t="s">
        <v>49</v>
      </c>
      <c r="Z285" s="75" t="s">
        <v>49</v>
      </c>
      <c r="AA285" s="75" t="s">
        <v>49</v>
      </c>
      <c r="AB285" s="75" t="s">
        <v>49</v>
      </c>
      <c r="AC285" s="75" t="s">
        <v>49</v>
      </c>
      <c r="AD285" s="75" t="s">
        <v>49</v>
      </c>
      <c r="AE285" s="75" t="s">
        <v>49</v>
      </c>
      <c r="AF285" s="75" t="s">
        <v>49</v>
      </c>
      <c r="AG285" s="75" t="s">
        <v>49</v>
      </c>
      <c r="AH285" s="75" t="s">
        <v>49</v>
      </c>
      <c r="AI285" s="75" t="s">
        <v>49</v>
      </c>
      <c r="AJ285" s="75" t="s">
        <v>49</v>
      </c>
      <c r="AK285" s="75" t="s">
        <v>49</v>
      </c>
      <c r="AL285" s="75" t="s">
        <v>49</v>
      </c>
      <c r="AM285" s="75" t="s">
        <v>49</v>
      </c>
      <c r="AN285" s="75" t="s">
        <v>49</v>
      </c>
      <c r="AO285" s="75" t="s">
        <v>49</v>
      </c>
      <c r="AP285" s="75" t="s">
        <v>49</v>
      </c>
      <c r="AQ285" s="75" t="s">
        <v>49</v>
      </c>
      <c r="AR285" s="75" t="s">
        <v>49</v>
      </c>
      <c r="AS285" s="75" t="s">
        <v>49</v>
      </c>
      <c r="AT285" s="75" t="s">
        <v>49</v>
      </c>
      <c r="AU285" s="75" t="s">
        <v>49</v>
      </c>
      <c r="AV285" s="75" t="s">
        <v>49</v>
      </c>
      <c r="AW285" s="40" t="s">
        <v>49</v>
      </c>
      <c r="AX285" s="75" t="s">
        <v>49</v>
      </c>
      <c r="AY285" s="75" t="s">
        <v>49</v>
      </c>
      <c r="AZ285" s="75" t="s">
        <v>49</v>
      </c>
      <c r="BA285" s="75" t="s">
        <v>49</v>
      </c>
      <c r="BB285" s="75" t="s">
        <v>49</v>
      </c>
      <c r="BC285" s="75" t="s">
        <v>49</v>
      </c>
      <c r="BD285" s="75" t="s">
        <v>49</v>
      </c>
      <c r="BE285" s="75" t="s">
        <v>49</v>
      </c>
      <c r="BF285" s="75" t="s">
        <v>49</v>
      </c>
      <c r="BG285" s="75" t="s">
        <v>49</v>
      </c>
      <c r="BH285" s="75" t="s">
        <v>49</v>
      </c>
      <c r="BI285" s="75" t="s">
        <v>49</v>
      </c>
      <c r="BJ285" s="75" t="s">
        <v>49</v>
      </c>
      <c r="BK285" s="75" t="s">
        <v>49</v>
      </c>
      <c r="BL285" s="75" t="s">
        <v>49</v>
      </c>
      <c r="BM285" s="75" t="s">
        <v>49</v>
      </c>
      <c r="BN285" s="40" t="s">
        <v>49</v>
      </c>
      <c r="BO285" s="75" t="s">
        <v>49</v>
      </c>
      <c r="BP285" s="75" t="s">
        <v>49</v>
      </c>
      <c r="BQ285" s="75" t="s">
        <v>49</v>
      </c>
      <c r="BR285" s="75" t="s">
        <v>49</v>
      </c>
      <c r="BS285" s="75" t="s">
        <v>49</v>
      </c>
      <c r="BT285" s="75" t="s">
        <v>49</v>
      </c>
      <c r="BU285" s="75" t="s">
        <v>49</v>
      </c>
      <c r="BV285" s="40" t="s">
        <v>49</v>
      </c>
    </row>
    <row r="286" spans="1:74" x14ac:dyDescent="0.25">
      <c r="A286" s="8" t="s">
        <v>49</v>
      </c>
      <c r="B286" s="8" t="s">
        <v>49</v>
      </c>
      <c r="C286" s="8" t="s">
        <v>49</v>
      </c>
      <c r="D286" s="75" t="s">
        <v>49</v>
      </c>
      <c r="E286" s="75" t="s">
        <v>49</v>
      </c>
      <c r="F286" s="75" t="s">
        <v>49</v>
      </c>
      <c r="G286" s="75" t="s">
        <v>49</v>
      </c>
      <c r="H286" s="75" t="s">
        <v>49</v>
      </c>
      <c r="I286" s="75" t="s">
        <v>49</v>
      </c>
      <c r="J286" s="75" t="s">
        <v>49</v>
      </c>
      <c r="K286" s="75" t="s">
        <v>49</v>
      </c>
      <c r="L286" s="75" t="s">
        <v>49</v>
      </c>
      <c r="M286" s="75" t="s">
        <v>49</v>
      </c>
      <c r="N286" s="75" t="s">
        <v>49</v>
      </c>
      <c r="O286" s="75" t="s">
        <v>49</v>
      </c>
      <c r="P286" s="75" t="s">
        <v>49</v>
      </c>
      <c r="Q286" s="75" t="s">
        <v>49</v>
      </c>
      <c r="R286" s="75" t="s">
        <v>49</v>
      </c>
      <c r="S286" s="75" t="s">
        <v>49</v>
      </c>
      <c r="T286" s="75" t="s">
        <v>49</v>
      </c>
      <c r="U286" s="75" t="s">
        <v>49</v>
      </c>
      <c r="V286" s="75" t="s">
        <v>49</v>
      </c>
      <c r="W286" s="75" t="s">
        <v>49</v>
      </c>
      <c r="X286" s="75" t="s">
        <v>49</v>
      </c>
      <c r="Y286" s="75" t="s">
        <v>49</v>
      </c>
      <c r="Z286" s="75" t="s">
        <v>49</v>
      </c>
      <c r="AA286" s="75" t="s">
        <v>49</v>
      </c>
      <c r="AB286" s="75" t="s">
        <v>49</v>
      </c>
      <c r="AC286" s="75" t="s">
        <v>49</v>
      </c>
      <c r="AD286" s="75" t="s">
        <v>49</v>
      </c>
      <c r="AE286" s="75" t="s">
        <v>49</v>
      </c>
      <c r="AF286" s="75" t="s">
        <v>49</v>
      </c>
      <c r="AG286" s="75" t="s">
        <v>49</v>
      </c>
      <c r="AH286" s="75" t="s">
        <v>49</v>
      </c>
      <c r="AI286" s="75" t="s">
        <v>49</v>
      </c>
      <c r="AJ286" s="75" t="s">
        <v>49</v>
      </c>
      <c r="AK286" s="75" t="s">
        <v>49</v>
      </c>
      <c r="AL286" s="75" t="s">
        <v>49</v>
      </c>
      <c r="AM286" s="75" t="s">
        <v>49</v>
      </c>
      <c r="AN286" s="75" t="s">
        <v>49</v>
      </c>
      <c r="AO286" s="75" t="s">
        <v>49</v>
      </c>
      <c r="AP286" s="75" t="s">
        <v>49</v>
      </c>
      <c r="AQ286" s="75" t="s">
        <v>49</v>
      </c>
      <c r="AR286" s="75" t="s">
        <v>49</v>
      </c>
      <c r="AS286" s="75" t="s">
        <v>49</v>
      </c>
      <c r="AT286" s="75" t="s">
        <v>49</v>
      </c>
      <c r="AU286" s="75" t="s">
        <v>49</v>
      </c>
      <c r="AV286" s="75" t="s">
        <v>49</v>
      </c>
      <c r="AW286" s="40" t="s">
        <v>49</v>
      </c>
      <c r="AX286" s="75" t="s">
        <v>49</v>
      </c>
      <c r="AY286" s="75" t="s">
        <v>49</v>
      </c>
      <c r="AZ286" s="75" t="s">
        <v>49</v>
      </c>
      <c r="BA286" s="75" t="s">
        <v>49</v>
      </c>
      <c r="BB286" s="75" t="s">
        <v>49</v>
      </c>
      <c r="BC286" s="75" t="s">
        <v>49</v>
      </c>
      <c r="BD286" s="75" t="s">
        <v>49</v>
      </c>
      <c r="BE286" s="75" t="s">
        <v>49</v>
      </c>
      <c r="BF286" s="75" t="s">
        <v>49</v>
      </c>
      <c r="BG286" s="75" t="s">
        <v>49</v>
      </c>
      <c r="BH286" s="75" t="s">
        <v>49</v>
      </c>
      <c r="BI286" s="75" t="s">
        <v>49</v>
      </c>
      <c r="BJ286" s="75" t="s">
        <v>49</v>
      </c>
      <c r="BK286" s="75" t="s">
        <v>49</v>
      </c>
      <c r="BL286" s="75" t="s">
        <v>49</v>
      </c>
      <c r="BM286" s="75" t="s">
        <v>49</v>
      </c>
      <c r="BN286" s="40" t="s">
        <v>49</v>
      </c>
      <c r="BO286" s="75" t="s">
        <v>49</v>
      </c>
      <c r="BP286" s="75" t="s">
        <v>49</v>
      </c>
      <c r="BQ286" s="75" t="s">
        <v>49</v>
      </c>
      <c r="BR286" s="75" t="s">
        <v>49</v>
      </c>
      <c r="BS286" s="75" t="s">
        <v>49</v>
      </c>
      <c r="BT286" s="75" t="s">
        <v>49</v>
      </c>
      <c r="BU286" s="75" t="s">
        <v>49</v>
      </c>
      <c r="BV286" s="40" t="s">
        <v>49</v>
      </c>
    </row>
    <row r="287" spans="1:74" x14ac:dyDescent="0.25">
      <c r="A287" s="8" t="s">
        <v>49</v>
      </c>
      <c r="B287" s="8" t="s">
        <v>49</v>
      </c>
      <c r="C287" s="8" t="s">
        <v>49</v>
      </c>
      <c r="D287" s="75" t="s">
        <v>49</v>
      </c>
      <c r="E287" s="75" t="s">
        <v>49</v>
      </c>
      <c r="F287" s="75" t="s">
        <v>49</v>
      </c>
      <c r="G287" s="75" t="s">
        <v>49</v>
      </c>
      <c r="H287" s="75" t="s">
        <v>49</v>
      </c>
      <c r="I287" s="75" t="s">
        <v>49</v>
      </c>
      <c r="J287" s="75" t="s">
        <v>49</v>
      </c>
      <c r="K287" s="75" t="s">
        <v>49</v>
      </c>
      <c r="L287" s="75" t="s">
        <v>49</v>
      </c>
      <c r="M287" s="75" t="s">
        <v>49</v>
      </c>
      <c r="N287" s="75" t="s">
        <v>49</v>
      </c>
      <c r="O287" s="75" t="s">
        <v>49</v>
      </c>
      <c r="P287" s="75" t="s">
        <v>49</v>
      </c>
      <c r="Q287" s="75" t="s">
        <v>49</v>
      </c>
      <c r="R287" s="75" t="s">
        <v>49</v>
      </c>
      <c r="S287" s="75" t="s">
        <v>49</v>
      </c>
      <c r="T287" s="75" t="s">
        <v>49</v>
      </c>
      <c r="U287" s="75" t="s">
        <v>49</v>
      </c>
      <c r="V287" s="75" t="s">
        <v>49</v>
      </c>
      <c r="W287" s="75" t="s">
        <v>49</v>
      </c>
      <c r="X287" s="75" t="s">
        <v>49</v>
      </c>
      <c r="Y287" s="75" t="s">
        <v>49</v>
      </c>
      <c r="Z287" s="75" t="s">
        <v>49</v>
      </c>
      <c r="AA287" s="75" t="s">
        <v>49</v>
      </c>
      <c r="AB287" s="75" t="s">
        <v>49</v>
      </c>
      <c r="AC287" s="75" t="s">
        <v>49</v>
      </c>
      <c r="AD287" s="75" t="s">
        <v>49</v>
      </c>
      <c r="AE287" s="75" t="s">
        <v>49</v>
      </c>
      <c r="AF287" s="75" t="s">
        <v>49</v>
      </c>
      <c r="AG287" s="75" t="s">
        <v>49</v>
      </c>
      <c r="AH287" s="75" t="s">
        <v>49</v>
      </c>
      <c r="AI287" s="75" t="s">
        <v>49</v>
      </c>
      <c r="AJ287" s="75" t="s">
        <v>49</v>
      </c>
      <c r="AK287" s="75" t="s">
        <v>49</v>
      </c>
      <c r="AL287" s="75" t="s">
        <v>49</v>
      </c>
      <c r="AM287" s="75" t="s">
        <v>49</v>
      </c>
      <c r="AN287" s="75" t="s">
        <v>49</v>
      </c>
      <c r="AO287" s="75" t="s">
        <v>49</v>
      </c>
      <c r="AP287" s="75" t="s">
        <v>49</v>
      </c>
      <c r="AQ287" s="75" t="s">
        <v>49</v>
      </c>
      <c r="AR287" s="75" t="s">
        <v>49</v>
      </c>
      <c r="AS287" s="75" t="s">
        <v>49</v>
      </c>
      <c r="AT287" s="75" t="s">
        <v>49</v>
      </c>
      <c r="AU287" s="75" t="s">
        <v>49</v>
      </c>
      <c r="AV287" s="75" t="s">
        <v>49</v>
      </c>
      <c r="AW287" s="40" t="s">
        <v>49</v>
      </c>
      <c r="AX287" s="75" t="s">
        <v>49</v>
      </c>
      <c r="AY287" s="75" t="s">
        <v>49</v>
      </c>
      <c r="AZ287" s="75" t="s">
        <v>49</v>
      </c>
      <c r="BA287" s="75" t="s">
        <v>49</v>
      </c>
      <c r="BB287" s="75" t="s">
        <v>49</v>
      </c>
      <c r="BC287" s="75" t="s">
        <v>49</v>
      </c>
      <c r="BD287" s="75" t="s">
        <v>49</v>
      </c>
      <c r="BE287" s="75" t="s">
        <v>49</v>
      </c>
      <c r="BF287" s="75" t="s">
        <v>49</v>
      </c>
      <c r="BG287" s="75" t="s">
        <v>49</v>
      </c>
      <c r="BH287" s="75" t="s">
        <v>49</v>
      </c>
      <c r="BI287" s="75" t="s">
        <v>49</v>
      </c>
      <c r="BJ287" s="75" t="s">
        <v>49</v>
      </c>
      <c r="BK287" s="75" t="s">
        <v>49</v>
      </c>
      <c r="BL287" s="75" t="s">
        <v>49</v>
      </c>
      <c r="BM287" s="75" t="s">
        <v>49</v>
      </c>
      <c r="BN287" s="40" t="s">
        <v>49</v>
      </c>
      <c r="BO287" s="75" t="s">
        <v>49</v>
      </c>
      <c r="BP287" s="75" t="s">
        <v>49</v>
      </c>
      <c r="BQ287" s="75" t="s">
        <v>49</v>
      </c>
      <c r="BR287" s="75" t="s">
        <v>49</v>
      </c>
      <c r="BS287" s="75" t="s">
        <v>49</v>
      </c>
      <c r="BT287" s="75" t="s">
        <v>49</v>
      </c>
      <c r="BU287" s="75" t="s">
        <v>49</v>
      </c>
      <c r="BV287" s="40" t="s">
        <v>49</v>
      </c>
    </row>
    <row r="288" spans="1:74" x14ac:dyDescent="0.25">
      <c r="A288" s="8" t="s">
        <v>49</v>
      </c>
      <c r="B288" s="8" t="s">
        <v>49</v>
      </c>
      <c r="C288" s="8" t="s">
        <v>49</v>
      </c>
      <c r="D288" s="75" t="s">
        <v>49</v>
      </c>
      <c r="E288" s="75" t="s">
        <v>49</v>
      </c>
      <c r="F288" s="75" t="s">
        <v>49</v>
      </c>
      <c r="G288" s="75" t="s">
        <v>49</v>
      </c>
      <c r="H288" s="75" t="s">
        <v>49</v>
      </c>
      <c r="I288" s="75" t="s">
        <v>49</v>
      </c>
      <c r="J288" s="75" t="s">
        <v>49</v>
      </c>
      <c r="K288" s="75" t="s">
        <v>49</v>
      </c>
      <c r="L288" s="75" t="s">
        <v>49</v>
      </c>
      <c r="M288" s="75" t="s">
        <v>49</v>
      </c>
      <c r="N288" s="75" t="s">
        <v>49</v>
      </c>
      <c r="O288" s="75" t="s">
        <v>49</v>
      </c>
      <c r="P288" s="75" t="s">
        <v>49</v>
      </c>
      <c r="Q288" s="75" t="s">
        <v>49</v>
      </c>
      <c r="R288" s="75" t="s">
        <v>49</v>
      </c>
      <c r="S288" s="75" t="s">
        <v>49</v>
      </c>
      <c r="T288" s="75" t="s">
        <v>49</v>
      </c>
      <c r="U288" s="75" t="s">
        <v>49</v>
      </c>
      <c r="V288" s="75" t="s">
        <v>49</v>
      </c>
      <c r="W288" s="75" t="s">
        <v>49</v>
      </c>
      <c r="X288" s="75" t="s">
        <v>49</v>
      </c>
      <c r="Y288" s="75" t="s">
        <v>49</v>
      </c>
      <c r="Z288" s="75" t="s">
        <v>49</v>
      </c>
      <c r="AA288" s="75" t="s">
        <v>49</v>
      </c>
      <c r="AB288" s="75" t="s">
        <v>49</v>
      </c>
      <c r="AC288" s="75" t="s">
        <v>49</v>
      </c>
      <c r="AD288" s="75" t="s">
        <v>49</v>
      </c>
      <c r="AE288" s="75" t="s">
        <v>49</v>
      </c>
      <c r="AF288" s="75" t="s">
        <v>49</v>
      </c>
      <c r="AG288" s="75" t="s">
        <v>49</v>
      </c>
      <c r="AH288" s="75" t="s">
        <v>49</v>
      </c>
      <c r="AI288" s="75" t="s">
        <v>49</v>
      </c>
      <c r="AJ288" s="75" t="s">
        <v>49</v>
      </c>
      <c r="AK288" s="75" t="s">
        <v>49</v>
      </c>
      <c r="AL288" s="75" t="s">
        <v>49</v>
      </c>
      <c r="AM288" s="75" t="s">
        <v>49</v>
      </c>
      <c r="AN288" s="75" t="s">
        <v>49</v>
      </c>
      <c r="AO288" s="75" t="s">
        <v>49</v>
      </c>
      <c r="AP288" s="75" t="s">
        <v>49</v>
      </c>
      <c r="AQ288" s="75" t="s">
        <v>49</v>
      </c>
      <c r="AR288" s="75" t="s">
        <v>49</v>
      </c>
      <c r="AS288" s="75" t="s">
        <v>49</v>
      </c>
      <c r="AT288" s="75" t="s">
        <v>49</v>
      </c>
      <c r="AU288" s="75" t="s">
        <v>49</v>
      </c>
      <c r="AV288" s="75" t="s">
        <v>49</v>
      </c>
      <c r="AW288" s="40" t="s">
        <v>49</v>
      </c>
      <c r="AX288" s="75" t="s">
        <v>49</v>
      </c>
      <c r="AY288" s="75" t="s">
        <v>49</v>
      </c>
      <c r="AZ288" s="75" t="s">
        <v>49</v>
      </c>
      <c r="BA288" s="75" t="s">
        <v>49</v>
      </c>
      <c r="BB288" s="75" t="s">
        <v>49</v>
      </c>
      <c r="BC288" s="75" t="s">
        <v>49</v>
      </c>
      <c r="BD288" s="75" t="s">
        <v>49</v>
      </c>
      <c r="BE288" s="75" t="s">
        <v>49</v>
      </c>
      <c r="BF288" s="75" t="s">
        <v>49</v>
      </c>
      <c r="BG288" s="75" t="s">
        <v>49</v>
      </c>
      <c r="BH288" s="75" t="s">
        <v>49</v>
      </c>
      <c r="BI288" s="75" t="s">
        <v>49</v>
      </c>
      <c r="BJ288" s="75" t="s">
        <v>49</v>
      </c>
      <c r="BK288" s="75" t="s">
        <v>49</v>
      </c>
      <c r="BL288" s="75" t="s">
        <v>49</v>
      </c>
      <c r="BM288" s="75" t="s">
        <v>49</v>
      </c>
      <c r="BN288" s="40" t="s">
        <v>49</v>
      </c>
      <c r="BO288" s="75" t="s">
        <v>49</v>
      </c>
      <c r="BP288" s="75" t="s">
        <v>49</v>
      </c>
      <c r="BQ288" s="75" t="s">
        <v>49</v>
      </c>
      <c r="BR288" s="75" t="s">
        <v>49</v>
      </c>
      <c r="BS288" s="75" t="s">
        <v>49</v>
      </c>
      <c r="BT288" s="75" t="s">
        <v>49</v>
      </c>
      <c r="BU288" s="75" t="s">
        <v>49</v>
      </c>
      <c r="BV288" s="40" t="s">
        <v>49</v>
      </c>
    </row>
    <row r="289" spans="1:74" x14ac:dyDescent="0.25">
      <c r="A289" s="8" t="s">
        <v>49</v>
      </c>
      <c r="B289" s="8" t="s">
        <v>49</v>
      </c>
      <c r="C289" s="8" t="s">
        <v>49</v>
      </c>
      <c r="D289" s="75" t="s">
        <v>49</v>
      </c>
      <c r="E289" s="75" t="s">
        <v>49</v>
      </c>
      <c r="F289" s="75" t="s">
        <v>49</v>
      </c>
      <c r="G289" s="75" t="s">
        <v>49</v>
      </c>
      <c r="H289" s="75" t="s">
        <v>49</v>
      </c>
      <c r="I289" s="75" t="s">
        <v>49</v>
      </c>
      <c r="J289" s="75" t="s">
        <v>49</v>
      </c>
      <c r="K289" s="75" t="s">
        <v>49</v>
      </c>
      <c r="L289" s="75" t="s">
        <v>49</v>
      </c>
      <c r="M289" s="75" t="s">
        <v>49</v>
      </c>
      <c r="N289" s="75" t="s">
        <v>49</v>
      </c>
      <c r="O289" s="75" t="s">
        <v>49</v>
      </c>
      <c r="P289" s="75" t="s">
        <v>49</v>
      </c>
      <c r="Q289" s="75" t="s">
        <v>49</v>
      </c>
      <c r="R289" s="75" t="s">
        <v>49</v>
      </c>
      <c r="S289" s="75" t="s">
        <v>49</v>
      </c>
      <c r="T289" s="75" t="s">
        <v>49</v>
      </c>
      <c r="U289" s="75" t="s">
        <v>49</v>
      </c>
      <c r="V289" s="75" t="s">
        <v>49</v>
      </c>
      <c r="W289" s="75" t="s">
        <v>49</v>
      </c>
      <c r="X289" s="75" t="s">
        <v>49</v>
      </c>
      <c r="Y289" s="75" t="s">
        <v>49</v>
      </c>
      <c r="Z289" s="75" t="s">
        <v>49</v>
      </c>
      <c r="AA289" s="75" t="s">
        <v>49</v>
      </c>
      <c r="AB289" s="75" t="s">
        <v>49</v>
      </c>
      <c r="AC289" s="75" t="s">
        <v>49</v>
      </c>
      <c r="AD289" s="75" t="s">
        <v>49</v>
      </c>
      <c r="AE289" s="75" t="s">
        <v>49</v>
      </c>
      <c r="AF289" s="75" t="s">
        <v>49</v>
      </c>
      <c r="AG289" s="75" t="s">
        <v>49</v>
      </c>
      <c r="AH289" s="75" t="s">
        <v>49</v>
      </c>
      <c r="AI289" s="75" t="s">
        <v>49</v>
      </c>
      <c r="AJ289" s="75" t="s">
        <v>49</v>
      </c>
      <c r="AK289" s="75" t="s">
        <v>49</v>
      </c>
      <c r="AL289" s="75" t="s">
        <v>49</v>
      </c>
      <c r="AM289" s="75" t="s">
        <v>49</v>
      </c>
      <c r="AN289" s="75" t="s">
        <v>49</v>
      </c>
      <c r="AO289" s="75" t="s">
        <v>49</v>
      </c>
      <c r="AP289" s="75" t="s">
        <v>49</v>
      </c>
      <c r="AQ289" s="75" t="s">
        <v>49</v>
      </c>
      <c r="AR289" s="75" t="s">
        <v>49</v>
      </c>
      <c r="AS289" s="75" t="s">
        <v>49</v>
      </c>
      <c r="AT289" s="75" t="s">
        <v>49</v>
      </c>
      <c r="AU289" s="75" t="s">
        <v>49</v>
      </c>
      <c r="AV289" s="75" t="s">
        <v>49</v>
      </c>
      <c r="AW289" s="40" t="s">
        <v>49</v>
      </c>
      <c r="AX289" s="75" t="s">
        <v>49</v>
      </c>
      <c r="AY289" s="75" t="s">
        <v>49</v>
      </c>
      <c r="AZ289" s="75" t="s">
        <v>49</v>
      </c>
      <c r="BA289" s="75" t="s">
        <v>49</v>
      </c>
      <c r="BB289" s="75" t="s">
        <v>49</v>
      </c>
      <c r="BC289" s="75" t="s">
        <v>49</v>
      </c>
      <c r="BD289" s="75" t="s">
        <v>49</v>
      </c>
      <c r="BE289" s="75" t="s">
        <v>49</v>
      </c>
      <c r="BF289" s="75" t="s">
        <v>49</v>
      </c>
      <c r="BG289" s="75" t="s">
        <v>49</v>
      </c>
      <c r="BH289" s="75" t="s">
        <v>49</v>
      </c>
      <c r="BI289" s="75" t="s">
        <v>49</v>
      </c>
      <c r="BJ289" s="75" t="s">
        <v>49</v>
      </c>
      <c r="BK289" s="75" t="s">
        <v>49</v>
      </c>
      <c r="BL289" s="75" t="s">
        <v>49</v>
      </c>
      <c r="BM289" s="75" t="s">
        <v>49</v>
      </c>
      <c r="BN289" s="40" t="s">
        <v>49</v>
      </c>
      <c r="BO289" s="75" t="s">
        <v>49</v>
      </c>
      <c r="BP289" s="75" t="s">
        <v>49</v>
      </c>
      <c r="BQ289" s="75" t="s">
        <v>49</v>
      </c>
      <c r="BR289" s="75" t="s">
        <v>49</v>
      </c>
      <c r="BS289" s="75" t="s">
        <v>49</v>
      </c>
      <c r="BT289" s="75" t="s">
        <v>49</v>
      </c>
      <c r="BU289" s="75" t="s">
        <v>49</v>
      </c>
      <c r="BV289" s="40" t="s">
        <v>49</v>
      </c>
    </row>
    <row r="290" spans="1:74" x14ac:dyDescent="0.25">
      <c r="A290" s="8" t="s">
        <v>49</v>
      </c>
      <c r="B290" s="8" t="s">
        <v>49</v>
      </c>
      <c r="C290" s="8" t="s">
        <v>49</v>
      </c>
      <c r="D290" s="75" t="s">
        <v>49</v>
      </c>
      <c r="E290" s="75" t="s">
        <v>49</v>
      </c>
      <c r="F290" s="75" t="s">
        <v>49</v>
      </c>
      <c r="G290" s="75" t="s">
        <v>49</v>
      </c>
      <c r="H290" s="75" t="s">
        <v>49</v>
      </c>
      <c r="I290" s="75" t="s">
        <v>49</v>
      </c>
      <c r="J290" s="75" t="s">
        <v>49</v>
      </c>
      <c r="K290" s="75" t="s">
        <v>49</v>
      </c>
      <c r="L290" s="75" t="s">
        <v>49</v>
      </c>
      <c r="M290" s="75" t="s">
        <v>49</v>
      </c>
      <c r="N290" s="75" t="s">
        <v>49</v>
      </c>
      <c r="O290" s="75" t="s">
        <v>49</v>
      </c>
      <c r="P290" s="75" t="s">
        <v>49</v>
      </c>
      <c r="Q290" s="75" t="s">
        <v>49</v>
      </c>
      <c r="R290" s="75" t="s">
        <v>49</v>
      </c>
      <c r="S290" s="75" t="s">
        <v>49</v>
      </c>
      <c r="T290" s="75" t="s">
        <v>49</v>
      </c>
      <c r="U290" s="75" t="s">
        <v>49</v>
      </c>
      <c r="V290" s="75" t="s">
        <v>49</v>
      </c>
      <c r="W290" s="75" t="s">
        <v>49</v>
      </c>
      <c r="X290" s="75" t="s">
        <v>49</v>
      </c>
      <c r="Y290" s="75" t="s">
        <v>49</v>
      </c>
      <c r="Z290" s="75" t="s">
        <v>49</v>
      </c>
      <c r="AA290" s="75" t="s">
        <v>49</v>
      </c>
      <c r="AB290" s="75" t="s">
        <v>49</v>
      </c>
      <c r="AC290" s="75" t="s">
        <v>49</v>
      </c>
      <c r="AD290" s="75" t="s">
        <v>49</v>
      </c>
      <c r="AE290" s="75" t="s">
        <v>49</v>
      </c>
      <c r="AF290" s="75" t="s">
        <v>49</v>
      </c>
      <c r="AG290" s="75" t="s">
        <v>49</v>
      </c>
      <c r="AH290" s="75" t="s">
        <v>49</v>
      </c>
      <c r="AI290" s="75" t="s">
        <v>49</v>
      </c>
      <c r="AJ290" s="75" t="s">
        <v>49</v>
      </c>
      <c r="AK290" s="75" t="s">
        <v>49</v>
      </c>
      <c r="AL290" s="75" t="s">
        <v>49</v>
      </c>
      <c r="AM290" s="75" t="s">
        <v>49</v>
      </c>
      <c r="AN290" s="75" t="s">
        <v>49</v>
      </c>
      <c r="AO290" s="75" t="s">
        <v>49</v>
      </c>
      <c r="AP290" s="75" t="s">
        <v>49</v>
      </c>
      <c r="AQ290" s="75" t="s">
        <v>49</v>
      </c>
      <c r="AR290" s="75" t="s">
        <v>49</v>
      </c>
      <c r="AS290" s="75" t="s">
        <v>49</v>
      </c>
      <c r="AT290" s="75" t="s">
        <v>49</v>
      </c>
      <c r="AU290" s="75" t="s">
        <v>49</v>
      </c>
      <c r="AV290" s="75" t="s">
        <v>49</v>
      </c>
      <c r="AW290" s="40" t="s">
        <v>49</v>
      </c>
      <c r="AX290" s="75" t="s">
        <v>49</v>
      </c>
      <c r="AY290" s="75" t="s">
        <v>49</v>
      </c>
      <c r="AZ290" s="75" t="s">
        <v>49</v>
      </c>
      <c r="BA290" s="75" t="s">
        <v>49</v>
      </c>
      <c r="BB290" s="75" t="s">
        <v>49</v>
      </c>
      <c r="BC290" s="75" t="s">
        <v>49</v>
      </c>
      <c r="BD290" s="75" t="s">
        <v>49</v>
      </c>
      <c r="BE290" s="75" t="s">
        <v>49</v>
      </c>
      <c r="BF290" s="75" t="s">
        <v>49</v>
      </c>
      <c r="BG290" s="75" t="s">
        <v>49</v>
      </c>
      <c r="BH290" s="75" t="s">
        <v>49</v>
      </c>
      <c r="BI290" s="75" t="s">
        <v>49</v>
      </c>
      <c r="BJ290" s="75" t="s">
        <v>49</v>
      </c>
      <c r="BK290" s="75" t="s">
        <v>49</v>
      </c>
      <c r="BL290" s="75" t="s">
        <v>49</v>
      </c>
      <c r="BM290" s="75" t="s">
        <v>49</v>
      </c>
      <c r="BN290" s="40" t="s">
        <v>49</v>
      </c>
      <c r="BO290" s="75" t="s">
        <v>49</v>
      </c>
      <c r="BP290" s="75" t="s">
        <v>49</v>
      </c>
      <c r="BQ290" s="75" t="s">
        <v>49</v>
      </c>
      <c r="BR290" s="75" t="s">
        <v>49</v>
      </c>
      <c r="BS290" s="75" t="s">
        <v>49</v>
      </c>
      <c r="BT290" s="75" t="s">
        <v>49</v>
      </c>
      <c r="BU290" s="75" t="s">
        <v>49</v>
      </c>
      <c r="BV290" s="40" t="s">
        <v>49</v>
      </c>
    </row>
    <row r="291" spans="1:74" x14ac:dyDescent="0.25">
      <c r="A291" s="8" t="s">
        <v>49</v>
      </c>
      <c r="B291" s="8" t="s">
        <v>49</v>
      </c>
      <c r="C291" s="8" t="s">
        <v>49</v>
      </c>
      <c r="D291" s="75" t="s">
        <v>49</v>
      </c>
      <c r="E291" s="75" t="s">
        <v>49</v>
      </c>
      <c r="F291" s="75" t="s">
        <v>49</v>
      </c>
      <c r="G291" s="75" t="s">
        <v>49</v>
      </c>
      <c r="H291" s="75" t="s">
        <v>49</v>
      </c>
      <c r="I291" s="75" t="s">
        <v>49</v>
      </c>
      <c r="J291" s="75" t="s">
        <v>49</v>
      </c>
      <c r="K291" s="75" t="s">
        <v>49</v>
      </c>
      <c r="L291" s="75" t="s">
        <v>49</v>
      </c>
      <c r="M291" s="75" t="s">
        <v>49</v>
      </c>
      <c r="N291" s="75" t="s">
        <v>49</v>
      </c>
      <c r="O291" s="75" t="s">
        <v>49</v>
      </c>
      <c r="P291" s="75" t="s">
        <v>49</v>
      </c>
      <c r="Q291" s="75" t="s">
        <v>49</v>
      </c>
      <c r="R291" s="75" t="s">
        <v>49</v>
      </c>
      <c r="S291" s="75" t="s">
        <v>49</v>
      </c>
      <c r="T291" s="75" t="s">
        <v>49</v>
      </c>
      <c r="U291" s="75" t="s">
        <v>49</v>
      </c>
      <c r="V291" s="75" t="s">
        <v>49</v>
      </c>
      <c r="W291" s="75" t="s">
        <v>49</v>
      </c>
      <c r="X291" s="75" t="s">
        <v>49</v>
      </c>
      <c r="Y291" s="75" t="s">
        <v>49</v>
      </c>
      <c r="Z291" s="75" t="s">
        <v>49</v>
      </c>
      <c r="AA291" s="75" t="s">
        <v>49</v>
      </c>
      <c r="AB291" s="75" t="s">
        <v>49</v>
      </c>
      <c r="AC291" s="75" t="s">
        <v>49</v>
      </c>
      <c r="AD291" s="75" t="s">
        <v>49</v>
      </c>
      <c r="AE291" s="75" t="s">
        <v>49</v>
      </c>
      <c r="AF291" s="75" t="s">
        <v>49</v>
      </c>
      <c r="AG291" s="75" t="s">
        <v>49</v>
      </c>
      <c r="AH291" s="75" t="s">
        <v>49</v>
      </c>
      <c r="AI291" s="75" t="s">
        <v>49</v>
      </c>
      <c r="AJ291" s="75" t="s">
        <v>49</v>
      </c>
      <c r="AK291" s="75" t="s">
        <v>49</v>
      </c>
      <c r="AL291" s="75" t="s">
        <v>49</v>
      </c>
      <c r="AM291" s="75" t="s">
        <v>49</v>
      </c>
      <c r="AN291" s="75" t="s">
        <v>49</v>
      </c>
      <c r="AO291" s="75" t="s">
        <v>49</v>
      </c>
      <c r="AP291" s="75" t="s">
        <v>49</v>
      </c>
      <c r="AQ291" s="75" t="s">
        <v>49</v>
      </c>
      <c r="AR291" s="75" t="s">
        <v>49</v>
      </c>
      <c r="AS291" s="75" t="s">
        <v>49</v>
      </c>
      <c r="AT291" s="75" t="s">
        <v>49</v>
      </c>
      <c r="AU291" s="75" t="s">
        <v>49</v>
      </c>
      <c r="AV291" s="75" t="s">
        <v>49</v>
      </c>
      <c r="AW291" s="40" t="s">
        <v>49</v>
      </c>
      <c r="AX291" s="75" t="s">
        <v>49</v>
      </c>
      <c r="AY291" s="75" t="s">
        <v>49</v>
      </c>
      <c r="AZ291" s="75" t="s">
        <v>49</v>
      </c>
      <c r="BA291" s="75" t="s">
        <v>49</v>
      </c>
      <c r="BB291" s="75" t="s">
        <v>49</v>
      </c>
      <c r="BC291" s="75" t="s">
        <v>49</v>
      </c>
      <c r="BD291" s="75" t="s">
        <v>49</v>
      </c>
      <c r="BE291" s="75" t="s">
        <v>49</v>
      </c>
      <c r="BF291" s="75" t="s">
        <v>49</v>
      </c>
      <c r="BG291" s="75" t="s">
        <v>49</v>
      </c>
      <c r="BH291" s="75" t="s">
        <v>49</v>
      </c>
      <c r="BI291" s="75" t="s">
        <v>49</v>
      </c>
      <c r="BJ291" s="75" t="s">
        <v>49</v>
      </c>
      <c r="BK291" s="75" t="s">
        <v>49</v>
      </c>
      <c r="BL291" s="75" t="s">
        <v>49</v>
      </c>
      <c r="BM291" s="75" t="s">
        <v>49</v>
      </c>
      <c r="BN291" s="40" t="s">
        <v>49</v>
      </c>
      <c r="BO291" s="75" t="s">
        <v>49</v>
      </c>
      <c r="BP291" s="75" t="s">
        <v>49</v>
      </c>
      <c r="BQ291" s="75" t="s">
        <v>49</v>
      </c>
      <c r="BR291" s="75" t="s">
        <v>49</v>
      </c>
      <c r="BS291" s="75" t="s">
        <v>49</v>
      </c>
      <c r="BT291" s="75" t="s">
        <v>49</v>
      </c>
      <c r="BU291" s="75" t="s">
        <v>49</v>
      </c>
      <c r="BV291" s="40" t="s">
        <v>49</v>
      </c>
    </row>
    <row r="292" spans="1:74" x14ac:dyDescent="0.25">
      <c r="A292" s="8" t="s">
        <v>49</v>
      </c>
      <c r="B292" s="8" t="s">
        <v>49</v>
      </c>
      <c r="C292" s="8" t="s">
        <v>49</v>
      </c>
      <c r="D292" s="75" t="s">
        <v>49</v>
      </c>
      <c r="E292" s="75" t="s">
        <v>49</v>
      </c>
      <c r="F292" s="75" t="s">
        <v>49</v>
      </c>
      <c r="G292" s="75" t="s">
        <v>49</v>
      </c>
      <c r="H292" s="75" t="s">
        <v>49</v>
      </c>
      <c r="I292" s="75" t="s">
        <v>49</v>
      </c>
      <c r="J292" s="75" t="s">
        <v>49</v>
      </c>
      <c r="K292" s="75" t="s">
        <v>49</v>
      </c>
      <c r="L292" s="75" t="s">
        <v>49</v>
      </c>
      <c r="M292" s="75" t="s">
        <v>49</v>
      </c>
      <c r="N292" s="75" t="s">
        <v>49</v>
      </c>
      <c r="O292" s="75" t="s">
        <v>49</v>
      </c>
      <c r="P292" s="75" t="s">
        <v>49</v>
      </c>
      <c r="Q292" s="75" t="s">
        <v>49</v>
      </c>
      <c r="R292" s="75" t="s">
        <v>49</v>
      </c>
      <c r="S292" s="75" t="s">
        <v>49</v>
      </c>
      <c r="T292" s="75" t="s">
        <v>49</v>
      </c>
      <c r="U292" s="75" t="s">
        <v>49</v>
      </c>
      <c r="V292" s="75" t="s">
        <v>49</v>
      </c>
      <c r="W292" s="75" t="s">
        <v>49</v>
      </c>
      <c r="X292" s="75" t="s">
        <v>49</v>
      </c>
      <c r="Y292" s="75" t="s">
        <v>49</v>
      </c>
      <c r="Z292" s="75" t="s">
        <v>49</v>
      </c>
      <c r="AA292" s="75" t="s">
        <v>49</v>
      </c>
      <c r="AB292" s="75" t="s">
        <v>49</v>
      </c>
      <c r="AC292" s="75" t="s">
        <v>49</v>
      </c>
      <c r="AD292" s="75" t="s">
        <v>49</v>
      </c>
      <c r="AE292" s="75" t="s">
        <v>49</v>
      </c>
      <c r="AF292" s="75" t="s">
        <v>49</v>
      </c>
      <c r="AG292" s="75" t="s">
        <v>49</v>
      </c>
      <c r="AH292" s="75" t="s">
        <v>49</v>
      </c>
      <c r="AI292" s="75" t="s">
        <v>49</v>
      </c>
      <c r="AJ292" s="75" t="s">
        <v>49</v>
      </c>
      <c r="AK292" s="75" t="s">
        <v>49</v>
      </c>
      <c r="AL292" s="75" t="s">
        <v>49</v>
      </c>
      <c r="AM292" s="75" t="s">
        <v>49</v>
      </c>
      <c r="AN292" s="75" t="s">
        <v>49</v>
      </c>
      <c r="AO292" s="75" t="s">
        <v>49</v>
      </c>
      <c r="AP292" s="75" t="s">
        <v>49</v>
      </c>
      <c r="AQ292" s="75" t="s">
        <v>49</v>
      </c>
      <c r="AR292" s="75" t="s">
        <v>49</v>
      </c>
      <c r="AS292" s="75" t="s">
        <v>49</v>
      </c>
      <c r="AT292" s="75" t="s">
        <v>49</v>
      </c>
      <c r="AU292" s="75" t="s">
        <v>49</v>
      </c>
      <c r="AV292" s="75" t="s">
        <v>49</v>
      </c>
      <c r="AW292" s="40" t="s">
        <v>49</v>
      </c>
      <c r="AX292" s="75" t="s">
        <v>49</v>
      </c>
      <c r="AY292" s="75" t="s">
        <v>49</v>
      </c>
      <c r="AZ292" s="75" t="s">
        <v>49</v>
      </c>
      <c r="BA292" s="75" t="s">
        <v>49</v>
      </c>
      <c r="BB292" s="75" t="s">
        <v>49</v>
      </c>
      <c r="BC292" s="75" t="s">
        <v>49</v>
      </c>
      <c r="BD292" s="75" t="s">
        <v>49</v>
      </c>
      <c r="BE292" s="75" t="s">
        <v>49</v>
      </c>
      <c r="BF292" s="75" t="s">
        <v>49</v>
      </c>
      <c r="BG292" s="75" t="s">
        <v>49</v>
      </c>
      <c r="BH292" s="75" t="s">
        <v>49</v>
      </c>
      <c r="BI292" s="75" t="s">
        <v>49</v>
      </c>
      <c r="BJ292" s="75" t="s">
        <v>49</v>
      </c>
      <c r="BK292" s="75" t="s">
        <v>49</v>
      </c>
      <c r="BL292" s="75" t="s">
        <v>49</v>
      </c>
      <c r="BM292" s="75" t="s">
        <v>49</v>
      </c>
      <c r="BN292" s="40" t="s">
        <v>49</v>
      </c>
      <c r="BO292" s="75" t="s">
        <v>49</v>
      </c>
      <c r="BP292" s="75" t="s">
        <v>49</v>
      </c>
      <c r="BQ292" s="75" t="s">
        <v>49</v>
      </c>
      <c r="BR292" s="75" t="s">
        <v>49</v>
      </c>
      <c r="BS292" s="75" t="s">
        <v>49</v>
      </c>
      <c r="BT292" s="75" t="s">
        <v>49</v>
      </c>
      <c r="BU292" s="75" t="s">
        <v>49</v>
      </c>
      <c r="BV292" s="40" t="s">
        <v>49</v>
      </c>
    </row>
    <row r="293" spans="1:74" x14ac:dyDescent="0.25">
      <c r="A293" s="8" t="s">
        <v>49</v>
      </c>
      <c r="B293" s="8" t="s">
        <v>49</v>
      </c>
      <c r="C293" s="8" t="s">
        <v>49</v>
      </c>
      <c r="D293" s="75" t="s">
        <v>49</v>
      </c>
      <c r="E293" s="75" t="s">
        <v>49</v>
      </c>
      <c r="F293" s="75" t="s">
        <v>49</v>
      </c>
      <c r="G293" s="75" t="s">
        <v>49</v>
      </c>
      <c r="H293" s="75" t="s">
        <v>49</v>
      </c>
      <c r="I293" s="75" t="s">
        <v>49</v>
      </c>
      <c r="J293" s="75" t="s">
        <v>49</v>
      </c>
      <c r="K293" s="75" t="s">
        <v>49</v>
      </c>
      <c r="L293" s="75" t="s">
        <v>49</v>
      </c>
      <c r="M293" s="75" t="s">
        <v>49</v>
      </c>
      <c r="N293" s="75" t="s">
        <v>49</v>
      </c>
      <c r="O293" s="75" t="s">
        <v>49</v>
      </c>
      <c r="P293" s="75" t="s">
        <v>49</v>
      </c>
      <c r="Q293" s="75" t="s">
        <v>49</v>
      </c>
      <c r="R293" s="75" t="s">
        <v>49</v>
      </c>
      <c r="S293" s="75" t="s">
        <v>49</v>
      </c>
      <c r="T293" s="75" t="s">
        <v>49</v>
      </c>
      <c r="U293" s="75" t="s">
        <v>49</v>
      </c>
      <c r="V293" s="75" t="s">
        <v>49</v>
      </c>
      <c r="W293" s="75" t="s">
        <v>49</v>
      </c>
      <c r="X293" s="75" t="s">
        <v>49</v>
      </c>
      <c r="Y293" s="75" t="s">
        <v>49</v>
      </c>
      <c r="Z293" s="75" t="s">
        <v>49</v>
      </c>
      <c r="AA293" s="75" t="s">
        <v>49</v>
      </c>
      <c r="AB293" s="75" t="s">
        <v>49</v>
      </c>
      <c r="AC293" s="75" t="s">
        <v>49</v>
      </c>
      <c r="AD293" s="75" t="s">
        <v>49</v>
      </c>
      <c r="AE293" s="75" t="s">
        <v>49</v>
      </c>
      <c r="AF293" s="75" t="s">
        <v>49</v>
      </c>
      <c r="AG293" s="75" t="s">
        <v>49</v>
      </c>
      <c r="AH293" s="75" t="s">
        <v>49</v>
      </c>
      <c r="AI293" s="75" t="s">
        <v>49</v>
      </c>
      <c r="AJ293" s="75" t="s">
        <v>49</v>
      </c>
      <c r="AK293" s="75" t="s">
        <v>49</v>
      </c>
      <c r="AL293" s="75" t="s">
        <v>49</v>
      </c>
      <c r="AM293" s="75" t="s">
        <v>49</v>
      </c>
      <c r="AN293" s="75" t="s">
        <v>49</v>
      </c>
      <c r="AO293" s="75" t="s">
        <v>49</v>
      </c>
      <c r="AP293" s="75" t="s">
        <v>49</v>
      </c>
      <c r="AQ293" s="75" t="s">
        <v>49</v>
      </c>
      <c r="AR293" s="75" t="s">
        <v>49</v>
      </c>
      <c r="AS293" s="75" t="s">
        <v>49</v>
      </c>
      <c r="AT293" s="75" t="s">
        <v>49</v>
      </c>
      <c r="AU293" s="75" t="s">
        <v>49</v>
      </c>
      <c r="AV293" s="75" t="s">
        <v>49</v>
      </c>
      <c r="AW293" s="40" t="s">
        <v>49</v>
      </c>
      <c r="AX293" s="75" t="s">
        <v>49</v>
      </c>
      <c r="AY293" s="75" t="s">
        <v>49</v>
      </c>
      <c r="AZ293" s="75" t="s">
        <v>49</v>
      </c>
      <c r="BA293" s="75" t="s">
        <v>49</v>
      </c>
      <c r="BB293" s="75" t="s">
        <v>49</v>
      </c>
      <c r="BC293" s="75" t="s">
        <v>49</v>
      </c>
      <c r="BD293" s="75" t="s">
        <v>49</v>
      </c>
      <c r="BE293" s="75" t="s">
        <v>49</v>
      </c>
      <c r="BF293" s="75" t="s">
        <v>49</v>
      </c>
      <c r="BG293" s="75" t="s">
        <v>49</v>
      </c>
      <c r="BH293" s="75" t="s">
        <v>49</v>
      </c>
      <c r="BI293" s="75" t="s">
        <v>49</v>
      </c>
      <c r="BJ293" s="75" t="s">
        <v>49</v>
      </c>
      <c r="BK293" s="75" t="s">
        <v>49</v>
      </c>
      <c r="BL293" s="75" t="s">
        <v>49</v>
      </c>
      <c r="BM293" s="75" t="s">
        <v>49</v>
      </c>
      <c r="BN293" s="40" t="s">
        <v>49</v>
      </c>
      <c r="BO293" s="75" t="s">
        <v>49</v>
      </c>
      <c r="BP293" s="75" t="s">
        <v>49</v>
      </c>
      <c r="BQ293" s="75" t="s">
        <v>49</v>
      </c>
      <c r="BR293" s="75" t="s">
        <v>49</v>
      </c>
      <c r="BS293" s="75" t="s">
        <v>49</v>
      </c>
      <c r="BT293" s="75" t="s">
        <v>49</v>
      </c>
      <c r="BU293" s="75" t="s">
        <v>49</v>
      </c>
      <c r="BV293" s="40" t="s">
        <v>49</v>
      </c>
    </row>
  </sheetData>
  <sortState xmlns:xlrd2="http://schemas.microsoft.com/office/spreadsheetml/2017/richdata2" ref="A6:BY250">
    <sortCondition ref="C6:C250"/>
  </sortState>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B59A-A8F8-43DC-BB46-AA3F207243D7}">
  <sheetPr codeName="Sheet5"/>
  <dimension ref="A1:CB293"/>
  <sheetViews>
    <sheetView zoomScale="85" zoomScaleNormal="85" workbookViewId="0">
      <pane xSplit="3" ySplit="4" topLeftCell="D5" activePane="bottomRight" state="frozen"/>
      <selection pane="topRight" activeCell="D1" sqref="D1"/>
      <selection pane="bottomLeft" activeCell="A5" sqref="A5"/>
      <selection pane="bottomRight" activeCell="C4" sqref="C4"/>
    </sheetView>
  </sheetViews>
  <sheetFormatPr defaultColWidth="8.6640625" defaultRowHeight="13.8" x14ac:dyDescent="0.25"/>
  <cols>
    <col min="1" max="1" width="15.33203125" style="8" hidden="1" customWidth="1"/>
    <col min="2" max="2" width="9.88671875" style="8" hidden="1" customWidth="1"/>
    <col min="3" max="3" width="56.5546875" style="8" customWidth="1"/>
    <col min="4" max="4" width="15" style="75" bestFit="1" customWidth="1"/>
    <col min="5" max="5" width="14.44140625" style="75" bestFit="1" customWidth="1"/>
    <col min="6" max="6" width="14.6640625" style="75" bestFit="1" customWidth="1"/>
    <col min="7" max="9" width="16.109375" style="75" bestFit="1" customWidth="1"/>
    <col min="10" max="10" width="13.88671875" style="75" bestFit="1" customWidth="1"/>
    <col min="11" max="11" width="16.109375" style="75" bestFit="1" customWidth="1"/>
    <col min="12" max="12" width="15.33203125" style="75" bestFit="1" customWidth="1"/>
    <col min="13" max="13" width="16.109375" style="75" bestFit="1" customWidth="1"/>
    <col min="14" max="15" width="14.88671875" style="75" bestFit="1" customWidth="1"/>
    <col min="16" max="16" width="15.109375" style="75" bestFit="1" customWidth="1"/>
    <col min="17" max="18" width="15" style="75" bestFit="1" customWidth="1"/>
    <col min="19" max="19" width="15.109375" style="75" bestFit="1" customWidth="1"/>
    <col min="20" max="21" width="14.6640625" style="75" bestFit="1" customWidth="1"/>
    <col min="22" max="22" width="15" style="75" bestFit="1" customWidth="1"/>
    <col min="23" max="24" width="14.88671875" style="75" bestFit="1" customWidth="1"/>
    <col min="25" max="25" width="15" style="75" bestFit="1" customWidth="1"/>
    <col min="26" max="26" width="11.6640625" style="75" bestFit="1" customWidth="1"/>
    <col min="27" max="27" width="11.5546875" style="75" bestFit="1" customWidth="1"/>
    <col min="28" max="29" width="15.6640625" style="75" bestFit="1" customWidth="1"/>
    <col min="30" max="31" width="13" style="75" bestFit="1" customWidth="1"/>
    <col min="32" max="32" width="14.6640625" style="75" bestFit="1" customWidth="1"/>
    <col min="33" max="33" width="12.6640625" style="75" bestFit="1" customWidth="1"/>
    <col min="34" max="34" width="12.109375" style="75" hidden="1" customWidth="1"/>
    <col min="35" max="35" width="14.33203125" style="75" bestFit="1" customWidth="1"/>
    <col min="36" max="36" width="11.33203125" style="75" bestFit="1" customWidth="1"/>
    <col min="37" max="37" width="9.88671875" style="75" bestFit="1" customWidth="1"/>
    <col min="38" max="38" width="34.6640625" style="75" hidden="1" customWidth="1"/>
    <col min="39" max="39" width="9.6640625" style="75" hidden="1" customWidth="1"/>
    <col min="40" max="40" width="17.109375" style="75" customWidth="1"/>
    <col min="41" max="41" width="17.44140625" style="75" hidden="1" customWidth="1"/>
    <col min="42" max="44" width="19.5546875" style="75" hidden="1" customWidth="1"/>
    <col min="45" max="45" width="16.109375" style="75" bestFit="1" customWidth="1"/>
    <col min="46" max="46" width="14.109375" style="75" bestFit="1" customWidth="1"/>
    <col min="47" max="47" width="18.33203125" style="75" bestFit="1" customWidth="1"/>
    <col min="48" max="48" width="15.6640625" style="75" customWidth="1"/>
    <col min="49" max="49" width="14.5546875" style="40" bestFit="1" customWidth="1"/>
    <col min="50" max="50" width="19.44140625" style="75" bestFit="1" customWidth="1"/>
    <col min="51" max="51" width="18.109375" style="75" bestFit="1" customWidth="1"/>
    <col min="52" max="52" width="21.5546875" style="75" bestFit="1" customWidth="1"/>
    <col min="53" max="53" width="20" style="75" bestFit="1" customWidth="1"/>
    <col min="54" max="54" width="18.109375" style="75" bestFit="1" customWidth="1"/>
    <col min="55" max="55" width="19.33203125" style="75" bestFit="1" customWidth="1"/>
    <col min="56" max="56" width="13.6640625" style="75" bestFit="1" customWidth="1"/>
    <col min="57" max="57" width="14.6640625" style="75" bestFit="1" customWidth="1"/>
    <col min="58" max="58" width="14.6640625" style="75" hidden="1" customWidth="1"/>
    <col min="59" max="59" width="16" style="75" hidden="1" customWidth="1"/>
    <col min="60" max="60" width="14.6640625" style="75" hidden="1" customWidth="1"/>
    <col min="61" max="61" width="14.88671875" style="75" hidden="1" customWidth="1"/>
    <col min="62" max="62" width="14.6640625" style="75" hidden="1" customWidth="1"/>
    <col min="63" max="63" width="11.88671875" style="75" hidden="1" customWidth="1"/>
    <col min="64" max="64" width="12.6640625" style="75" hidden="1" customWidth="1"/>
    <col min="65" max="65" width="16" style="75" bestFit="1" customWidth="1"/>
    <col min="66" max="66" width="16.33203125" style="40" bestFit="1" customWidth="1"/>
    <col min="67" max="67" width="25.109375" style="75" customWidth="1"/>
    <col min="68" max="68" width="20.44140625" style="75" customWidth="1"/>
    <col min="69" max="69" width="22.6640625" style="75" customWidth="1"/>
    <col min="70" max="70" width="16.44140625" style="75" customWidth="1"/>
    <col min="71" max="72" width="15.109375" style="75" customWidth="1"/>
    <col min="73" max="73" width="16.88671875" style="75" customWidth="1"/>
    <col min="74" max="74" width="15.109375" style="40" customWidth="1"/>
    <col min="75" max="75" width="11.33203125" style="8" customWidth="1"/>
    <col min="76" max="76" width="18.33203125" style="8" customWidth="1"/>
    <col min="77" max="77" width="8.6640625" style="8" hidden="1" customWidth="1"/>
    <col min="78" max="78" width="10.33203125" style="8" hidden="1" customWidth="1"/>
    <col min="79" max="79" width="8.6640625" style="8"/>
    <col min="80" max="80" width="13.5546875" style="8" customWidth="1"/>
    <col min="81" max="16384" width="8.6640625" style="8"/>
  </cols>
  <sheetData>
    <row r="1" spans="1:80" ht="17.399999999999999" x14ac:dyDescent="0.3">
      <c r="A1" s="8" t="s">
        <v>354</v>
      </c>
      <c r="C1" s="63" t="s">
        <v>624</v>
      </c>
    </row>
    <row r="2" spans="1:80" hidden="1" x14ac:dyDescent="0.25">
      <c r="C2" s="8">
        <v>1</v>
      </c>
      <c r="D2" s="75">
        <v>2</v>
      </c>
      <c r="E2" s="75">
        <v>3</v>
      </c>
      <c r="F2" s="75">
        <v>4</v>
      </c>
      <c r="G2" s="75">
        <v>5</v>
      </c>
      <c r="H2" s="75">
        <v>6</v>
      </c>
      <c r="I2" s="75">
        <v>7</v>
      </c>
      <c r="J2" s="75">
        <v>8</v>
      </c>
      <c r="K2" s="75">
        <v>9</v>
      </c>
      <c r="L2" s="75">
        <v>10</v>
      </c>
      <c r="M2" s="75">
        <v>11</v>
      </c>
      <c r="N2" s="75">
        <v>12</v>
      </c>
      <c r="O2" s="75">
        <v>13</v>
      </c>
      <c r="P2" s="75">
        <v>14</v>
      </c>
      <c r="Q2" s="75">
        <v>15</v>
      </c>
      <c r="R2" s="75">
        <v>16</v>
      </c>
      <c r="S2" s="75">
        <v>17</v>
      </c>
      <c r="T2" s="75">
        <v>18</v>
      </c>
      <c r="U2" s="75">
        <v>19</v>
      </c>
      <c r="V2" s="75">
        <v>20</v>
      </c>
      <c r="W2" s="75">
        <v>21</v>
      </c>
      <c r="X2" s="75">
        <v>22</v>
      </c>
      <c r="Y2" s="75">
        <v>23</v>
      </c>
      <c r="Z2" s="75">
        <v>24</v>
      </c>
      <c r="AA2" s="75">
        <v>25</v>
      </c>
      <c r="AB2" s="75">
        <v>26</v>
      </c>
      <c r="AC2" s="75">
        <v>27</v>
      </c>
      <c r="AD2" s="75">
        <v>28</v>
      </c>
      <c r="AE2" s="75">
        <v>29</v>
      </c>
      <c r="AF2" s="75">
        <v>30</v>
      </c>
      <c r="AG2" s="75">
        <v>31</v>
      </c>
      <c r="AH2" s="75">
        <v>32</v>
      </c>
      <c r="AI2" s="75">
        <v>33</v>
      </c>
      <c r="AJ2" s="75">
        <v>34</v>
      </c>
      <c r="AK2" s="75">
        <v>35</v>
      </c>
      <c r="AL2" s="75">
        <v>36</v>
      </c>
      <c r="AM2" s="75">
        <v>37</v>
      </c>
      <c r="AN2" s="75">
        <v>38</v>
      </c>
      <c r="AO2" s="75">
        <v>39</v>
      </c>
      <c r="AP2" s="75">
        <v>40</v>
      </c>
      <c r="AQ2" s="75">
        <v>41</v>
      </c>
      <c r="AR2" s="75">
        <v>42</v>
      </c>
      <c r="AS2" s="75">
        <v>43</v>
      </c>
      <c r="AT2" s="75">
        <v>44</v>
      </c>
      <c r="AU2" s="75">
        <v>45</v>
      </c>
      <c r="AV2" s="75">
        <v>46</v>
      </c>
      <c r="AW2" s="40">
        <v>47</v>
      </c>
      <c r="AX2" s="75">
        <v>48</v>
      </c>
      <c r="AY2" s="75">
        <v>49</v>
      </c>
      <c r="AZ2" s="75">
        <v>50</v>
      </c>
      <c r="BA2" s="75">
        <v>51</v>
      </c>
      <c r="BB2" s="75">
        <v>52</v>
      </c>
      <c r="BC2" s="75">
        <v>53</v>
      </c>
      <c r="BD2" s="75">
        <v>54</v>
      </c>
      <c r="BE2" s="75">
        <v>55</v>
      </c>
      <c r="BF2" s="75">
        <v>56</v>
      </c>
      <c r="BG2" s="75">
        <v>57</v>
      </c>
      <c r="BH2" s="75">
        <v>58</v>
      </c>
      <c r="BI2" s="75">
        <v>59</v>
      </c>
      <c r="BJ2" s="75">
        <v>60</v>
      </c>
      <c r="BK2" s="75">
        <v>61</v>
      </c>
      <c r="BL2" s="75">
        <v>62</v>
      </c>
      <c r="BM2" s="75">
        <v>63</v>
      </c>
      <c r="BN2" s="40">
        <v>64</v>
      </c>
      <c r="BO2" s="75">
        <v>65</v>
      </c>
      <c r="BP2" s="75">
        <v>66</v>
      </c>
      <c r="BQ2" s="75">
        <v>67</v>
      </c>
      <c r="BR2" s="75">
        <v>68</v>
      </c>
      <c r="BS2" s="75">
        <v>69</v>
      </c>
      <c r="BT2" s="75">
        <v>70</v>
      </c>
      <c r="BU2" s="75">
        <v>71</v>
      </c>
      <c r="BV2" s="40">
        <v>72</v>
      </c>
    </row>
    <row r="3" spans="1:80" s="43" customFormat="1" x14ac:dyDescent="0.25">
      <c r="C3" s="43">
        <v>1</v>
      </c>
      <c r="D3" s="53">
        <v>2</v>
      </c>
      <c r="E3" s="53">
        <v>3</v>
      </c>
      <c r="F3" s="53">
        <v>4</v>
      </c>
      <c r="G3" s="43">
        <v>5</v>
      </c>
      <c r="H3" s="53">
        <v>6</v>
      </c>
      <c r="I3" s="43">
        <v>7</v>
      </c>
      <c r="J3" s="53">
        <v>8</v>
      </c>
      <c r="K3" s="43">
        <v>9</v>
      </c>
      <c r="L3" s="53">
        <v>10</v>
      </c>
      <c r="M3" s="43">
        <v>11</v>
      </c>
      <c r="N3" s="53">
        <v>12</v>
      </c>
      <c r="O3" s="43">
        <v>13</v>
      </c>
      <c r="P3" s="53">
        <v>14</v>
      </c>
      <c r="Q3" s="43">
        <v>15</v>
      </c>
      <c r="R3" s="53">
        <v>16</v>
      </c>
      <c r="S3" s="43">
        <v>17</v>
      </c>
      <c r="T3" s="53">
        <v>18</v>
      </c>
      <c r="U3" s="43">
        <v>19</v>
      </c>
      <c r="V3" s="53">
        <v>20</v>
      </c>
      <c r="W3" s="43">
        <v>21</v>
      </c>
      <c r="X3" s="53">
        <v>22</v>
      </c>
      <c r="Y3" s="43">
        <v>23</v>
      </c>
      <c r="Z3" s="53">
        <v>24</v>
      </c>
      <c r="AA3" s="43">
        <v>25</v>
      </c>
      <c r="AB3" s="53">
        <v>26</v>
      </c>
      <c r="AC3" s="43">
        <v>27</v>
      </c>
      <c r="AD3" s="53">
        <v>28</v>
      </c>
      <c r="AE3" s="43">
        <v>29</v>
      </c>
      <c r="AF3" s="53">
        <v>30</v>
      </c>
      <c r="AG3" s="43">
        <v>31</v>
      </c>
      <c r="AH3" s="53">
        <v>32</v>
      </c>
      <c r="AI3" s="43">
        <v>33</v>
      </c>
      <c r="AJ3" s="53">
        <v>34</v>
      </c>
      <c r="AK3" s="43">
        <v>35</v>
      </c>
      <c r="AL3" s="53">
        <v>36</v>
      </c>
      <c r="AM3" s="43">
        <v>37</v>
      </c>
      <c r="AN3" s="53">
        <v>38</v>
      </c>
      <c r="AO3" s="43">
        <v>39</v>
      </c>
      <c r="AP3" s="53">
        <v>40</v>
      </c>
      <c r="AQ3" s="43">
        <v>41</v>
      </c>
      <c r="AR3" s="53">
        <v>42</v>
      </c>
      <c r="AS3" s="43">
        <v>43</v>
      </c>
      <c r="AT3" s="53">
        <v>44</v>
      </c>
      <c r="AU3" s="43">
        <v>45</v>
      </c>
      <c r="AV3" s="53">
        <v>46</v>
      </c>
      <c r="AW3" s="43">
        <v>47</v>
      </c>
      <c r="AX3" s="53">
        <v>48</v>
      </c>
      <c r="AY3" s="43">
        <v>49</v>
      </c>
      <c r="AZ3" s="53">
        <v>50</v>
      </c>
      <c r="BA3" s="43">
        <v>51</v>
      </c>
      <c r="BB3" s="53">
        <v>52</v>
      </c>
      <c r="BC3" s="43">
        <v>53</v>
      </c>
      <c r="BD3" s="53">
        <v>54</v>
      </c>
      <c r="BE3" s="43">
        <v>55</v>
      </c>
      <c r="BF3" s="53">
        <v>56</v>
      </c>
      <c r="BG3" s="43">
        <v>57</v>
      </c>
      <c r="BH3" s="53">
        <v>58</v>
      </c>
      <c r="BI3" s="43">
        <v>59</v>
      </c>
      <c r="BJ3" s="53">
        <v>60</v>
      </c>
      <c r="BK3" s="43">
        <v>61</v>
      </c>
      <c r="BL3" s="53">
        <v>62</v>
      </c>
      <c r="BM3" s="43">
        <v>63</v>
      </c>
      <c r="BN3" s="53">
        <v>64</v>
      </c>
      <c r="BO3" s="43">
        <v>65</v>
      </c>
      <c r="BP3" s="53">
        <v>66</v>
      </c>
      <c r="BQ3" s="43">
        <v>67</v>
      </c>
      <c r="BR3" s="53">
        <v>68</v>
      </c>
      <c r="BS3" s="43">
        <v>69</v>
      </c>
      <c r="BT3" s="53">
        <v>70</v>
      </c>
      <c r="BU3" s="43">
        <v>71</v>
      </c>
      <c r="BV3" s="53">
        <v>72</v>
      </c>
    </row>
    <row r="4" spans="1:80" ht="208.95" customHeight="1" x14ac:dyDescent="0.25">
      <c r="A4" s="202" t="s">
        <v>355</v>
      </c>
      <c r="B4" s="202" t="s">
        <v>356</v>
      </c>
      <c r="C4" s="202" t="s">
        <v>335</v>
      </c>
      <c r="D4" s="203" t="s">
        <v>357</v>
      </c>
      <c r="E4" s="203" t="s">
        <v>358</v>
      </c>
      <c r="F4" s="203" t="s">
        <v>359</v>
      </c>
      <c r="G4" s="204" t="s">
        <v>360</v>
      </c>
      <c r="H4" s="204" t="s">
        <v>361</v>
      </c>
      <c r="I4" s="204" t="s">
        <v>362</v>
      </c>
      <c r="J4" s="204" t="s">
        <v>363</v>
      </c>
      <c r="K4" s="204" t="s">
        <v>364</v>
      </c>
      <c r="L4" s="204" t="s">
        <v>365</v>
      </c>
      <c r="M4" s="204" t="s">
        <v>366</v>
      </c>
      <c r="N4" s="204" t="s">
        <v>367</v>
      </c>
      <c r="O4" s="204" t="s">
        <v>368</v>
      </c>
      <c r="P4" s="204" t="s">
        <v>369</v>
      </c>
      <c r="Q4" s="204" t="s">
        <v>370</v>
      </c>
      <c r="R4" s="204" t="s">
        <v>371</v>
      </c>
      <c r="S4" s="204" t="s">
        <v>372</v>
      </c>
      <c r="T4" s="204" t="s">
        <v>373</v>
      </c>
      <c r="U4" s="204" t="s">
        <v>374</v>
      </c>
      <c r="V4" s="204" t="s">
        <v>375</v>
      </c>
      <c r="W4" s="204" t="s">
        <v>376</v>
      </c>
      <c r="X4" s="204" t="s">
        <v>377</v>
      </c>
      <c r="Y4" s="204" t="s">
        <v>378</v>
      </c>
      <c r="Z4" s="204" t="s">
        <v>379</v>
      </c>
      <c r="AA4" s="204" t="s">
        <v>380</v>
      </c>
      <c r="AB4" s="204" t="s">
        <v>381</v>
      </c>
      <c r="AC4" s="204" t="s">
        <v>382</v>
      </c>
      <c r="AD4" s="204" t="s">
        <v>383</v>
      </c>
      <c r="AE4" s="204" t="s">
        <v>384</v>
      </c>
      <c r="AF4" s="204" t="s">
        <v>40</v>
      </c>
      <c r="AG4" s="204" t="s">
        <v>385</v>
      </c>
      <c r="AH4" s="204" t="s">
        <v>386</v>
      </c>
      <c r="AI4" s="204" t="s">
        <v>42</v>
      </c>
      <c r="AJ4" s="204" t="s">
        <v>387</v>
      </c>
      <c r="AK4" s="204" t="s">
        <v>388</v>
      </c>
      <c r="AL4" s="204" t="s">
        <v>446</v>
      </c>
      <c r="AM4" s="204" t="s">
        <v>637</v>
      </c>
      <c r="AN4" s="204" t="s">
        <v>636</v>
      </c>
      <c r="AO4" s="204" t="s">
        <v>449</v>
      </c>
      <c r="AP4" s="204" t="s">
        <v>450</v>
      </c>
      <c r="AQ4" s="204" t="s">
        <v>451</v>
      </c>
      <c r="AR4" s="204" t="s">
        <v>452</v>
      </c>
      <c r="AS4" s="204" t="s">
        <v>389</v>
      </c>
      <c r="AT4" s="204" t="s">
        <v>390</v>
      </c>
      <c r="AU4" s="205" t="s">
        <v>391</v>
      </c>
      <c r="AV4" s="204" t="s">
        <v>57</v>
      </c>
      <c r="AW4" s="204" t="s">
        <v>392</v>
      </c>
      <c r="AX4" s="206" t="s">
        <v>393</v>
      </c>
      <c r="AY4" s="206" t="s">
        <v>394</v>
      </c>
      <c r="AZ4" s="206" t="s">
        <v>395</v>
      </c>
      <c r="BA4" s="206" t="s">
        <v>396</v>
      </c>
      <c r="BB4" s="206" t="s">
        <v>397</v>
      </c>
      <c r="BC4" s="206" t="s">
        <v>398</v>
      </c>
      <c r="BD4" s="207" t="s">
        <v>399</v>
      </c>
      <c r="BE4" s="207" t="s">
        <v>400</v>
      </c>
      <c r="BF4" s="206" t="s">
        <v>453</v>
      </c>
      <c r="BG4" s="206" t="s">
        <v>401</v>
      </c>
      <c r="BH4" s="206" t="s">
        <v>454</v>
      </c>
      <c r="BI4" s="206" t="s">
        <v>455</v>
      </c>
      <c r="BJ4" s="206" t="s">
        <v>413</v>
      </c>
      <c r="BK4" s="208" t="s">
        <v>402</v>
      </c>
      <c r="BL4" s="208" t="s">
        <v>403</v>
      </c>
      <c r="BM4" s="206" t="s">
        <v>638</v>
      </c>
      <c r="BN4" s="206" t="s">
        <v>639</v>
      </c>
      <c r="BO4" s="206" t="s">
        <v>404</v>
      </c>
      <c r="BP4" s="206" t="s">
        <v>405</v>
      </c>
      <c r="BQ4" s="207" t="s">
        <v>640</v>
      </c>
      <c r="BR4" s="209" t="s">
        <v>406</v>
      </c>
      <c r="BS4" s="207" t="s">
        <v>407</v>
      </c>
      <c r="BT4" s="207" t="s">
        <v>408</v>
      </c>
      <c r="BU4" s="207" t="s">
        <v>409</v>
      </c>
      <c r="BV4" s="207" t="s">
        <v>410</v>
      </c>
      <c r="BW4" s="207" t="s">
        <v>641</v>
      </c>
      <c r="BX4" s="207" t="s">
        <v>642</v>
      </c>
      <c r="BY4" s="210"/>
      <c r="BZ4" s="192" t="s">
        <v>356</v>
      </c>
      <c r="CB4" s="321"/>
    </row>
    <row r="5" spans="1:80" x14ac:dyDescent="0.25">
      <c r="A5" s="193" t="s">
        <v>411</v>
      </c>
      <c r="B5" s="193"/>
      <c r="C5" s="194"/>
      <c r="D5" s="222">
        <v>84065.500000000015</v>
      </c>
      <c r="E5" s="222">
        <v>49288.666666666672</v>
      </c>
      <c r="F5" s="222">
        <v>34776.833333333336</v>
      </c>
      <c r="G5" s="195">
        <v>201464091.72701403</v>
      </c>
      <c r="H5" s="195">
        <v>121019965.82049273</v>
      </c>
      <c r="I5" s="195">
        <v>87775347.224694386</v>
      </c>
      <c r="J5" s="195">
        <v>5218606.1706340956</v>
      </c>
      <c r="K5" s="195">
        <v>4284088.2029349478</v>
      </c>
      <c r="L5" s="195">
        <v>13132209.177361</v>
      </c>
      <c r="M5" s="195">
        <v>15519621.246763516</v>
      </c>
      <c r="N5" s="195">
        <v>892687.57465534145</v>
      </c>
      <c r="O5" s="195">
        <v>1154413.85770572</v>
      </c>
      <c r="P5" s="195">
        <v>430698.18232451117</v>
      </c>
      <c r="Q5" s="195">
        <v>277310.87254919996</v>
      </c>
      <c r="R5" s="195">
        <v>140570.85932991546</v>
      </c>
      <c r="S5" s="195">
        <v>67851.482741862754</v>
      </c>
      <c r="T5" s="195">
        <v>855819.56168114301</v>
      </c>
      <c r="U5" s="195">
        <v>1211232.3450283783</v>
      </c>
      <c r="V5" s="195">
        <v>402807.80019032472</v>
      </c>
      <c r="W5" s="195">
        <v>300665.68131037551</v>
      </c>
      <c r="X5" s="195">
        <v>111909.82597462658</v>
      </c>
      <c r="Y5" s="195">
        <v>81522.918471806348</v>
      </c>
      <c r="Z5" s="195">
        <v>3437675.6163878483</v>
      </c>
      <c r="AA5" s="195">
        <v>1847445.0206457169</v>
      </c>
      <c r="AB5" s="195">
        <v>19353857.027982909</v>
      </c>
      <c r="AC5" s="195">
        <v>14408097.85750179</v>
      </c>
      <c r="AD5" s="195">
        <v>746168.34922121139</v>
      </c>
      <c r="AE5" s="195">
        <v>134763.73218501342</v>
      </c>
      <c r="AF5" s="195">
        <v>37627208.710873604</v>
      </c>
      <c r="AG5" s="195">
        <v>1479269.3419796808</v>
      </c>
      <c r="AH5" s="195">
        <v>0</v>
      </c>
      <c r="AI5" s="195">
        <v>138594.53270674421</v>
      </c>
      <c r="AJ5" s="195">
        <v>5876490.1600000011</v>
      </c>
      <c r="AK5" s="195">
        <v>263817</v>
      </c>
      <c r="AL5" s="195">
        <v>0</v>
      </c>
      <c r="AM5" s="195">
        <v>0</v>
      </c>
      <c r="AN5" s="195">
        <v>101947</v>
      </c>
      <c r="AO5" s="195">
        <v>0</v>
      </c>
      <c r="AP5" s="195">
        <v>0</v>
      </c>
      <c r="AQ5" s="195">
        <v>0</v>
      </c>
      <c r="AR5" s="195">
        <v>0</v>
      </c>
      <c r="AS5" s="195">
        <v>410259404.77220112</v>
      </c>
      <c r="AT5" s="195">
        <v>84010023.36358127</v>
      </c>
      <c r="AU5" s="195">
        <v>45487326.74555999</v>
      </c>
      <c r="AV5" s="195">
        <v>58433401.777614504</v>
      </c>
      <c r="AW5" s="195">
        <v>539756754.88134205</v>
      </c>
      <c r="AX5" s="195">
        <v>533375906.18863511</v>
      </c>
      <c r="AY5" s="195"/>
      <c r="AZ5" s="195">
        <v>481848858.5703463</v>
      </c>
      <c r="BA5" s="195">
        <v>315069.93140843371</v>
      </c>
      <c r="BB5" s="195">
        <v>0</v>
      </c>
      <c r="BC5" s="195">
        <v>540071824.81275046</v>
      </c>
      <c r="BD5" s="195">
        <v>285010401.19529539</v>
      </c>
      <c r="BE5" s="195">
        <v>255061423.61745521</v>
      </c>
      <c r="BF5" s="195">
        <v>488229707.26305306</v>
      </c>
      <c r="BG5" s="195"/>
      <c r="BH5" s="195">
        <v>494686445.06719083</v>
      </c>
      <c r="BI5" s="195">
        <v>1300182.87055665</v>
      </c>
      <c r="BJ5" s="195">
        <v>1261938.7189064533</v>
      </c>
      <c r="BK5" s="195"/>
      <c r="BL5" s="195"/>
      <c r="BM5" s="195">
        <v>94111.187249271636</v>
      </c>
      <c r="BN5" s="195">
        <v>540165935.99999964</v>
      </c>
      <c r="BO5" s="195"/>
      <c r="BP5" s="195"/>
      <c r="BQ5" s="195"/>
      <c r="BR5" s="195"/>
      <c r="BS5" s="195">
        <v>-235774</v>
      </c>
      <c r="BT5" s="195">
        <v>539930161.99999964</v>
      </c>
      <c r="BU5" s="195">
        <v>-320612.5</v>
      </c>
      <c r="BV5" s="195">
        <v>539609549.49999964</v>
      </c>
      <c r="BW5" s="195">
        <v>5876490.1600000011</v>
      </c>
      <c r="BX5" s="195">
        <v>533733059.33999956</v>
      </c>
      <c r="BZ5" s="193"/>
    </row>
    <row r="6" spans="1:80" x14ac:dyDescent="0.25">
      <c r="A6" s="23">
        <v>137377</v>
      </c>
      <c r="B6" s="23">
        <v>8734603</v>
      </c>
      <c r="C6" s="23" t="s">
        <v>91</v>
      </c>
      <c r="D6" s="223">
        <v>1016</v>
      </c>
      <c r="E6" s="223">
        <v>0</v>
      </c>
      <c r="F6" s="223">
        <v>1016</v>
      </c>
      <c r="G6" s="30">
        <v>0</v>
      </c>
      <c r="H6" s="30">
        <v>3654303.3366341069</v>
      </c>
      <c r="I6" s="30">
        <v>2430503.5551751587</v>
      </c>
      <c r="J6" s="30">
        <v>0</v>
      </c>
      <c r="K6" s="30">
        <v>139675.7309843908</v>
      </c>
      <c r="L6" s="30">
        <v>0</v>
      </c>
      <c r="M6" s="30">
        <v>501698.39999999927</v>
      </c>
      <c r="N6" s="30">
        <v>0</v>
      </c>
      <c r="O6" s="30">
        <v>0</v>
      </c>
      <c r="P6" s="30">
        <v>0</v>
      </c>
      <c r="Q6" s="30">
        <v>0</v>
      </c>
      <c r="R6" s="30">
        <v>0</v>
      </c>
      <c r="S6" s="30">
        <v>0</v>
      </c>
      <c r="T6" s="30">
        <v>1040.9676440600888</v>
      </c>
      <c r="U6" s="30">
        <v>85590.672956051596</v>
      </c>
      <c r="V6" s="30">
        <v>0</v>
      </c>
      <c r="W6" s="30">
        <v>0</v>
      </c>
      <c r="X6" s="30">
        <v>0</v>
      </c>
      <c r="Y6" s="30">
        <v>0</v>
      </c>
      <c r="Z6" s="30">
        <v>0</v>
      </c>
      <c r="AA6" s="30">
        <v>14754.584867982125</v>
      </c>
      <c r="AB6" s="30">
        <v>0</v>
      </c>
      <c r="AC6" s="30">
        <v>425788.85906407342</v>
      </c>
      <c r="AD6" s="30">
        <v>0</v>
      </c>
      <c r="AE6" s="30">
        <v>0</v>
      </c>
      <c r="AF6" s="30">
        <v>153580.44371785081</v>
      </c>
      <c r="AG6" s="30">
        <v>0</v>
      </c>
      <c r="AH6" s="30">
        <v>0</v>
      </c>
      <c r="AI6" s="30">
        <v>0</v>
      </c>
      <c r="AJ6" s="30">
        <v>35520</v>
      </c>
      <c r="AK6" s="30">
        <v>0</v>
      </c>
      <c r="AL6" s="30">
        <v>0</v>
      </c>
      <c r="AM6" s="30">
        <v>0</v>
      </c>
      <c r="AN6" s="30">
        <v>0</v>
      </c>
      <c r="AO6" s="30">
        <v>0</v>
      </c>
      <c r="AP6" s="30">
        <v>0</v>
      </c>
      <c r="AQ6" s="30">
        <v>0</v>
      </c>
      <c r="AR6" s="30">
        <v>0</v>
      </c>
      <c r="AS6" s="30">
        <v>6084806.8918092661</v>
      </c>
      <c r="AT6" s="30">
        <v>1168549.2155165572</v>
      </c>
      <c r="AU6" s="30">
        <v>189100.44371785081</v>
      </c>
      <c r="AV6" s="30">
        <v>798292.27828496683</v>
      </c>
      <c r="AW6" s="38">
        <v>7442456.5510436734</v>
      </c>
      <c r="AX6" s="30">
        <v>7406936.5510436734</v>
      </c>
      <c r="AY6" s="30">
        <v>6640</v>
      </c>
      <c r="AZ6" s="30">
        <v>6746240</v>
      </c>
      <c r="BA6" s="30">
        <v>0</v>
      </c>
      <c r="BB6" s="30">
        <v>0</v>
      </c>
      <c r="BC6" s="30">
        <v>7442456.5510436734</v>
      </c>
      <c r="BD6" s="30">
        <v>0</v>
      </c>
      <c r="BE6" s="30">
        <v>7442456.5510436734</v>
      </c>
      <c r="BF6" s="30">
        <v>6781760</v>
      </c>
      <c r="BG6" s="30">
        <v>6592659.5562821496</v>
      </c>
      <c r="BH6" s="30">
        <v>7253356.107325823</v>
      </c>
      <c r="BI6" s="30">
        <v>7139.1300268954956</v>
      </c>
      <c r="BJ6" s="30">
        <v>6911.9125097976994</v>
      </c>
      <c r="BK6" s="196">
        <v>3.2873320774201534E-2</v>
      </c>
      <c r="BL6" s="30">
        <v>0</v>
      </c>
      <c r="BM6" s="30">
        <v>0</v>
      </c>
      <c r="BN6" s="38">
        <v>7442456.5510436734</v>
      </c>
      <c r="BO6" s="30">
        <v>7290.2918809484972</v>
      </c>
      <c r="BP6" s="30" t="s">
        <v>412</v>
      </c>
      <c r="BQ6" s="30">
        <v>7325.2525108697573</v>
      </c>
      <c r="BR6" s="196">
        <v>3.1046407413095833E-2</v>
      </c>
      <c r="BS6" s="30">
        <v>0</v>
      </c>
      <c r="BT6" s="30">
        <v>7442456.5510436734</v>
      </c>
      <c r="BU6" s="30">
        <v>0</v>
      </c>
      <c r="BV6" s="38">
        <v>7442456.5510436734</v>
      </c>
      <c r="BW6" s="211">
        <v>35520</v>
      </c>
      <c r="BX6" s="212">
        <v>7406936.5510436734</v>
      </c>
      <c r="BZ6" s="23">
        <f t="shared" ref="BZ6:BZ69" si="0">B6</f>
        <v>8734603</v>
      </c>
      <c r="CB6" s="320"/>
    </row>
    <row r="7" spans="1:80" x14ac:dyDescent="0.25">
      <c r="A7" s="23">
        <v>110850</v>
      </c>
      <c r="B7" s="23">
        <v>8733373</v>
      </c>
      <c r="C7" s="23" t="s">
        <v>92</v>
      </c>
      <c r="D7" s="223">
        <v>103</v>
      </c>
      <c r="E7" s="223">
        <v>103</v>
      </c>
      <c r="F7" s="223">
        <v>0</v>
      </c>
      <c r="G7" s="30">
        <v>421005.5343598075</v>
      </c>
      <c r="H7" s="30">
        <v>0</v>
      </c>
      <c r="I7" s="30">
        <v>0</v>
      </c>
      <c r="J7" s="30">
        <v>4571.2057413073471</v>
      </c>
      <c r="K7" s="30">
        <v>0</v>
      </c>
      <c r="L7" s="30">
        <v>11311.559999999998</v>
      </c>
      <c r="M7" s="30">
        <v>0</v>
      </c>
      <c r="N7" s="30">
        <v>0</v>
      </c>
      <c r="O7" s="30">
        <v>3151.829999999989</v>
      </c>
      <c r="P7" s="30">
        <v>899.11999999999819</v>
      </c>
      <c r="Q7" s="30">
        <v>494.01999999999947</v>
      </c>
      <c r="R7" s="30">
        <v>0</v>
      </c>
      <c r="S7" s="30">
        <v>0</v>
      </c>
      <c r="T7" s="30">
        <v>0</v>
      </c>
      <c r="U7" s="30">
        <v>0</v>
      </c>
      <c r="V7" s="30">
        <v>0</v>
      </c>
      <c r="W7" s="30">
        <v>0</v>
      </c>
      <c r="X7" s="30">
        <v>0</v>
      </c>
      <c r="Y7" s="30">
        <v>0</v>
      </c>
      <c r="Z7" s="30">
        <v>0</v>
      </c>
      <c r="AA7" s="30">
        <v>0</v>
      </c>
      <c r="AB7" s="30">
        <v>20847.373353133546</v>
      </c>
      <c r="AC7" s="30">
        <v>0</v>
      </c>
      <c r="AD7" s="30">
        <v>2793.7157728557554</v>
      </c>
      <c r="AE7" s="30">
        <v>0</v>
      </c>
      <c r="AF7" s="30">
        <v>153580.44371785081</v>
      </c>
      <c r="AG7" s="30">
        <v>36826.337783478295</v>
      </c>
      <c r="AH7" s="30">
        <v>0</v>
      </c>
      <c r="AI7" s="30">
        <v>0</v>
      </c>
      <c r="AJ7" s="30">
        <v>2694.6</v>
      </c>
      <c r="AK7" s="30">
        <v>0</v>
      </c>
      <c r="AL7" s="30">
        <v>0</v>
      </c>
      <c r="AM7" s="30">
        <v>0</v>
      </c>
      <c r="AN7" s="30">
        <v>0</v>
      </c>
      <c r="AO7" s="30">
        <v>0</v>
      </c>
      <c r="AP7" s="30">
        <v>0</v>
      </c>
      <c r="AQ7" s="30">
        <v>0</v>
      </c>
      <c r="AR7" s="30">
        <v>0</v>
      </c>
      <c r="AS7" s="30">
        <v>421005.5343598075</v>
      </c>
      <c r="AT7" s="30">
        <v>44068.824867296637</v>
      </c>
      <c r="AU7" s="30">
        <v>193101.3815013291</v>
      </c>
      <c r="AV7" s="30">
        <v>42684.598801656568</v>
      </c>
      <c r="AW7" s="38">
        <v>658175.74072843324</v>
      </c>
      <c r="AX7" s="30">
        <v>655481.14072843327</v>
      </c>
      <c r="AY7" s="30">
        <v>5115</v>
      </c>
      <c r="AZ7" s="30">
        <v>526845</v>
      </c>
      <c r="BA7" s="30">
        <v>0</v>
      </c>
      <c r="BB7" s="30">
        <v>0</v>
      </c>
      <c r="BC7" s="30">
        <v>658175.74072843324</v>
      </c>
      <c r="BD7" s="30">
        <v>658175.74072843324</v>
      </c>
      <c r="BE7" s="30">
        <v>0</v>
      </c>
      <c r="BF7" s="30">
        <v>529539.6</v>
      </c>
      <c r="BG7" s="30">
        <v>336438.2184986709</v>
      </c>
      <c r="BH7" s="30">
        <v>465074.35922710417</v>
      </c>
      <c r="BI7" s="30">
        <v>4515.285041039846</v>
      </c>
      <c r="BJ7" s="30">
        <v>4248.0215863948633</v>
      </c>
      <c r="BK7" s="196">
        <v>6.2914806153751002E-2</v>
      </c>
      <c r="BL7" s="30">
        <v>0</v>
      </c>
      <c r="BM7" s="30">
        <v>0</v>
      </c>
      <c r="BN7" s="38">
        <v>658175.74072843324</v>
      </c>
      <c r="BO7" s="30">
        <v>6363.8945701789635</v>
      </c>
      <c r="BP7" s="30" t="s">
        <v>412</v>
      </c>
      <c r="BQ7" s="30">
        <v>6390.0557352275073</v>
      </c>
      <c r="BR7" s="196">
        <v>4.3650583328225467E-2</v>
      </c>
      <c r="BS7" s="30">
        <v>-896.75000000000011</v>
      </c>
      <c r="BT7" s="30">
        <v>657278.99072843324</v>
      </c>
      <c r="BU7" s="30">
        <v>-1287.5</v>
      </c>
      <c r="BV7" s="38">
        <v>655991.49072843324</v>
      </c>
      <c r="BW7" s="211">
        <v>2694.6</v>
      </c>
      <c r="BX7" s="212">
        <v>653296.89072843327</v>
      </c>
      <c r="BZ7" s="23">
        <f t="shared" si="0"/>
        <v>8733373</v>
      </c>
      <c r="CB7" s="320"/>
    </row>
    <row r="8" spans="1:80" x14ac:dyDescent="0.25">
      <c r="A8" s="23">
        <v>110809</v>
      </c>
      <c r="B8" s="23">
        <v>8733061</v>
      </c>
      <c r="C8" s="23" t="s">
        <v>93</v>
      </c>
      <c r="D8" s="223">
        <v>208</v>
      </c>
      <c r="E8" s="223">
        <v>208</v>
      </c>
      <c r="F8" s="223">
        <v>0</v>
      </c>
      <c r="G8" s="30">
        <v>850185.93346446566</v>
      </c>
      <c r="H8" s="30">
        <v>0</v>
      </c>
      <c r="I8" s="30">
        <v>0</v>
      </c>
      <c r="J8" s="30">
        <v>12697.793725853671</v>
      </c>
      <c r="K8" s="30">
        <v>0</v>
      </c>
      <c r="L8" s="30">
        <v>31420.999999999818</v>
      </c>
      <c r="M8" s="30">
        <v>0</v>
      </c>
      <c r="N8" s="30">
        <v>0</v>
      </c>
      <c r="O8" s="30">
        <v>0</v>
      </c>
      <c r="P8" s="30">
        <v>0</v>
      </c>
      <c r="Q8" s="30">
        <v>0</v>
      </c>
      <c r="R8" s="30">
        <v>0</v>
      </c>
      <c r="S8" s="30">
        <v>0</v>
      </c>
      <c r="T8" s="30">
        <v>0</v>
      </c>
      <c r="U8" s="30">
        <v>0</v>
      </c>
      <c r="V8" s="30">
        <v>0</v>
      </c>
      <c r="W8" s="30">
        <v>0</v>
      </c>
      <c r="X8" s="30">
        <v>0</v>
      </c>
      <c r="Y8" s="30">
        <v>0</v>
      </c>
      <c r="Z8" s="30">
        <v>2883.8772822040701</v>
      </c>
      <c r="AA8" s="30">
        <v>0</v>
      </c>
      <c r="AB8" s="30">
        <v>80005.55153951254</v>
      </c>
      <c r="AC8" s="30">
        <v>0</v>
      </c>
      <c r="AD8" s="30">
        <v>0</v>
      </c>
      <c r="AE8" s="30">
        <v>0</v>
      </c>
      <c r="AF8" s="30">
        <v>153580.44371785081</v>
      </c>
      <c r="AG8" s="30">
        <v>0</v>
      </c>
      <c r="AH8" s="30">
        <v>0</v>
      </c>
      <c r="AI8" s="30">
        <v>0</v>
      </c>
      <c r="AJ8" s="30">
        <v>28860</v>
      </c>
      <c r="AK8" s="30">
        <v>0</v>
      </c>
      <c r="AL8" s="30">
        <v>0</v>
      </c>
      <c r="AM8" s="30">
        <v>0</v>
      </c>
      <c r="AN8" s="30">
        <v>0</v>
      </c>
      <c r="AO8" s="30">
        <v>0</v>
      </c>
      <c r="AP8" s="30">
        <v>0</v>
      </c>
      <c r="AQ8" s="30">
        <v>0</v>
      </c>
      <c r="AR8" s="30">
        <v>0</v>
      </c>
      <c r="AS8" s="30">
        <v>850185.93346446566</v>
      </c>
      <c r="AT8" s="30">
        <v>127008.2225475701</v>
      </c>
      <c r="AU8" s="30">
        <v>182440.44371785081</v>
      </c>
      <c r="AV8" s="30">
        <v>118424.86825067652</v>
      </c>
      <c r="AW8" s="38">
        <v>1159634.5997298865</v>
      </c>
      <c r="AX8" s="30">
        <v>1130774.5997298865</v>
      </c>
      <c r="AY8" s="30">
        <v>5115</v>
      </c>
      <c r="AZ8" s="30">
        <v>1063920</v>
      </c>
      <c r="BA8" s="30">
        <v>0</v>
      </c>
      <c r="BB8" s="30">
        <v>0</v>
      </c>
      <c r="BC8" s="30">
        <v>1159634.5997298865</v>
      </c>
      <c r="BD8" s="30">
        <v>1159634.5997298865</v>
      </c>
      <c r="BE8" s="30">
        <v>0</v>
      </c>
      <c r="BF8" s="30">
        <v>1092780</v>
      </c>
      <c r="BG8" s="30">
        <v>910339.55628214916</v>
      </c>
      <c r="BH8" s="30">
        <v>977194.15601203567</v>
      </c>
      <c r="BI8" s="30">
        <v>4698.0488269809412</v>
      </c>
      <c r="BJ8" s="30">
        <v>4589.1370070916237</v>
      </c>
      <c r="BK8" s="196">
        <v>2.3732527427491341E-2</v>
      </c>
      <c r="BL8" s="30">
        <v>0</v>
      </c>
      <c r="BM8" s="30">
        <v>0</v>
      </c>
      <c r="BN8" s="38">
        <v>1159634.5997298865</v>
      </c>
      <c r="BO8" s="30">
        <v>5436.4163448552235</v>
      </c>
      <c r="BP8" s="30" t="s">
        <v>412</v>
      </c>
      <c r="BQ8" s="30">
        <v>5575.1663448552235</v>
      </c>
      <c r="BR8" s="196">
        <v>2.1126670729379127E-2</v>
      </c>
      <c r="BS8" s="30">
        <v>-1842.6499999999994</v>
      </c>
      <c r="BT8" s="30">
        <v>1157791.9497298866</v>
      </c>
      <c r="BU8" s="30">
        <v>-2600</v>
      </c>
      <c r="BV8" s="38">
        <v>1155191.9497298866</v>
      </c>
      <c r="BW8" s="211">
        <v>28860</v>
      </c>
      <c r="BX8" s="212">
        <v>1126331.9497298866</v>
      </c>
      <c r="BZ8" s="23">
        <f t="shared" si="0"/>
        <v>8733061</v>
      </c>
      <c r="CB8" s="320"/>
    </row>
    <row r="9" spans="1:80" x14ac:dyDescent="0.25">
      <c r="A9" s="23">
        <v>136653</v>
      </c>
      <c r="B9" s="23">
        <v>8732087</v>
      </c>
      <c r="C9" s="23" t="s">
        <v>94</v>
      </c>
      <c r="D9" s="223">
        <v>620</v>
      </c>
      <c r="E9" s="223">
        <v>620</v>
      </c>
      <c r="F9" s="223">
        <v>0</v>
      </c>
      <c r="G9" s="30">
        <v>2534208.0709036957</v>
      </c>
      <c r="H9" s="30">
        <v>0</v>
      </c>
      <c r="I9" s="30">
        <v>0</v>
      </c>
      <c r="J9" s="30">
        <v>80250.056347395541</v>
      </c>
      <c r="K9" s="30">
        <v>0</v>
      </c>
      <c r="L9" s="30">
        <v>201094.39999999976</v>
      </c>
      <c r="M9" s="30">
        <v>0</v>
      </c>
      <c r="N9" s="30">
        <v>9959.4599999999919</v>
      </c>
      <c r="O9" s="30">
        <v>63036.599999999926</v>
      </c>
      <c r="P9" s="30">
        <v>0</v>
      </c>
      <c r="Q9" s="30">
        <v>14326.58</v>
      </c>
      <c r="R9" s="30">
        <v>523.65999999999951</v>
      </c>
      <c r="S9" s="30">
        <v>0</v>
      </c>
      <c r="T9" s="30">
        <v>0</v>
      </c>
      <c r="U9" s="30">
        <v>0</v>
      </c>
      <c r="V9" s="30">
        <v>0</v>
      </c>
      <c r="W9" s="30">
        <v>0</v>
      </c>
      <c r="X9" s="30">
        <v>0</v>
      </c>
      <c r="Y9" s="30">
        <v>0</v>
      </c>
      <c r="Z9" s="30">
        <v>16414.173983052951</v>
      </c>
      <c r="AA9" s="30">
        <v>0</v>
      </c>
      <c r="AB9" s="30">
        <v>257343.87920062075</v>
      </c>
      <c r="AC9" s="30">
        <v>0</v>
      </c>
      <c r="AD9" s="30">
        <v>0</v>
      </c>
      <c r="AE9" s="30">
        <v>0</v>
      </c>
      <c r="AF9" s="30">
        <v>153580.44371785081</v>
      </c>
      <c r="AG9" s="30">
        <v>0</v>
      </c>
      <c r="AH9" s="30">
        <v>0</v>
      </c>
      <c r="AI9" s="30">
        <v>0</v>
      </c>
      <c r="AJ9" s="30">
        <v>14319</v>
      </c>
      <c r="AK9" s="30">
        <v>0</v>
      </c>
      <c r="AL9" s="30">
        <v>0</v>
      </c>
      <c r="AM9" s="30">
        <v>0</v>
      </c>
      <c r="AN9" s="30">
        <v>0</v>
      </c>
      <c r="AO9" s="30">
        <v>0</v>
      </c>
      <c r="AP9" s="30">
        <v>0</v>
      </c>
      <c r="AQ9" s="30">
        <v>0</v>
      </c>
      <c r="AR9" s="30">
        <v>0</v>
      </c>
      <c r="AS9" s="30">
        <v>2534208.0709036957</v>
      </c>
      <c r="AT9" s="30">
        <v>642948.8095310689</v>
      </c>
      <c r="AU9" s="30">
        <v>167899.44371785081</v>
      </c>
      <c r="AV9" s="30">
        <v>452731.37267150806</v>
      </c>
      <c r="AW9" s="38">
        <v>3345056.3241526154</v>
      </c>
      <c r="AX9" s="30">
        <v>3330737.3241526154</v>
      </c>
      <c r="AY9" s="30">
        <v>5115</v>
      </c>
      <c r="AZ9" s="30">
        <v>3171300</v>
      </c>
      <c r="BA9" s="30">
        <v>0</v>
      </c>
      <c r="BB9" s="30">
        <v>0</v>
      </c>
      <c r="BC9" s="30">
        <v>3345056.3241526154</v>
      </c>
      <c r="BD9" s="30">
        <v>3345056.3241526159</v>
      </c>
      <c r="BE9" s="30">
        <v>0</v>
      </c>
      <c r="BF9" s="30">
        <v>3185619</v>
      </c>
      <c r="BG9" s="30">
        <v>3017719.5562821492</v>
      </c>
      <c r="BH9" s="30">
        <v>3177156.8804347645</v>
      </c>
      <c r="BI9" s="30">
        <v>5124.4465813463949</v>
      </c>
      <c r="BJ9" s="30">
        <v>4971.4784489969952</v>
      </c>
      <c r="BK9" s="196">
        <v>3.0769143207341317E-2</v>
      </c>
      <c r="BL9" s="30">
        <v>0</v>
      </c>
      <c r="BM9" s="30">
        <v>0</v>
      </c>
      <c r="BN9" s="38">
        <v>3345056.3241526154</v>
      </c>
      <c r="BO9" s="30">
        <v>5372.156974439702</v>
      </c>
      <c r="BP9" s="30" t="s">
        <v>412</v>
      </c>
      <c r="BQ9" s="30">
        <v>5395.2521357300247</v>
      </c>
      <c r="BR9" s="196">
        <v>2.8908544946296466E-2</v>
      </c>
      <c r="BS9" s="30">
        <v>0</v>
      </c>
      <c r="BT9" s="30">
        <v>3345056.3241526154</v>
      </c>
      <c r="BU9" s="30">
        <v>0</v>
      </c>
      <c r="BV9" s="38">
        <v>3345056.3241526154</v>
      </c>
      <c r="BW9" s="211">
        <v>14319</v>
      </c>
      <c r="BX9" s="212">
        <v>3330737.3241526154</v>
      </c>
      <c r="BZ9" s="23">
        <f t="shared" si="0"/>
        <v>8732087</v>
      </c>
      <c r="CB9" s="320"/>
    </row>
    <row r="10" spans="1:80" x14ac:dyDescent="0.25">
      <c r="A10" s="23">
        <v>110644</v>
      </c>
      <c r="B10" s="23">
        <v>8732083</v>
      </c>
      <c r="C10" s="23" t="s">
        <v>95</v>
      </c>
      <c r="D10" s="223">
        <v>102</v>
      </c>
      <c r="E10" s="223">
        <v>102</v>
      </c>
      <c r="F10" s="223">
        <v>0</v>
      </c>
      <c r="G10" s="30">
        <v>416918.10198738216</v>
      </c>
      <c r="H10" s="30">
        <v>0</v>
      </c>
      <c r="I10" s="30">
        <v>0</v>
      </c>
      <c r="J10" s="30">
        <v>13713.617223922034</v>
      </c>
      <c r="K10" s="30">
        <v>0</v>
      </c>
      <c r="L10" s="30">
        <v>33934.679999999978</v>
      </c>
      <c r="M10" s="30">
        <v>0</v>
      </c>
      <c r="N10" s="30">
        <v>3794.0799999999945</v>
      </c>
      <c r="O10" s="30">
        <v>286.52999999999997</v>
      </c>
      <c r="P10" s="30">
        <v>35515.239999999969</v>
      </c>
      <c r="Q10" s="30">
        <v>0</v>
      </c>
      <c r="R10" s="30">
        <v>0</v>
      </c>
      <c r="S10" s="30">
        <v>0</v>
      </c>
      <c r="T10" s="30">
        <v>0</v>
      </c>
      <c r="U10" s="30">
        <v>0</v>
      </c>
      <c r="V10" s="30">
        <v>0</v>
      </c>
      <c r="W10" s="30">
        <v>0</v>
      </c>
      <c r="X10" s="30">
        <v>0</v>
      </c>
      <c r="Y10" s="30">
        <v>0</v>
      </c>
      <c r="Z10" s="30">
        <v>687.67857741060914</v>
      </c>
      <c r="AA10" s="30">
        <v>0</v>
      </c>
      <c r="AB10" s="30">
        <v>32313.719144197683</v>
      </c>
      <c r="AC10" s="30">
        <v>0</v>
      </c>
      <c r="AD10" s="30">
        <v>0</v>
      </c>
      <c r="AE10" s="30">
        <v>0</v>
      </c>
      <c r="AF10" s="30">
        <v>153580.44371785081</v>
      </c>
      <c r="AG10" s="30">
        <v>37613.225342954327</v>
      </c>
      <c r="AH10" s="30">
        <v>0</v>
      </c>
      <c r="AI10" s="30">
        <v>0</v>
      </c>
      <c r="AJ10" s="30">
        <v>13597.75</v>
      </c>
      <c r="AK10" s="30">
        <v>0</v>
      </c>
      <c r="AL10" s="30">
        <v>0</v>
      </c>
      <c r="AM10" s="30">
        <v>0</v>
      </c>
      <c r="AN10" s="30">
        <v>0</v>
      </c>
      <c r="AO10" s="30">
        <v>0</v>
      </c>
      <c r="AP10" s="30">
        <v>0</v>
      </c>
      <c r="AQ10" s="30">
        <v>0</v>
      </c>
      <c r="AR10" s="30">
        <v>0</v>
      </c>
      <c r="AS10" s="30">
        <v>416918.10198738216</v>
      </c>
      <c r="AT10" s="30">
        <v>120245.54494553027</v>
      </c>
      <c r="AU10" s="30">
        <v>204791.41906080514</v>
      </c>
      <c r="AV10" s="30">
        <v>83452.160446085152</v>
      </c>
      <c r="AW10" s="38">
        <v>741955.06599371752</v>
      </c>
      <c r="AX10" s="30">
        <v>728357.31599371752</v>
      </c>
      <c r="AY10" s="30">
        <v>5115</v>
      </c>
      <c r="AZ10" s="30">
        <v>521730</v>
      </c>
      <c r="BA10" s="30">
        <v>0</v>
      </c>
      <c r="BB10" s="30">
        <v>0</v>
      </c>
      <c r="BC10" s="30">
        <v>741955.06599371752</v>
      </c>
      <c r="BD10" s="30">
        <v>741955.06599371764</v>
      </c>
      <c r="BE10" s="30">
        <v>0</v>
      </c>
      <c r="BF10" s="30">
        <v>535327.75</v>
      </c>
      <c r="BG10" s="30">
        <v>330536.33093919489</v>
      </c>
      <c r="BH10" s="30">
        <v>537163.64693291241</v>
      </c>
      <c r="BI10" s="30">
        <v>5266.3102640481611</v>
      </c>
      <c r="BJ10" s="30">
        <v>5075.583137056833</v>
      </c>
      <c r="BK10" s="196">
        <v>3.7577382113757392E-2</v>
      </c>
      <c r="BL10" s="30">
        <v>0</v>
      </c>
      <c r="BM10" s="30">
        <v>0</v>
      </c>
      <c r="BN10" s="38">
        <v>741955.06599371752</v>
      </c>
      <c r="BO10" s="30">
        <v>7140.757999938407</v>
      </c>
      <c r="BP10" s="30" t="s">
        <v>412</v>
      </c>
      <c r="BQ10" s="30">
        <v>7274.0692744482112</v>
      </c>
      <c r="BR10" s="196">
        <v>4.4721582876362298E-2</v>
      </c>
      <c r="BS10" s="30">
        <v>-972.15</v>
      </c>
      <c r="BT10" s="30">
        <v>740982.9159937175</v>
      </c>
      <c r="BU10" s="30">
        <v>-1275</v>
      </c>
      <c r="BV10" s="38">
        <v>739707.9159937175</v>
      </c>
      <c r="BW10" s="211">
        <v>13597.75</v>
      </c>
      <c r="BX10" s="212">
        <v>726110.1659937175</v>
      </c>
      <c r="BZ10" s="23">
        <f t="shared" si="0"/>
        <v>8732083</v>
      </c>
      <c r="CB10" s="320"/>
    </row>
    <row r="11" spans="1:80" x14ac:dyDescent="0.25">
      <c r="A11" s="23">
        <v>139537</v>
      </c>
      <c r="B11" s="23">
        <v>8733383</v>
      </c>
      <c r="C11" s="23" t="s">
        <v>96</v>
      </c>
      <c r="D11" s="223">
        <v>188</v>
      </c>
      <c r="E11" s="223">
        <v>188</v>
      </c>
      <c r="F11" s="223">
        <v>0</v>
      </c>
      <c r="G11" s="30">
        <v>768437.28601595934</v>
      </c>
      <c r="H11" s="30">
        <v>0</v>
      </c>
      <c r="I11" s="30">
        <v>0</v>
      </c>
      <c r="J11" s="30">
        <v>28950.969694946521</v>
      </c>
      <c r="K11" s="30">
        <v>0</v>
      </c>
      <c r="L11" s="30">
        <v>72896.719999999914</v>
      </c>
      <c r="M11" s="30">
        <v>0</v>
      </c>
      <c r="N11" s="30">
        <v>9774.3210695186845</v>
      </c>
      <c r="O11" s="30">
        <v>4032.871443850267</v>
      </c>
      <c r="P11" s="30">
        <v>5875.5328342245975</v>
      </c>
      <c r="Q11" s="30">
        <v>1489.9854545454543</v>
      </c>
      <c r="R11" s="30">
        <v>0</v>
      </c>
      <c r="S11" s="30">
        <v>0</v>
      </c>
      <c r="T11" s="30">
        <v>0</v>
      </c>
      <c r="U11" s="30">
        <v>0</v>
      </c>
      <c r="V11" s="30">
        <v>0</v>
      </c>
      <c r="W11" s="30">
        <v>0</v>
      </c>
      <c r="X11" s="30">
        <v>0</v>
      </c>
      <c r="Y11" s="30">
        <v>0</v>
      </c>
      <c r="Z11" s="30">
        <v>8292.5064799275115</v>
      </c>
      <c r="AA11" s="30">
        <v>0</v>
      </c>
      <c r="AB11" s="30">
        <v>73127.715440340995</v>
      </c>
      <c r="AC11" s="30">
        <v>0</v>
      </c>
      <c r="AD11" s="30">
        <v>1703.9684855715848</v>
      </c>
      <c r="AE11" s="30">
        <v>0</v>
      </c>
      <c r="AF11" s="30">
        <v>153580.44371785081</v>
      </c>
      <c r="AG11" s="30">
        <v>0</v>
      </c>
      <c r="AH11" s="30">
        <v>0</v>
      </c>
      <c r="AI11" s="30">
        <v>0</v>
      </c>
      <c r="AJ11" s="30">
        <v>8026.2</v>
      </c>
      <c r="AK11" s="30">
        <v>0</v>
      </c>
      <c r="AL11" s="30">
        <v>0</v>
      </c>
      <c r="AM11" s="30">
        <v>0</v>
      </c>
      <c r="AN11" s="30">
        <v>0</v>
      </c>
      <c r="AO11" s="30">
        <v>0</v>
      </c>
      <c r="AP11" s="30">
        <v>0</v>
      </c>
      <c r="AQ11" s="30">
        <v>0</v>
      </c>
      <c r="AR11" s="30">
        <v>0</v>
      </c>
      <c r="AS11" s="30">
        <v>768437.28601595934</v>
      </c>
      <c r="AT11" s="30">
        <v>206144.5909029255</v>
      </c>
      <c r="AU11" s="30">
        <v>161606.64371785082</v>
      </c>
      <c r="AV11" s="30">
        <v>129929.50895207826</v>
      </c>
      <c r="AW11" s="38">
        <v>1136188.5206367357</v>
      </c>
      <c r="AX11" s="30">
        <v>1128162.3206367358</v>
      </c>
      <c r="AY11" s="30">
        <v>5115</v>
      </c>
      <c r="AZ11" s="30">
        <v>961620</v>
      </c>
      <c r="BA11" s="30">
        <v>0</v>
      </c>
      <c r="BB11" s="30">
        <v>0</v>
      </c>
      <c r="BC11" s="30">
        <v>1136188.5206367357</v>
      </c>
      <c r="BD11" s="30">
        <v>1136188.5206367357</v>
      </c>
      <c r="BE11" s="30">
        <v>0</v>
      </c>
      <c r="BF11" s="30">
        <v>969646.2</v>
      </c>
      <c r="BG11" s="30">
        <v>808039.55628214916</v>
      </c>
      <c r="BH11" s="30">
        <v>974581.87691888493</v>
      </c>
      <c r="BI11" s="30">
        <v>5183.9461538238556</v>
      </c>
      <c r="BJ11" s="30">
        <v>5009.0394796146011</v>
      </c>
      <c r="BK11" s="196">
        <v>3.49182063589389E-2</v>
      </c>
      <c r="BL11" s="30">
        <v>0</v>
      </c>
      <c r="BM11" s="30">
        <v>0</v>
      </c>
      <c r="BN11" s="38">
        <v>1136188.5206367357</v>
      </c>
      <c r="BO11" s="30">
        <v>6000.8634076422113</v>
      </c>
      <c r="BP11" s="30" t="s">
        <v>412</v>
      </c>
      <c r="BQ11" s="30">
        <v>6043.5559608337007</v>
      </c>
      <c r="BR11" s="196">
        <v>4.0365108004308592E-2</v>
      </c>
      <c r="BS11" s="30">
        <v>0</v>
      </c>
      <c r="BT11" s="30">
        <v>1136188.5206367357</v>
      </c>
      <c r="BU11" s="30">
        <v>0</v>
      </c>
      <c r="BV11" s="38">
        <v>1136188.5206367357</v>
      </c>
      <c r="BW11" s="211">
        <v>8026.2</v>
      </c>
      <c r="BX11" s="212">
        <v>1128162.3206367358</v>
      </c>
      <c r="BZ11" s="23">
        <f t="shared" si="0"/>
        <v>8733383</v>
      </c>
      <c r="CB11" s="320"/>
    </row>
    <row r="12" spans="1:80" x14ac:dyDescent="0.25">
      <c r="A12" s="23">
        <v>110664</v>
      </c>
      <c r="B12" s="23">
        <v>8732118</v>
      </c>
      <c r="C12" s="23" t="s">
        <v>97</v>
      </c>
      <c r="D12" s="223">
        <v>374</v>
      </c>
      <c r="E12" s="223">
        <v>374</v>
      </c>
      <c r="F12" s="223">
        <v>0</v>
      </c>
      <c r="G12" s="30">
        <v>1528699.707287068</v>
      </c>
      <c r="H12" s="30">
        <v>0</v>
      </c>
      <c r="I12" s="30">
        <v>0</v>
      </c>
      <c r="J12" s="30">
        <v>73647.203609951655</v>
      </c>
      <c r="K12" s="30">
        <v>0</v>
      </c>
      <c r="L12" s="30">
        <v>183498.63999999993</v>
      </c>
      <c r="M12" s="30">
        <v>0</v>
      </c>
      <c r="N12" s="30">
        <v>41497.749999999935</v>
      </c>
      <c r="O12" s="30">
        <v>22635.869999999977</v>
      </c>
      <c r="P12" s="30">
        <v>1798.2399999999998</v>
      </c>
      <c r="Q12" s="30">
        <v>0</v>
      </c>
      <c r="R12" s="30">
        <v>0</v>
      </c>
      <c r="S12" s="30">
        <v>0</v>
      </c>
      <c r="T12" s="30">
        <v>0</v>
      </c>
      <c r="U12" s="30">
        <v>0</v>
      </c>
      <c r="V12" s="30">
        <v>0</v>
      </c>
      <c r="W12" s="30">
        <v>0</v>
      </c>
      <c r="X12" s="30">
        <v>0</v>
      </c>
      <c r="Y12" s="30">
        <v>0</v>
      </c>
      <c r="Z12" s="30">
        <v>37032.361872773479</v>
      </c>
      <c r="AA12" s="30">
        <v>0</v>
      </c>
      <c r="AB12" s="30">
        <v>156802.38728689874</v>
      </c>
      <c r="AC12" s="30">
        <v>0</v>
      </c>
      <c r="AD12" s="30">
        <v>16405.650070386942</v>
      </c>
      <c r="AE12" s="30">
        <v>0</v>
      </c>
      <c r="AF12" s="30">
        <v>153580.44371785081</v>
      </c>
      <c r="AG12" s="30">
        <v>0</v>
      </c>
      <c r="AH12" s="30">
        <v>0</v>
      </c>
      <c r="AI12" s="30">
        <v>0</v>
      </c>
      <c r="AJ12" s="30">
        <v>43290</v>
      </c>
      <c r="AK12" s="30">
        <v>0</v>
      </c>
      <c r="AL12" s="30">
        <v>0</v>
      </c>
      <c r="AM12" s="30">
        <v>0</v>
      </c>
      <c r="AN12" s="30">
        <v>0</v>
      </c>
      <c r="AO12" s="30">
        <v>0</v>
      </c>
      <c r="AP12" s="30">
        <v>0</v>
      </c>
      <c r="AQ12" s="30">
        <v>0</v>
      </c>
      <c r="AR12" s="30">
        <v>0</v>
      </c>
      <c r="AS12" s="30">
        <v>1528699.707287068</v>
      </c>
      <c r="AT12" s="30">
        <v>533318.10284001066</v>
      </c>
      <c r="AU12" s="30">
        <v>196870.44371785081</v>
      </c>
      <c r="AV12" s="30">
        <v>293113.85493937653</v>
      </c>
      <c r="AW12" s="38">
        <v>2258888.2538449294</v>
      </c>
      <c r="AX12" s="30">
        <v>2215598.2538449294</v>
      </c>
      <c r="AY12" s="30">
        <v>5115</v>
      </c>
      <c r="AZ12" s="30">
        <v>1913010</v>
      </c>
      <c r="BA12" s="30">
        <v>0</v>
      </c>
      <c r="BB12" s="30">
        <v>0</v>
      </c>
      <c r="BC12" s="30">
        <v>2258888.2538449294</v>
      </c>
      <c r="BD12" s="30">
        <v>2258888.2538449294</v>
      </c>
      <c r="BE12" s="30">
        <v>0</v>
      </c>
      <c r="BF12" s="30">
        <v>1956300</v>
      </c>
      <c r="BG12" s="30">
        <v>1759429.5562821492</v>
      </c>
      <c r="BH12" s="30">
        <v>2062017.8101270786</v>
      </c>
      <c r="BI12" s="30">
        <v>5513.416604617857</v>
      </c>
      <c r="BJ12" s="30">
        <v>5390.9773151523968</v>
      </c>
      <c r="BK12" s="196">
        <v>2.2711891055694228E-2</v>
      </c>
      <c r="BL12" s="30">
        <v>0</v>
      </c>
      <c r="BM12" s="30">
        <v>0</v>
      </c>
      <c r="BN12" s="38">
        <v>2258888.2538449294</v>
      </c>
      <c r="BO12" s="30">
        <v>5924.0595022591697</v>
      </c>
      <c r="BP12" s="30" t="s">
        <v>412</v>
      </c>
      <c r="BQ12" s="30">
        <v>6039.8081653607742</v>
      </c>
      <c r="BR12" s="196">
        <v>2.1256851521494813E-2</v>
      </c>
      <c r="BS12" s="30">
        <v>-3778.45</v>
      </c>
      <c r="BT12" s="30">
        <v>2255109.8038449292</v>
      </c>
      <c r="BU12" s="30">
        <v>-4675</v>
      </c>
      <c r="BV12" s="38">
        <v>2250434.8038449292</v>
      </c>
      <c r="BW12" s="211">
        <v>43290</v>
      </c>
      <c r="BX12" s="212">
        <v>2207144.8038449292</v>
      </c>
      <c r="BZ12" s="23">
        <f t="shared" si="0"/>
        <v>8732118</v>
      </c>
      <c r="CB12" s="320"/>
    </row>
    <row r="13" spans="1:80" x14ac:dyDescent="0.25">
      <c r="A13" s="23">
        <v>143440</v>
      </c>
      <c r="B13" s="23">
        <v>8733000</v>
      </c>
      <c r="C13" s="23" t="s">
        <v>98</v>
      </c>
      <c r="D13" s="223">
        <v>91</v>
      </c>
      <c r="E13" s="223">
        <v>91</v>
      </c>
      <c r="F13" s="223">
        <v>0</v>
      </c>
      <c r="G13" s="30">
        <v>371956.34589070373</v>
      </c>
      <c r="H13" s="30">
        <v>0</v>
      </c>
      <c r="I13" s="30">
        <v>0</v>
      </c>
      <c r="J13" s="30">
        <v>2539.558745170747</v>
      </c>
      <c r="K13" s="30">
        <v>0</v>
      </c>
      <c r="L13" s="30">
        <v>6284.1999999999953</v>
      </c>
      <c r="M13" s="30">
        <v>0</v>
      </c>
      <c r="N13" s="30">
        <v>0</v>
      </c>
      <c r="O13" s="30">
        <v>0</v>
      </c>
      <c r="P13" s="30">
        <v>0</v>
      </c>
      <c r="Q13" s="30">
        <v>0</v>
      </c>
      <c r="R13" s="30">
        <v>0</v>
      </c>
      <c r="S13" s="30">
        <v>0</v>
      </c>
      <c r="T13" s="30">
        <v>0</v>
      </c>
      <c r="U13" s="30">
        <v>0</v>
      </c>
      <c r="V13" s="30">
        <v>0</v>
      </c>
      <c r="W13" s="30">
        <v>0</v>
      </c>
      <c r="X13" s="30">
        <v>0</v>
      </c>
      <c r="Y13" s="30">
        <v>0</v>
      </c>
      <c r="Z13" s="30">
        <v>5653.6771402703334</v>
      </c>
      <c r="AA13" s="30">
        <v>0</v>
      </c>
      <c r="AB13" s="30">
        <v>31874.999195095723</v>
      </c>
      <c r="AC13" s="30">
        <v>0</v>
      </c>
      <c r="AD13" s="30">
        <v>3507.0049063508445</v>
      </c>
      <c r="AE13" s="30">
        <v>0</v>
      </c>
      <c r="AF13" s="30">
        <v>153580.44371785081</v>
      </c>
      <c r="AG13" s="30">
        <v>22093.442007408536</v>
      </c>
      <c r="AH13" s="30">
        <v>0</v>
      </c>
      <c r="AI13" s="30">
        <v>0</v>
      </c>
      <c r="AJ13" s="30">
        <v>3268.45</v>
      </c>
      <c r="AK13" s="30">
        <v>0</v>
      </c>
      <c r="AL13" s="30">
        <v>0</v>
      </c>
      <c r="AM13" s="30">
        <v>0</v>
      </c>
      <c r="AN13" s="30">
        <v>0</v>
      </c>
      <c r="AO13" s="30">
        <v>0</v>
      </c>
      <c r="AP13" s="30">
        <v>0</v>
      </c>
      <c r="AQ13" s="30">
        <v>0</v>
      </c>
      <c r="AR13" s="30">
        <v>0</v>
      </c>
      <c r="AS13" s="30">
        <v>371956.34589070373</v>
      </c>
      <c r="AT13" s="30">
        <v>49859.439986887643</v>
      </c>
      <c r="AU13" s="30">
        <v>178942.33572525936</v>
      </c>
      <c r="AV13" s="30">
        <v>47635.628905240948</v>
      </c>
      <c r="AW13" s="38">
        <v>600758.12160285073</v>
      </c>
      <c r="AX13" s="30">
        <v>597489.67160285078</v>
      </c>
      <c r="AY13" s="30">
        <v>5115</v>
      </c>
      <c r="AZ13" s="30">
        <v>465465</v>
      </c>
      <c r="BA13" s="30">
        <v>0</v>
      </c>
      <c r="BB13" s="30">
        <v>0</v>
      </c>
      <c r="BC13" s="30">
        <v>600758.12160285073</v>
      </c>
      <c r="BD13" s="30">
        <v>600758.12160285085</v>
      </c>
      <c r="BE13" s="30">
        <v>0</v>
      </c>
      <c r="BF13" s="30">
        <v>468733.45</v>
      </c>
      <c r="BG13" s="30">
        <v>289791.11427474063</v>
      </c>
      <c r="BH13" s="30">
        <v>421815.78587759141</v>
      </c>
      <c r="BI13" s="30">
        <v>4635.3383063471583</v>
      </c>
      <c r="BJ13" s="30">
        <v>4655.735131374905</v>
      </c>
      <c r="BK13" s="196">
        <v>-4.3810106142621562E-3</v>
      </c>
      <c r="BL13" s="30">
        <v>4.3810106142621562E-3</v>
      </c>
      <c r="BM13" s="30">
        <v>1856.1110775249472</v>
      </c>
      <c r="BN13" s="38">
        <v>602614.23268037569</v>
      </c>
      <c r="BO13" s="30">
        <v>6586.2173920920413</v>
      </c>
      <c r="BP13" s="30" t="s">
        <v>412</v>
      </c>
      <c r="BQ13" s="30">
        <v>6622.1344250590737</v>
      </c>
      <c r="BR13" s="196">
        <v>2.1669868029132733E-2</v>
      </c>
      <c r="BS13" s="30">
        <v>0</v>
      </c>
      <c r="BT13" s="30">
        <v>602614.23268037569</v>
      </c>
      <c r="BU13" s="30">
        <v>0</v>
      </c>
      <c r="BV13" s="38">
        <v>602614.23268037569</v>
      </c>
      <c r="BW13" s="211">
        <v>3268.45</v>
      </c>
      <c r="BX13" s="212">
        <v>599345.78268037573</v>
      </c>
      <c r="BZ13" s="23">
        <f t="shared" si="0"/>
        <v>8733000</v>
      </c>
      <c r="CB13" s="320"/>
    </row>
    <row r="14" spans="1:80" x14ac:dyDescent="0.25">
      <c r="A14" s="23">
        <v>145801</v>
      </c>
      <c r="B14" s="23">
        <v>8732058</v>
      </c>
      <c r="C14" s="23" t="s">
        <v>99</v>
      </c>
      <c r="D14" s="223">
        <v>225</v>
      </c>
      <c r="E14" s="223">
        <v>225</v>
      </c>
      <c r="F14" s="223">
        <v>0</v>
      </c>
      <c r="G14" s="30">
        <v>919672.28379569598</v>
      </c>
      <c r="H14" s="30">
        <v>0</v>
      </c>
      <c r="I14" s="30">
        <v>0</v>
      </c>
      <c r="J14" s="30">
        <v>9650.3232316488411</v>
      </c>
      <c r="K14" s="30">
        <v>0</v>
      </c>
      <c r="L14" s="30">
        <v>25136.79999999997</v>
      </c>
      <c r="M14" s="30">
        <v>0</v>
      </c>
      <c r="N14" s="30">
        <v>0</v>
      </c>
      <c r="O14" s="30">
        <v>1432.6499999999983</v>
      </c>
      <c r="P14" s="30">
        <v>0</v>
      </c>
      <c r="Q14" s="30">
        <v>988.03999999999894</v>
      </c>
      <c r="R14" s="30">
        <v>0</v>
      </c>
      <c r="S14" s="30">
        <v>0</v>
      </c>
      <c r="T14" s="30">
        <v>0</v>
      </c>
      <c r="U14" s="30">
        <v>0</v>
      </c>
      <c r="V14" s="30">
        <v>0</v>
      </c>
      <c r="W14" s="30">
        <v>0</v>
      </c>
      <c r="X14" s="30">
        <v>0</v>
      </c>
      <c r="Y14" s="30">
        <v>0</v>
      </c>
      <c r="Z14" s="30">
        <v>30988.877070289207</v>
      </c>
      <c r="AA14" s="30">
        <v>0</v>
      </c>
      <c r="AB14" s="30">
        <v>80304.846195136473</v>
      </c>
      <c r="AC14" s="30">
        <v>0</v>
      </c>
      <c r="AD14" s="30">
        <v>2476.698380191272</v>
      </c>
      <c r="AE14" s="30">
        <v>0</v>
      </c>
      <c r="AF14" s="30">
        <v>153580.44371785081</v>
      </c>
      <c r="AG14" s="30">
        <v>0</v>
      </c>
      <c r="AH14" s="30">
        <v>0</v>
      </c>
      <c r="AI14" s="30">
        <v>0</v>
      </c>
      <c r="AJ14" s="30">
        <v>6771</v>
      </c>
      <c r="AK14" s="30">
        <v>0</v>
      </c>
      <c r="AL14" s="30">
        <v>0</v>
      </c>
      <c r="AM14" s="30">
        <v>0</v>
      </c>
      <c r="AN14" s="30">
        <v>0</v>
      </c>
      <c r="AO14" s="30">
        <v>0</v>
      </c>
      <c r="AP14" s="30">
        <v>0</v>
      </c>
      <c r="AQ14" s="30">
        <v>0</v>
      </c>
      <c r="AR14" s="30">
        <v>0</v>
      </c>
      <c r="AS14" s="30">
        <v>919672.28379569598</v>
      </c>
      <c r="AT14" s="30">
        <v>150978.23487726576</v>
      </c>
      <c r="AU14" s="30">
        <v>160351.44371785081</v>
      </c>
      <c r="AV14" s="30">
        <v>122385.96737012919</v>
      </c>
      <c r="AW14" s="38">
        <v>1231001.9623908126</v>
      </c>
      <c r="AX14" s="30">
        <v>1224230.9623908126</v>
      </c>
      <c r="AY14" s="30">
        <v>5115</v>
      </c>
      <c r="AZ14" s="30">
        <v>1150875</v>
      </c>
      <c r="BA14" s="30">
        <v>0</v>
      </c>
      <c r="BB14" s="30">
        <v>0</v>
      </c>
      <c r="BC14" s="30">
        <v>1231001.9623908126</v>
      </c>
      <c r="BD14" s="30">
        <v>1231001.9623908128</v>
      </c>
      <c r="BE14" s="30">
        <v>0</v>
      </c>
      <c r="BF14" s="30">
        <v>1157646</v>
      </c>
      <c r="BG14" s="30">
        <v>997294.55628214916</v>
      </c>
      <c r="BH14" s="30">
        <v>1070650.5186729617</v>
      </c>
      <c r="BI14" s="30">
        <v>4758.4467496576081</v>
      </c>
      <c r="BJ14" s="30">
        <v>4651.3341323635104</v>
      </c>
      <c r="BK14" s="196">
        <v>2.302836438879308E-2</v>
      </c>
      <c r="BL14" s="30">
        <v>0</v>
      </c>
      <c r="BM14" s="30">
        <v>0</v>
      </c>
      <c r="BN14" s="38">
        <v>1231001.9623908126</v>
      </c>
      <c r="BO14" s="30">
        <v>5441.0264995147227</v>
      </c>
      <c r="BP14" s="30" t="s">
        <v>412</v>
      </c>
      <c r="BQ14" s="30">
        <v>5471.1198328480559</v>
      </c>
      <c r="BR14" s="196">
        <v>3.8157692030204471E-2</v>
      </c>
      <c r="BS14" s="30">
        <v>0</v>
      </c>
      <c r="BT14" s="30">
        <v>1231001.9623908126</v>
      </c>
      <c r="BU14" s="30">
        <v>0</v>
      </c>
      <c r="BV14" s="38">
        <v>1231001.9623908126</v>
      </c>
      <c r="BW14" s="211">
        <v>6771</v>
      </c>
      <c r="BX14" s="212">
        <v>1224230.9623908126</v>
      </c>
      <c r="BZ14" s="23">
        <f t="shared" si="0"/>
        <v>8732058</v>
      </c>
      <c r="CB14" s="320"/>
    </row>
    <row r="15" spans="1:80" x14ac:dyDescent="0.25">
      <c r="A15" s="23">
        <v>110814</v>
      </c>
      <c r="B15" s="23">
        <v>8733067</v>
      </c>
      <c r="C15" s="23" t="s">
        <v>100</v>
      </c>
      <c r="D15" s="223">
        <v>139</v>
      </c>
      <c r="E15" s="223">
        <v>139</v>
      </c>
      <c r="F15" s="223">
        <v>0</v>
      </c>
      <c r="G15" s="30">
        <v>568153.09976711881</v>
      </c>
      <c r="H15" s="30">
        <v>0</v>
      </c>
      <c r="I15" s="30">
        <v>0</v>
      </c>
      <c r="J15" s="30">
        <v>4571.2057413073471</v>
      </c>
      <c r="K15" s="30">
        <v>0</v>
      </c>
      <c r="L15" s="30">
        <v>11311.559999999998</v>
      </c>
      <c r="M15" s="30">
        <v>0</v>
      </c>
      <c r="N15" s="30">
        <v>0</v>
      </c>
      <c r="O15" s="30">
        <v>0</v>
      </c>
      <c r="P15" s="30">
        <v>0</v>
      </c>
      <c r="Q15" s="30">
        <v>0</v>
      </c>
      <c r="R15" s="30">
        <v>0</v>
      </c>
      <c r="S15" s="30">
        <v>0</v>
      </c>
      <c r="T15" s="30">
        <v>0</v>
      </c>
      <c r="U15" s="30">
        <v>0</v>
      </c>
      <c r="V15" s="30">
        <v>0</v>
      </c>
      <c r="W15" s="30">
        <v>0</v>
      </c>
      <c r="X15" s="30">
        <v>0</v>
      </c>
      <c r="Y15" s="30">
        <v>0</v>
      </c>
      <c r="Z15" s="30">
        <v>693.32427272970324</v>
      </c>
      <c r="AA15" s="30">
        <v>0</v>
      </c>
      <c r="AB15" s="30">
        <v>50689.430104026214</v>
      </c>
      <c r="AC15" s="30">
        <v>0</v>
      </c>
      <c r="AD15" s="30">
        <v>0</v>
      </c>
      <c r="AE15" s="30">
        <v>0</v>
      </c>
      <c r="AF15" s="30">
        <v>153580.44371785081</v>
      </c>
      <c r="AG15" s="30">
        <v>8498.3856423411362</v>
      </c>
      <c r="AH15" s="30">
        <v>0</v>
      </c>
      <c r="AI15" s="30">
        <v>0</v>
      </c>
      <c r="AJ15" s="30">
        <v>15718.5</v>
      </c>
      <c r="AK15" s="30">
        <v>0</v>
      </c>
      <c r="AL15" s="30">
        <v>0</v>
      </c>
      <c r="AM15" s="30">
        <v>0</v>
      </c>
      <c r="AN15" s="30">
        <v>0</v>
      </c>
      <c r="AO15" s="30">
        <v>0</v>
      </c>
      <c r="AP15" s="30">
        <v>0</v>
      </c>
      <c r="AQ15" s="30">
        <v>0</v>
      </c>
      <c r="AR15" s="30">
        <v>0</v>
      </c>
      <c r="AS15" s="30">
        <v>568153.09976711881</v>
      </c>
      <c r="AT15" s="30">
        <v>67265.520118063258</v>
      </c>
      <c r="AU15" s="30">
        <v>177797.32936019194</v>
      </c>
      <c r="AV15" s="30">
        <v>75003.830668841692</v>
      </c>
      <c r="AW15" s="38">
        <v>813215.94924537395</v>
      </c>
      <c r="AX15" s="30">
        <v>797497.44924537395</v>
      </c>
      <c r="AY15" s="30">
        <v>5115</v>
      </c>
      <c r="AZ15" s="30">
        <v>710985</v>
      </c>
      <c r="BA15" s="30">
        <v>0</v>
      </c>
      <c r="BB15" s="30">
        <v>0</v>
      </c>
      <c r="BC15" s="30">
        <v>813215.94924537395</v>
      </c>
      <c r="BD15" s="30">
        <v>813215.94924537407</v>
      </c>
      <c r="BE15" s="30">
        <v>0</v>
      </c>
      <c r="BF15" s="30">
        <v>726703.5</v>
      </c>
      <c r="BG15" s="30">
        <v>548906.17063980806</v>
      </c>
      <c r="BH15" s="30">
        <v>635418.61988518201</v>
      </c>
      <c r="BI15" s="30">
        <v>4571.3569775912374</v>
      </c>
      <c r="BJ15" s="30">
        <v>4435.127176136607</v>
      </c>
      <c r="BK15" s="196">
        <v>3.0716098105962045E-2</v>
      </c>
      <c r="BL15" s="30">
        <v>0</v>
      </c>
      <c r="BM15" s="30">
        <v>0</v>
      </c>
      <c r="BN15" s="38">
        <v>813215.94924537395</v>
      </c>
      <c r="BO15" s="30">
        <v>5737.3917211897406</v>
      </c>
      <c r="BP15" s="30" t="s">
        <v>412</v>
      </c>
      <c r="BQ15" s="30">
        <v>5850.4744550026899</v>
      </c>
      <c r="BR15" s="196">
        <v>3.3412516111895663E-2</v>
      </c>
      <c r="BS15" s="30">
        <v>-1195.55</v>
      </c>
      <c r="BT15" s="30">
        <v>812020.3992453739</v>
      </c>
      <c r="BU15" s="30">
        <v>-1737.5</v>
      </c>
      <c r="BV15" s="38">
        <v>810282.8992453739</v>
      </c>
      <c r="BW15" s="211">
        <v>15718.5</v>
      </c>
      <c r="BX15" s="212">
        <v>794564.3992453739</v>
      </c>
      <c r="BZ15" s="23">
        <f t="shared" si="0"/>
        <v>8733067</v>
      </c>
      <c r="CB15" s="320"/>
    </row>
    <row r="16" spans="1:80" x14ac:dyDescent="0.25">
      <c r="A16" s="23">
        <v>110781</v>
      </c>
      <c r="B16" s="23">
        <v>8733001</v>
      </c>
      <c r="C16" s="23" t="s">
        <v>101</v>
      </c>
      <c r="D16" s="223">
        <v>174</v>
      </c>
      <c r="E16" s="223">
        <v>174</v>
      </c>
      <c r="F16" s="223">
        <v>0</v>
      </c>
      <c r="G16" s="30">
        <v>711213.2328020049</v>
      </c>
      <c r="H16" s="30">
        <v>0</v>
      </c>
      <c r="I16" s="30">
        <v>0</v>
      </c>
      <c r="J16" s="30">
        <v>12189.881976819539</v>
      </c>
      <c r="K16" s="30">
        <v>0</v>
      </c>
      <c r="L16" s="30">
        <v>31420.999999999949</v>
      </c>
      <c r="M16" s="30">
        <v>0</v>
      </c>
      <c r="N16" s="30">
        <v>0</v>
      </c>
      <c r="O16" s="30">
        <v>0</v>
      </c>
      <c r="P16" s="30">
        <v>0</v>
      </c>
      <c r="Q16" s="30">
        <v>0</v>
      </c>
      <c r="R16" s="30">
        <v>0</v>
      </c>
      <c r="S16" s="30">
        <v>0</v>
      </c>
      <c r="T16" s="30">
        <v>0</v>
      </c>
      <c r="U16" s="30">
        <v>0</v>
      </c>
      <c r="V16" s="30">
        <v>0</v>
      </c>
      <c r="W16" s="30">
        <v>0</v>
      </c>
      <c r="X16" s="30">
        <v>0</v>
      </c>
      <c r="Y16" s="30">
        <v>0</v>
      </c>
      <c r="Z16" s="30">
        <v>5153.5441624771929</v>
      </c>
      <c r="AA16" s="30">
        <v>0</v>
      </c>
      <c r="AB16" s="30">
        <v>48151.324267958829</v>
      </c>
      <c r="AC16" s="30">
        <v>0</v>
      </c>
      <c r="AD16" s="30">
        <v>5508.1771975453876</v>
      </c>
      <c r="AE16" s="30">
        <v>0</v>
      </c>
      <c r="AF16" s="30">
        <v>153580.44371785081</v>
      </c>
      <c r="AG16" s="30">
        <v>0</v>
      </c>
      <c r="AH16" s="30">
        <v>0</v>
      </c>
      <c r="AI16" s="30">
        <v>0</v>
      </c>
      <c r="AJ16" s="30">
        <v>21082.75</v>
      </c>
      <c r="AK16" s="30">
        <v>0</v>
      </c>
      <c r="AL16" s="30">
        <v>0</v>
      </c>
      <c r="AM16" s="30">
        <v>0</v>
      </c>
      <c r="AN16" s="30">
        <v>0</v>
      </c>
      <c r="AO16" s="30">
        <v>0</v>
      </c>
      <c r="AP16" s="30">
        <v>0</v>
      </c>
      <c r="AQ16" s="30">
        <v>0</v>
      </c>
      <c r="AR16" s="30">
        <v>0</v>
      </c>
      <c r="AS16" s="30">
        <v>711213.2328020049</v>
      </c>
      <c r="AT16" s="30">
        <v>102423.92760480091</v>
      </c>
      <c r="AU16" s="30">
        <v>174663.19371785081</v>
      </c>
      <c r="AV16" s="30">
        <v>80960.941777720975</v>
      </c>
      <c r="AW16" s="38">
        <v>988300.35412465665</v>
      </c>
      <c r="AX16" s="30">
        <v>967217.60412465665</v>
      </c>
      <c r="AY16" s="30">
        <v>5115</v>
      </c>
      <c r="AZ16" s="30">
        <v>890010</v>
      </c>
      <c r="BA16" s="30">
        <v>0</v>
      </c>
      <c r="BB16" s="30">
        <v>0</v>
      </c>
      <c r="BC16" s="30">
        <v>988300.35412465665</v>
      </c>
      <c r="BD16" s="30">
        <v>988300.35412465676</v>
      </c>
      <c r="BE16" s="30">
        <v>0</v>
      </c>
      <c r="BF16" s="30">
        <v>911092.75</v>
      </c>
      <c r="BG16" s="30">
        <v>736429.55628214916</v>
      </c>
      <c r="BH16" s="30">
        <v>813637.16040680581</v>
      </c>
      <c r="BI16" s="30">
        <v>4676.0756345218724</v>
      </c>
      <c r="BJ16" s="30">
        <v>4583.460936535088</v>
      </c>
      <c r="BK16" s="196">
        <v>2.0206280640148191E-2</v>
      </c>
      <c r="BL16" s="30">
        <v>0</v>
      </c>
      <c r="BM16" s="30">
        <v>0</v>
      </c>
      <c r="BN16" s="38">
        <v>988300.35412465665</v>
      </c>
      <c r="BO16" s="30">
        <v>5558.7218627853827</v>
      </c>
      <c r="BP16" s="30" t="s">
        <v>412</v>
      </c>
      <c r="BQ16" s="30">
        <v>5679.8870926704403</v>
      </c>
      <c r="BR16" s="196">
        <v>3.5315220975333794E-3</v>
      </c>
      <c r="BS16" s="30">
        <v>-1555.7999999999995</v>
      </c>
      <c r="BT16" s="30">
        <v>986744.5541246566</v>
      </c>
      <c r="BU16" s="30">
        <v>-2175</v>
      </c>
      <c r="BV16" s="38">
        <v>984569.5541246566</v>
      </c>
      <c r="BW16" s="211">
        <v>21082.75</v>
      </c>
      <c r="BX16" s="212">
        <v>963486.8041246566</v>
      </c>
      <c r="BZ16" s="23">
        <f t="shared" si="0"/>
        <v>8733001</v>
      </c>
      <c r="CB16" s="320"/>
    </row>
    <row r="17" spans="1:80" x14ac:dyDescent="0.25">
      <c r="A17" s="23">
        <v>110829</v>
      </c>
      <c r="B17" s="23">
        <v>8733301</v>
      </c>
      <c r="C17" s="23" t="s">
        <v>102</v>
      </c>
      <c r="D17" s="223">
        <v>117</v>
      </c>
      <c r="E17" s="223">
        <v>117</v>
      </c>
      <c r="F17" s="223">
        <v>0</v>
      </c>
      <c r="G17" s="30">
        <v>478229.58757376188</v>
      </c>
      <c r="H17" s="30">
        <v>0</v>
      </c>
      <c r="I17" s="30">
        <v>0</v>
      </c>
      <c r="J17" s="30">
        <v>3555.3822432390466</v>
      </c>
      <c r="K17" s="30">
        <v>0</v>
      </c>
      <c r="L17" s="30">
        <v>8797.8799999999956</v>
      </c>
      <c r="M17" s="30">
        <v>0</v>
      </c>
      <c r="N17" s="30">
        <v>0</v>
      </c>
      <c r="O17" s="30">
        <v>0</v>
      </c>
      <c r="P17" s="30">
        <v>0</v>
      </c>
      <c r="Q17" s="30">
        <v>0</v>
      </c>
      <c r="R17" s="30">
        <v>0</v>
      </c>
      <c r="S17" s="30">
        <v>0</v>
      </c>
      <c r="T17" s="30">
        <v>0</v>
      </c>
      <c r="U17" s="30">
        <v>0</v>
      </c>
      <c r="V17" s="30">
        <v>0</v>
      </c>
      <c r="W17" s="30">
        <v>0</v>
      </c>
      <c r="X17" s="30">
        <v>0</v>
      </c>
      <c r="Y17" s="30">
        <v>0</v>
      </c>
      <c r="Z17" s="30">
        <v>8528.4959973101504</v>
      </c>
      <c r="AA17" s="30">
        <v>0</v>
      </c>
      <c r="AB17" s="30">
        <v>36113.729483675823</v>
      </c>
      <c r="AC17" s="30">
        <v>0</v>
      </c>
      <c r="AD17" s="30">
        <v>0</v>
      </c>
      <c r="AE17" s="30">
        <v>0</v>
      </c>
      <c r="AF17" s="30">
        <v>153580.44371785081</v>
      </c>
      <c r="AG17" s="30">
        <v>13227.579874792085</v>
      </c>
      <c r="AH17" s="30">
        <v>0</v>
      </c>
      <c r="AI17" s="30">
        <v>0</v>
      </c>
      <c r="AJ17" s="30">
        <v>2719.55</v>
      </c>
      <c r="AK17" s="30">
        <v>0</v>
      </c>
      <c r="AL17" s="30">
        <v>0</v>
      </c>
      <c r="AM17" s="30">
        <v>0</v>
      </c>
      <c r="AN17" s="30">
        <v>0</v>
      </c>
      <c r="AO17" s="30">
        <v>0</v>
      </c>
      <c r="AP17" s="30">
        <v>0</v>
      </c>
      <c r="AQ17" s="30">
        <v>0</v>
      </c>
      <c r="AR17" s="30">
        <v>0</v>
      </c>
      <c r="AS17" s="30">
        <v>478229.58757376188</v>
      </c>
      <c r="AT17" s="30">
        <v>56995.487724225015</v>
      </c>
      <c r="AU17" s="30">
        <v>169527.57359264288</v>
      </c>
      <c r="AV17" s="30">
        <v>56478.239210950203</v>
      </c>
      <c r="AW17" s="38">
        <v>704752.64889062976</v>
      </c>
      <c r="AX17" s="30">
        <v>702033.09889062971</v>
      </c>
      <c r="AY17" s="30">
        <v>5115</v>
      </c>
      <c r="AZ17" s="30">
        <v>598455</v>
      </c>
      <c r="BA17" s="30">
        <v>0</v>
      </c>
      <c r="BB17" s="30">
        <v>0</v>
      </c>
      <c r="BC17" s="30">
        <v>704752.64889062976</v>
      </c>
      <c r="BD17" s="30">
        <v>704752.64889062976</v>
      </c>
      <c r="BE17" s="30">
        <v>0</v>
      </c>
      <c r="BF17" s="30">
        <v>601174.55000000005</v>
      </c>
      <c r="BG17" s="30">
        <v>431646.9764073572</v>
      </c>
      <c r="BH17" s="30">
        <v>535225.07529798686</v>
      </c>
      <c r="BI17" s="30">
        <v>4574.5732931451867</v>
      </c>
      <c r="BJ17" s="30">
        <v>4431.1600347715457</v>
      </c>
      <c r="BK17" s="196">
        <v>3.2364721032025374E-2</v>
      </c>
      <c r="BL17" s="30">
        <v>0</v>
      </c>
      <c r="BM17" s="30">
        <v>0</v>
      </c>
      <c r="BN17" s="38">
        <v>704752.64889062976</v>
      </c>
      <c r="BO17" s="30">
        <v>6000.2828965011086</v>
      </c>
      <c r="BP17" s="30" t="s">
        <v>412</v>
      </c>
      <c r="BQ17" s="30">
        <v>6023.5269135951257</v>
      </c>
      <c r="BR17" s="196">
        <v>3.2802729758820481E-2</v>
      </c>
      <c r="BS17" s="30">
        <v>-1003.6500000000001</v>
      </c>
      <c r="BT17" s="30">
        <v>703748.99889062974</v>
      </c>
      <c r="BU17" s="30">
        <v>-1462.5</v>
      </c>
      <c r="BV17" s="38">
        <v>702286.49889062974</v>
      </c>
      <c r="BW17" s="211">
        <v>2719.55</v>
      </c>
      <c r="BX17" s="212">
        <v>699566.94889062969</v>
      </c>
      <c r="BZ17" s="23">
        <f t="shared" si="0"/>
        <v>8733301</v>
      </c>
      <c r="CB17" s="320"/>
    </row>
    <row r="18" spans="1:80" x14ac:dyDescent="0.25">
      <c r="A18" s="23">
        <v>110602</v>
      </c>
      <c r="B18" s="23">
        <v>8732002</v>
      </c>
      <c r="C18" s="23" t="s">
        <v>103</v>
      </c>
      <c r="D18" s="223">
        <v>342</v>
      </c>
      <c r="E18" s="223">
        <v>342</v>
      </c>
      <c r="F18" s="223">
        <v>0</v>
      </c>
      <c r="G18" s="30">
        <v>1397901.8713694578</v>
      </c>
      <c r="H18" s="30">
        <v>0</v>
      </c>
      <c r="I18" s="30">
        <v>0</v>
      </c>
      <c r="J18" s="30">
        <v>40125.028173697719</v>
      </c>
      <c r="K18" s="30">
        <v>0</v>
      </c>
      <c r="L18" s="30">
        <v>99290.359999999724</v>
      </c>
      <c r="M18" s="30">
        <v>0</v>
      </c>
      <c r="N18" s="30">
        <v>711.38999999999965</v>
      </c>
      <c r="O18" s="30">
        <v>286.52999999999952</v>
      </c>
      <c r="P18" s="30">
        <v>0</v>
      </c>
      <c r="Q18" s="30">
        <v>494.01999999999919</v>
      </c>
      <c r="R18" s="30">
        <v>0</v>
      </c>
      <c r="S18" s="30">
        <v>0</v>
      </c>
      <c r="T18" s="30">
        <v>0</v>
      </c>
      <c r="U18" s="30">
        <v>0</v>
      </c>
      <c r="V18" s="30">
        <v>0</v>
      </c>
      <c r="W18" s="30">
        <v>0</v>
      </c>
      <c r="X18" s="30">
        <v>0</v>
      </c>
      <c r="Y18" s="30">
        <v>0</v>
      </c>
      <c r="Z18" s="30">
        <v>7693.5052139837971</v>
      </c>
      <c r="AA18" s="30">
        <v>0</v>
      </c>
      <c r="AB18" s="30">
        <v>87234.42183176415</v>
      </c>
      <c r="AC18" s="30">
        <v>0</v>
      </c>
      <c r="AD18" s="30">
        <v>9478.796798923715</v>
      </c>
      <c r="AE18" s="30">
        <v>0</v>
      </c>
      <c r="AF18" s="30">
        <v>153580.44371785081</v>
      </c>
      <c r="AG18" s="30">
        <v>0</v>
      </c>
      <c r="AH18" s="30">
        <v>0</v>
      </c>
      <c r="AI18" s="30">
        <v>0</v>
      </c>
      <c r="AJ18" s="30">
        <v>41070</v>
      </c>
      <c r="AK18" s="30">
        <v>0</v>
      </c>
      <c r="AL18" s="30">
        <v>0</v>
      </c>
      <c r="AM18" s="30">
        <v>0</v>
      </c>
      <c r="AN18" s="30">
        <v>0</v>
      </c>
      <c r="AO18" s="30">
        <v>0</v>
      </c>
      <c r="AP18" s="30">
        <v>0</v>
      </c>
      <c r="AQ18" s="30">
        <v>0</v>
      </c>
      <c r="AR18" s="30">
        <v>0</v>
      </c>
      <c r="AS18" s="30">
        <v>1397901.8713694578</v>
      </c>
      <c r="AT18" s="30">
        <v>245314.05201836911</v>
      </c>
      <c r="AU18" s="30">
        <v>194650.44371785081</v>
      </c>
      <c r="AV18" s="30">
        <v>158210.99050391221</v>
      </c>
      <c r="AW18" s="38">
        <v>1837866.3671056777</v>
      </c>
      <c r="AX18" s="30">
        <v>1796796.3671056777</v>
      </c>
      <c r="AY18" s="30">
        <v>5115</v>
      </c>
      <c r="AZ18" s="30">
        <v>1749330</v>
      </c>
      <c r="BA18" s="30">
        <v>0</v>
      </c>
      <c r="BB18" s="30">
        <v>0</v>
      </c>
      <c r="BC18" s="30">
        <v>1837866.3671056777</v>
      </c>
      <c r="BD18" s="30">
        <v>1837866.3671056775</v>
      </c>
      <c r="BE18" s="30">
        <v>0</v>
      </c>
      <c r="BF18" s="30">
        <v>1790400</v>
      </c>
      <c r="BG18" s="30">
        <v>1595749.5562821492</v>
      </c>
      <c r="BH18" s="30">
        <v>1643215.9233878269</v>
      </c>
      <c r="BI18" s="30">
        <v>4804.7249221866286</v>
      </c>
      <c r="BJ18" s="30">
        <v>4699.5313721726361</v>
      </c>
      <c r="BK18" s="196">
        <v>2.2383838234781395E-2</v>
      </c>
      <c r="BL18" s="30">
        <v>0</v>
      </c>
      <c r="BM18" s="30">
        <v>0</v>
      </c>
      <c r="BN18" s="38">
        <v>1837866.3671056777</v>
      </c>
      <c r="BO18" s="30">
        <v>5253.7905470926253</v>
      </c>
      <c r="BP18" s="30" t="s">
        <v>412</v>
      </c>
      <c r="BQ18" s="30">
        <v>5373.8782663908705</v>
      </c>
      <c r="BR18" s="196">
        <v>2.5867022543892615E-2</v>
      </c>
      <c r="BS18" s="30">
        <v>-3205.9499999999994</v>
      </c>
      <c r="BT18" s="30">
        <v>1834660.4171056778</v>
      </c>
      <c r="BU18" s="30">
        <v>-4275</v>
      </c>
      <c r="BV18" s="38">
        <v>1830385.4171056778</v>
      </c>
      <c r="BW18" s="211">
        <v>41070</v>
      </c>
      <c r="BX18" s="212">
        <v>1789315.4171056778</v>
      </c>
      <c r="BZ18" s="23">
        <f t="shared" si="0"/>
        <v>8732002</v>
      </c>
      <c r="CB18" s="320"/>
    </row>
    <row r="19" spans="1:80" x14ac:dyDescent="0.25">
      <c r="A19" s="23">
        <v>137427</v>
      </c>
      <c r="B19" s="23">
        <v>8735401</v>
      </c>
      <c r="C19" s="23" t="s">
        <v>104</v>
      </c>
      <c r="D19" s="223">
        <v>658</v>
      </c>
      <c r="E19" s="223">
        <v>0</v>
      </c>
      <c r="F19" s="223">
        <v>658</v>
      </c>
      <c r="G19" s="30">
        <v>0</v>
      </c>
      <c r="H19" s="30">
        <v>2401889.5170365022</v>
      </c>
      <c r="I19" s="30">
        <v>1534376.2496861746</v>
      </c>
      <c r="J19" s="30">
        <v>0</v>
      </c>
      <c r="K19" s="30">
        <v>59933.586386029521</v>
      </c>
      <c r="L19" s="30">
        <v>0</v>
      </c>
      <c r="M19" s="30">
        <v>218597.15999999933</v>
      </c>
      <c r="N19" s="30">
        <v>0</v>
      </c>
      <c r="O19" s="30">
        <v>0</v>
      </c>
      <c r="P19" s="30">
        <v>0</v>
      </c>
      <c r="Q19" s="30">
        <v>0</v>
      </c>
      <c r="R19" s="30">
        <v>0</v>
      </c>
      <c r="S19" s="30">
        <v>0</v>
      </c>
      <c r="T19" s="30">
        <v>4163.8705762403561</v>
      </c>
      <c r="U19" s="30">
        <v>925.30457249785695</v>
      </c>
      <c r="V19" s="30">
        <v>1307.4955915730588</v>
      </c>
      <c r="W19" s="30">
        <v>714.09374616682192</v>
      </c>
      <c r="X19" s="30">
        <v>0</v>
      </c>
      <c r="Y19" s="30">
        <v>0</v>
      </c>
      <c r="Z19" s="30">
        <v>0</v>
      </c>
      <c r="AA19" s="30">
        <v>3288.7929685407235</v>
      </c>
      <c r="AB19" s="30">
        <v>0</v>
      </c>
      <c r="AC19" s="30">
        <v>284507.92717173154</v>
      </c>
      <c r="AD19" s="30">
        <v>0</v>
      </c>
      <c r="AE19" s="30">
        <v>0</v>
      </c>
      <c r="AF19" s="30">
        <v>153580.44371785081</v>
      </c>
      <c r="AG19" s="30">
        <v>0</v>
      </c>
      <c r="AH19" s="30">
        <v>0</v>
      </c>
      <c r="AI19" s="30">
        <v>0</v>
      </c>
      <c r="AJ19" s="30">
        <v>28027.5</v>
      </c>
      <c r="AK19" s="30">
        <v>0</v>
      </c>
      <c r="AL19" s="30">
        <v>0</v>
      </c>
      <c r="AM19" s="30">
        <v>0</v>
      </c>
      <c r="AN19" s="30">
        <v>0</v>
      </c>
      <c r="AO19" s="30">
        <v>0</v>
      </c>
      <c r="AP19" s="30">
        <v>0</v>
      </c>
      <c r="AQ19" s="30">
        <v>0</v>
      </c>
      <c r="AR19" s="30">
        <v>0</v>
      </c>
      <c r="AS19" s="30">
        <v>3936265.7667226768</v>
      </c>
      <c r="AT19" s="30">
        <v>573438.23101277929</v>
      </c>
      <c r="AU19" s="30">
        <v>181607.94371785081</v>
      </c>
      <c r="AV19" s="30">
        <v>475144.7058441001</v>
      </c>
      <c r="AW19" s="38">
        <v>4691311.941453306</v>
      </c>
      <c r="AX19" s="30">
        <v>4663284.441453306</v>
      </c>
      <c r="AY19" s="30">
        <v>6640</v>
      </c>
      <c r="AZ19" s="30">
        <v>4369120</v>
      </c>
      <c r="BA19" s="30">
        <v>0</v>
      </c>
      <c r="BB19" s="30">
        <v>0</v>
      </c>
      <c r="BC19" s="30">
        <v>4691311.941453306</v>
      </c>
      <c r="BD19" s="30">
        <v>0</v>
      </c>
      <c r="BE19" s="30">
        <v>4691311.941453306</v>
      </c>
      <c r="BF19" s="30">
        <v>4397147.5</v>
      </c>
      <c r="BG19" s="30">
        <v>4215539.5562821496</v>
      </c>
      <c r="BH19" s="30">
        <v>4509703.9977354556</v>
      </c>
      <c r="BI19" s="30">
        <v>6853.6534919991727</v>
      </c>
      <c r="BJ19" s="30">
        <v>6645.3202222958516</v>
      </c>
      <c r="BK19" s="196">
        <v>3.1350373305463565E-2</v>
      </c>
      <c r="BL19" s="30">
        <v>0</v>
      </c>
      <c r="BM19" s="30">
        <v>0</v>
      </c>
      <c r="BN19" s="38">
        <v>4691311.941453306</v>
      </c>
      <c r="BO19" s="30">
        <v>7087.0584216615589</v>
      </c>
      <c r="BP19" s="30" t="s">
        <v>412</v>
      </c>
      <c r="BQ19" s="30">
        <v>7129.6534064639909</v>
      </c>
      <c r="BR19" s="196">
        <v>3.0512194128606174E-2</v>
      </c>
      <c r="BS19" s="30">
        <v>0</v>
      </c>
      <c r="BT19" s="30">
        <v>4691311.941453306</v>
      </c>
      <c r="BU19" s="30">
        <v>0</v>
      </c>
      <c r="BV19" s="38">
        <v>4691311.941453306</v>
      </c>
      <c r="BW19" s="211">
        <v>28027.5</v>
      </c>
      <c r="BX19" s="212">
        <v>4663284.441453306</v>
      </c>
      <c r="BZ19" s="23">
        <f t="shared" si="0"/>
        <v>8735401</v>
      </c>
      <c r="CB19" s="320"/>
    </row>
    <row r="20" spans="1:80" x14ac:dyDescent="0.25">
      <c r="A20" s="23">
        <v>110643</v>
      </c>
      <c r="B20" s="23">
        <v>8732082</v>
      </c>
      <c r="C20" s="23" t="s">
        <v>105</v>
      </c>
      <c r="D20" s="223">
        <v>144</v>
      </c>
      <c r="E20" s="223">
        <v>144</v>
      </c>
      <c r="F20" s="223">
        <v>0</v>
      </c>
      <c r="G20" s="30">
        <v>588590.26162924548</v>
      </c>
      <c r="H20" s="30">
        <v>0</v>
      </c>
      <c r="I20" s="30">
        <v>0</v>
      </c>
      <c r="J20" s="30">
        <v>24887.675702673281</v>
      </c>
      <c r="K20" s="30">
        <v>0</v>
      </c>
      <c r="L20" s="30">
        <v>61585.159999999851</v>
      </c>
      <c r="M20" s="30">
        <v>0</v>
      </c>
      <c r="N20" s="30">
        <v>1671.5177622377605</v>
      </c>
      <c r="O20" s="30">
        <v>8078.9437762237421</v>
      </c>
      <c r="P20" s="30">
        <v>905.40755244754678</v>
      </c>
      <c r="Q20" s="30">
        <v>0</v>
      </c>
      <c r="R20" s="30">
        <v>527.32195804195783</v>
      </c>
      <c r="S20" s="30">
        <v>0</v>
      </c>
      <c r="T20" s="30">
        <v>0</v>
      </c>
      <c r="U20" s="30">
        <v>0</v>
      </c>
      <c r="V20" s="30">
        <v>0</v>
      </c>
      <c r="W20" s="30">
        <v>0</v>
      </c>
      <c r="X20" s="30">
        <v>0</v>
      </c>
      <c r="Y20" s="30">
        <v>0</v>
      </c>
      <c r="Z20" s="30">
        <v>690.20680747462427</v>
      </c>
      <c r="AA20" s="30">
        <v>0</v>
      </c>
      <c r="AB20" s="30">
        <v>59106.390810054261</v>
      </c>
      <c r="AC20" s="30">
        <v>0</v>
      </c>
      <c r="AD20" s="30">
        <v>0</v>
      </c>
      <c r="AE20" s="30">
        <v>0</v>
      </c>
      <c r="AF20" s="30">
        <v>153580.44371785081</v>
      </c>
      <c r="AG20" s="30">
        <v>4563.9478449609687</v>
      </c>
      <c r="AH20" s="30">
        <v>0</v>
      </c>
      <c r="AI20" s="30">
        <v>0</v>
      </c>
      <c r="AJ20" s="30">
        <v>18463</v>
      </c>
      <c r="AK20" s="30">
        <v>0</v>
      </c>
      <c r="AL20" s="30">
        <v>0</v>
      </c>
      <c r="AM20" s="30">
        <v>0</v>
      </c>
      <c r="AN20" s="30">
        <v>0</v>
      </c>
      <c r="AO20" s="30">
        <v>0</v>
      </c>
      <c r="AP20" s="30">
        <v>0</v>
      </c>
      <c r="AQ20" s="30">
        <v>0</v>
      </c>
      <c r="AR20" s="30">
        <v>0</v>
      </c>
      <c r="AS20" s="30">
        <v>588590.26162924548</v>
      </c>
      <c r="AT20" s="30">
        <v>157452.624369153</v>
      </c>
      <c r="AU20" s="30">
        <v>176607.39156281177</v>
      </c>
      <c r="AV20" s="30">
        <v>99684.678132204644</v>
      </c>
      <c r="AW20" s="38">
        <v>922650.27756121033</v>
      </c>
      <c r="AX20" s="30">
        <v>904187.27756121033</v>
      </c>
      <c r="AY20" s="30">
        <v>5115</v>
      </c>
      <c r="AZ20" s="30">
        <v>736560</v>
      </c>
      <c r="BA20" s="30">
        <v>0</v>
      </c>
      <c r="BB20" s="30">
        <v>0</v>
      </c>
      <c r="BC20" s="30">
        <v>922650.27756121033</v>
      </c>
      <c r="BD20" s="30">
        <v>922650.27756121021</v>
      </c>
      <c r="BE20" s="30">
        <v>0</v>
      </c>
      <c r="BF20" s="30">
        <v>755023</v>
      </c>
      <c r="BG20" s="30">
        <v>578415.6084371882</v>
      </c>
      <c r="BH20" s="30">
        <v>746042.88599839853</v>
      </c>
      <c r="BI20" s="30">
        <v>5180.8533749888784</v>
      </c>
      <c r="BJ20" s="30">
        <v>5031.0304944334721</v>
      </c>
      <c r="BK20" s="196">
        <v>2.9779759975849116E-2</v>
      </c>
      <c r="BL20" s="30">
        <v>0</v>
      </c>
      <c r="BM20" s="30">
        <v>0</v>
      </c>
      <c r="BN20" s="38">
        <v>922650.27756121033</v>
      </c>
      <c r="BO20" s="30">
        <v>6279.0783163972937</v>
      </c>
      <c r="BP20" s="30" t="s">
        <v>412</v>
      </c>
      <c r="BQ20" s="30">
        <v>6407.293594175072</v>
      </c>
      <c r="BR20" s="196">
        <v>3.705706972413747E-2</v>
      </c>
      <c r="BS20" s="30">
        <v>-1423.0499999999995</v>
      </c>
      <c r="BT20" s="30">
        <v>921227.22756121028</v>
      </c>
      <c r="BU20" s="30">
        <v>-1800</v>
      </c>
      <c r="BV20" s="38">
        <v>919427.22756121028</v>
      </c>
      <c r="BW20" s="211">
        <v>18463</v>
      </c>
      <c r="BX20" s="212">
        <v>900964.22756121028</v>
      </c>
      <c r="BZ20" s="23">
        <f t="shared" si="0"/>
        <v>8732082</v>
      </c>
      <c r="CB20" s="320"/>
    </row>
    <row r="21" spans="1:80" x14ac:dyDescent="0.25">
      <c r="A21" s="23">
        <v>110627</v>
      </c>
      <c r="B21" s="23">
        <v>8732060</v>
      </c>
      <c r="C21" s="23" t="s">
        <v>106</v>
      </c>
      <c r="D21" s="223">
        <v>101</v>
      </c>
      <c r="E21" s="223">
        <v>101</v>
      </c>
      <c r="F21" s="223">
        <v>0</v>
      </c>
      <c r="G21" s="30">
        <v>412830.66961495683</v>
      </c>
      <c r="H21" s="30">
        <v>0</v>
      </c>
      <c r="I21" s="30">
        <v>0</v>
      </c>
      <c r="J21" s="30">
        <v>14729.440721990335</v>
      </c>
      <c r="K21" s="30">
        <v>0</v>
      </c>
      <c r="L21" s="30">
        <v>36448.359999999979</v>
      </c>
      <c r="M21" s="30">
        <v>0</v>
      </c>
      <c r="N21" s="30">
        <v>474.25999999999993</v>
      </c>
      <c r="O21" s="30">
        <v>20630.159999999971</v>
      </c>
      <c r="P21" s="30">
        <v>899.11999999999989</v>
      </c>
      <c r="Q21" s="30">
        <v>988.03999999999985</v>
      </c>
      <c r="R21" s="30">
        <v>0</v>
      </c>
      <c r="S21" s="30">
        <v>0</v>
      </c>
      <c r="T21" s="30">
        <v>0</v>
      </c>
      <c r="U21" s="30">
        <v>0</v>
      </c>
      <c r="V21" s="30">
        <v>0</v>
      </c>
      <c r="W21" s="30">
        <v>0</v>
      </c>
      <c r="X21" s="30">
        <v>0</v>
      </c>
      <c r="Y21" s="30">
        <v>0</v>
      </c>
      <c r="Z21" s="30">
        <v>696.23857732770614</v>
      </c>
      <c r="AA21" s="30">
        <v>0</v>
      </c>
      <c r="AB21" s="30">
        <v>31701.949833188177</v>
      </c>
      <c r="AC21" s="30">
        <v>0</v>
      </c>
      <c r="AD21" s="30">
        <v>0</v>
      </c>
      <c r="AE21" s="30">
        <v>0</v>
      </c>
      <c r="AF21" s="30">
        <v>153580.44371785081</v>
      </c>
      <c r="AG21" s="30">
        <v>38400.112902430352</v>
      </c>
      <c r="AH21" s="30">
        <v>0</v>
      </c>
      <c r="AI21" s="30">
        <v>0</v>
      </c>
      <c r="AJ21" s="30">
        <v>12724.5</v>
      </c>
      <c r="AK21" s="30">
        <v>0</v>
      </c>
      <c r="AL21" s="30">
        <v>0</v>
      </c>
      <c r="AM21" s="30">
        <v>0</v>
      </c>
      <c r="AN21" s="30">
        <v>7140</v>
      </c>
      <c r="AO21" s="30">
        <v>0</v>
      </c>
      <c r="AP21" s="30">
        <v>0</v>
      </c>
      <c r="AQ21" s="30">
        <v>0</v>
      </c>
      <c r="AR21" s="30">
        <v>0</v>
      </c>
      <c r="AS21" s="30">
        <v>412830.66961495683</v>
      </c>
      <c r="AT21" s="30">
        <v>106567.56913250616</v>
      </c>
      <c r="AU21" s="30">
        <v>211845.05662028116</v>
      </c>
      <c r="AV21" s="30">
        <v>70576.641689985452</v>
      </c>
      <c r="AW21" s="38">
        <v>731243.29536774417</v>
      </c>
      <c r="AX21" s="30">
        <v>711378.79536774417</v>
      </c>
      <c r="AY21" s="30">
        <v>5115</v>
      </c>
      <c r="AZ21" s="30">
        <v>516615</v>
      </c>
      <c r="BA21" s="30">
        <v>0</v>
      </c>
      <c r="BB21" s="30">
        <v>0</v>
      </c>
      <c r="BC21" s="30">
        <v>731243.29536774417</v>
      </c>
      <c r="BD21" s="30">
        <v>731243.29536774417</v>
      </c>
      <c r="BE21" s="30">
        <v>0</v>
      </c>
      <c r="BF21" s="30">
        <v>536479.5</v>
      </c>
      <c r="BG21" s="30">
        <v>331774.44337971881</v>
      </c>
      <c r="BH21" s="30">
        <v>526538.23874746298</v>
      </c>
      <c r="BI21" s="30">
        <v>5213.2498885887426</v>
      </c>
      <c r="BJ21" s="30">
        <v>4997.6724681160276</v>
      </c>
      <c r="BK21" s="196">
        <v>4.3135563974639808E-2</v>
      </c>
      <c r="BL21" s="30">
        <v>0</v>
      </c>
      <c r="BM21" s="30">
        <v>0</v>
      </c>
      <c r="BN21" s="38">
        <v>731243.29536774417</v>
      </c>
      <c r="BO21" s="30">
        <v>7043.3544095816251</v>
      </c>
      <c r="BP21" s="30" t="s">
        <v>412</v>
      </c>
      <c r="BQ21" s="30">
        <v>7240.0326274034078</v>
      </c>
      <c r="BR21" s="196">
        <v>3.1201755288905009E-2</v>
      </c>
      <c r="BS21" s="30">
        <v>-973.15</v>
      </c>
      <c r="BT21" s="30">
        <v>730270.14536774415</v>
      </c>
      <c r="BU21" s="30">
        <v>-1262.5</v>
      </c>
      <c r="BV21" s="38">
        <v>729007.64536774415</v>
      </c>
      <c r="BW21" s="211">
        <v>12724.5</v>
      </c>
      <c r="BX21" s="212">
        <v>716283.14536774415</v>
      </c>
      <c r="BZ21" s="23">
        <f t="shared" si="0"/>
        <v>8732060</v>
      </c>
      <c r="CB21" s="353"/>
    </row>
    <row r="22" spans="1:80" x14ac:dyDescent="0.25">
      <c r="A22" s="23">
        <v>110746</v>
      </c>
      <c r="B22" s="23">
        <v>8732312</v>
      </c>
      <c r="C22" s="23" t="s">
        <v>107</v>
      </c>
      <c r="D22" s="223">
        <v>199</v>
      </c>
      <c r="E22" s="223">
        <v>199</v>
      </c>
      <c r="F22" s="223">
        <v>0</v>
      </c>
      <c r="G22" s="30">
        <v>813399.04211263778</v>
      </c>
      <c r="H22" s="30">
        <v>0</v>
      </c>
      <c r="I22" s="30">
        <v>0</v>
      </c>
      <c r="J22" s="30">
        <v>13205.705474887864</v>
      </c>
      <c r="K22" s="30">
        <v>0</v>
      </c>
      <c r="L22" s="30">
        <v>32677.839999999924</v>
      </c>
      <c r="M22" s="30">
        <v>0</v>
      </c>
      <c r="N22" s="30">
        <v>2371.2999999999984</v>
      </c>
      <c r="O22" s="30">
        <v>286.5299999999998</v>
      </c>
      <c r="P22" s="30">
        <v>0</v>
      </c>
      <c r="Q22" s="30">
        <v>0</v>
      </c>
      <c r="R22" s="30">
        <v>0</v>
      </c>
      <c r="S22" s="30">
        <v>0</v>
      </c>
      <c r="T22" s="30">
        <v>0</v>
      </c>
      <c r="U22" s="30">
        <v>0</v>
      </c>
      <c r="V22" s="30">
        <v>0</v>
      </c>
      <c r="W22" s="30">
        <v>0</v>
      </c>
      <c r="X22" s="30">
        <v>0</v>
      </c>
      <c r="Y22" s="30">
        <v>0</v>
      </c>
      <c r="Z22" s="30">
        <v>34676.42564101304</v>
      </c>
      <c r="AA22" s="30">
        <v>0</v>
      </c>
      <c r="AB22" s="30">
        <v>74421.282732365449</v>
      </c>
      <c r="AC22" s="30">
        <v>0</v>
      </c>
      <c r="AD22" s="30">
        <v>5012.8375215071283</v>
      </c>
      <c r="AE22" s="30">
        <v>0</v>
      </c>
      <c r="AF22" s="30">
        <v>153580.44371785081</v>
      </c>
      <c r="AG22" s="30">
        <v>0</v>
      </c>
      <c r="AH22" s="30">
        <v>0</v>
      </c>
      <c r="AI22" s="30">
        <v>0</v>
      </c>
      <c r="AJ22" s="30">
        <v>44122.5</v>
      </c>
      <c r="AK22" s="30">
        <v>0</v>
      </c>
      <c r="AL22" s="30">
        <v>0</v>
      </c>
      <c r="AM22" s="30">
        <v>0</v>
      </c>
      <c r="AN22" s="30">
        <v>0</v>
      </c>
      <c r="AO22" s="30">
        <v>0</v>
      </c>
      <c r="AP22" s="30">
        <v>0</v>
      </c>
      <c r="AQ22" s="30">
        <v>0</v>
      </c>
      <c r="AR22" s="30">
        <v>0</v>
      </c>
      <c r="AS22" s="30">
        <v>813399.04211263778</v>
      </c>
      <c r="AT22" s="30">
        <v>162651.92136977339</v>
      </c>
      <c r="AU22" s="30">
        <v>197702.94371785081</v>
      </c>
      <c r="AV22" s="30">
        <v>113538.97146435974</v>
      </c>
      <c r="AW22" s="38">
        <v>1173753.907200262</v>
      </c>
      <c r="AX22" s="30">
        <v>1129631.407200262</v>
      </c>
      <c r="AY22" s="30">
        <v>5115</v>
      </c>
      <c r="AZ22" s="30">
        <v>1017885</v>
      </c>
      <c r="BA22" s="30">
        <v>0</v>
      </c>
      <c r="BB22" s="30">
        <v>0</v>
      </c>
      <c r="BC22" s="30">
        <v>1173753.907200262</v>
      </c>
      <c r="BD22" s="30">
        <v>1173753.9072002622</v>
      </c>
      <c r="BE22" s="30">
        <v>0</v>
      </c>
      <c r="BF22" s="30">
        <v>1062007.5</v>
      </c>
      <c r="BG22" s="30">
        <v>864304.55628214916</v>
      </c>
      <c r="BH22" s="30">
        <v>976050.96348241111</v>
      </c>
      <c r="BI22" s="30">
        <v>4904.7787109668898</v>
      </c>
      <c r="BJ22" s="30">
        <v>4782.8583258314775</v>
      </c>
      <c r="BK22" s="196">
        <v>2.5491113645775196E-2</v>
      </c>
      <c r="BL22" s="30">
        <v>0</v>
      </c>
      <c r="BM22" s="30">
        <v>0</v>
      </c>
      <c r="BN22" s="38">
        <v>1173753.907200262</v>
      </c>
      <c r="BO22" s="30">
        <v>5676.5397346746831</v>
      </c>
      <c r="BP22" s="30" t="s">
        <v>412</v>
      </c>
      <c r="BQ22" s="30">
        <v>5898.2608402023216</v>
      </c>
      <c r="BR22" s="196">
        <v>5.4116719354494247E-2</v>
      </c>
      <c r="BS22" s="30">
        <v>-1772.5999999999997</v>
      </c>
      <c r="BT22" s="30">
        <v>1171981.3072002619</v>
      </c>
      <c r="BU22" s="30">
        <v>-2487.5</v>
      </c>
      <c r="BV22" s="38">
        <v>1169493.8072002619</v>
      </c>
      <c r="BW22" s="211">
        <v>44122.5</v>
      </c>
      <c r="BX22" s="212">
        <v>1125371.3072002619</v>
      </c>
      <c r="BZ22" s="23">
        <f t="shared" si="0"/>
        <v>8732312</v>
      </c>
      <c r="CB22" s="320"/>
    </row>
    <row r="23" spans="1:80" x14ac:dyDescent="0.25">
      <c r="A23" s="23">
        <v>145425</v>
      </c>
      <c r="B23" s="23">
        <v>8732200</v>
      </c>
      <c r="C23" s="23" t="s">
        <v>108</v>
      </c>
      <c r="D23" s="223">
        <v>229</v>
      </c>
      <c r="E23" s="223">
        <v>229</v>
      </c>
      <c r="F23" s="223">
        <v>0</v>
      </c>
      <c r="G23" s="30">
        <v>936022.0132853972</v>
      </c>
      <c r="H23" s="30">
        <v>0</v>
      </c>
      <c r="I23" s="30">
        <v>0</v>
      </c>
      <c r="J23" s="30">
        <v>20824.381710400063</v>
      </c>
      <c r="K23" s="30">
        <v>0</v>
      </c>
      <c r="L23" s="30">
        <v>54044.119999999952</v>
      </c>
      <c r="M23" s="30">
        <v>0</v>
      </c>
      <c r="N23" s="30">
        <v>0</v>
      </c>
      <c r="O23" s="30">
        <v>286.52999999999963</v>
      </c>
      <c r="P23" s="30">
        <v>0</v>
      </c>
      <c r="Q23" s="30">
        <v>0</v>
      </c>
      <c r="R23" s="30">
        <v>0</v>
      </c>
      <c r="S23" s="30">
        <v>0</v>
      </c>
      <c r="T23" s="30">
        <v>0</v>
      </c>
      <c r="U23" s="30">
        <v>0</v>
      </c>
      <c r="V23" s="30">
        <v>0</v>
      </c>
      <c r="W23" s="30">
        <v>0</v>
      </c>
      <c r="X23" s="30">
        <v>0</v>
      </c>
      <c r="Y23" s="30">
        <v>0</v>
      </c>
      <c r="Z23" s="30">
        <v>12958.316372479345</v>
      </c>
      <c r="AA23" s="30">
        <v>0</v>
      </c>
      <c r="AB23" s="30">
        <v>74322.728890942788</v>
      </c>
      <c r="AC23" s="30">
        <v>0</v>
      </c>
      <c r="AD23" s="30">
        <v>0</v>
      </c>
      <c r="AE23" s="30">
        <v>0</v>
      </c>
      <c r="AF23" s="30">
        <v>153580.44371785081</v>
      </c>
      <c r="AG23" s="30">
        <v>0</v>
      </c>
      <c r="AH23" s="30">
        <v>0</v>
      </c>
      <c r="AI23" s="30">
        <v>0</v>
      </c>
      <c r="AJ23" s="30">
        <v>5039.8999999999996</v>
      </c>
      <c r="AK23" s="30">
        <v>0</v>
      </c>
      <c r="AL23" s="30">
        <v>0</v>
      </c>
      <c r="AM23" s="30">
        <v>0</v>
      </c>
      <c r="AN23" s="30">
        <v>0</v>
      </c>
      <c r="AO23" s="30">
        <v>0</v>
      </c>
      <c r="AP23" s="30">
        <v>0</v>
      </c>
      <c r="AQ23" s="30">
        <v>0</v>
      </c>
      <c r="AR23" s="30">
        <v>0</v>
      </c>
      <c r="AS23" s="30">
        <v>936022.0132853972</v>
      </c>
      <c r="AT23" s="30">
        <v>162436.07697382214</v>
      </c>
      <c r="AU23" s="30">
        <v>158620.3437178508</v>
      </c>
      <c r="AV23" s="30">
        <v>119465.35709339868</v>
      </c>
      <c r="AW23" s="38">
        <v>1257078.43397707</v>
      </c>
      <c r="AX23" s="30">
        <v>1252038.5339770701</v>
      </c>
      <c r="AY23" s="30">
        <v>5115</v>
      </c>
      <c r="AZ23" s="30">
        <v>1171335</v>
      </c>
      <c r="BA23" s="30">
        <v>0</v>
      </c>
      <c r="BB23" s="30">
        <v>0</v>
      </c>
      <c r="BC23" s="30">
        <v>1257078.43397707</v>
      </c>
      <c r="BD23" s="30">
        <v>1257078.4339770703</v>
      </c>
      <c r="BE23" s="30">
        <v>0</v>
      </c>
      <c r="BF23" s="30">
        <v>1176374.8999999999</v>
      </c>
      <c r="BG23" s="30">
        <v>1017754.556282149</v>
      </c>
      <c r="BH23" s="30">
        <v>1098458.0902592193</v>
      </c>
      <c r="BI23" s="30">
        <v>4796.7602194725732</v>
      </c>
      <c r="BJ23" s="30">
        <v>4656.9289059285975</v>
      </c>
      <c r="BK23" s="196">
        <v>3.0026508106224394E-2</v>
      </c>
      <c r="BL23" s="30">
        <v>0</v>
      </c>
      <c r="BM23" s="30">
        <v>0</v>
      </c>
      <c r="BN23" s="38">
        <v>1257078.43397707</v>
      </c>
      <c r="BO23" s="30">
        <v>5467.4171789391712</v>
      </c>
      <c r="BP23" s="30" t="s">
        <v>412</v>
      </c>
      <c r="BQ23" s="30">
        <v>5489.4254758824018</v>
      </c>
      <c r="BR23" s="196">
        <v>3.7422007475191199E-2</v>
      </c>
      <c r="BS23" s="30">
        <v>0</v>
      </c>
      <c r="BT23" s="30">
        <v>1257078.43397707</v>
      </c>
      <c r="BU23" s="30">
        <v>0</v>
      </c>
      <c r="BV23" s="38">
        <v>1257078.43397707</v>
      </c>
      <c r="BW23" s="211">
        <v>5039.8999999999996</v>
      </c>
      <c r="BX23" s="212">
        <v>1252038.5339770701</v>
      </c>
      <c r="BZ23" s="23">
        <f t="shared" si="0"/>
        <v>8732200</v>
      </c>
      <c r="CB23" s="320"/>
    </row>
    <row r="24" spans="1:80" x14ac:dyDescent="0.25">
      <c r="A24" s="23">
        <v>136677</v>
      </c>
      <c r="B24" s="23">
        <v>8734002</v>
      </c>
      <c r="C24" s="23" t="s">
        <v>109</v>
      </c>
      <c r="D24" s="223">
        <v>1412</v>
      </c>
      <c r="E24" s="223">
        <v>0</v>
      </c>
      <c r="F24" s="223">
        <v>1412</v>
      </c>
      <c r="G24" s="30">
        <v>0</v>
      </c>
      <c r="H24" s="30">
        <v>4735153.6193005331</v>
      </c>
      <c r="I24" s="30">
        <v>3765024.0748601928</v>
      </c>
      <c r="J24" s="30">
        <v>0</v>
      </c>
      <c r="K24" s="30">
        <v>153389.34820831299</v>
      </c>
      <c r="L24" s="30">
        <v>0</v>
      </c>
      <c r="M24" s="30">
        <v>566202.47999999928</v>
      </c>
      <c r="N24" s="30">
        <v>0</v>
      </c>
      <c r="O24" s="30">
        <v>0</v>
      </c>
      <c r="P24" s="30">
        <v>0</v>
      </c>
      <c r="Q24" s="30">
        <v>0</v>
      </c>
      <c r="R24" s="30">
        <v>0</v>
      </c>
      <c r="S24" s="30">
        <v>0</v>
      </c>
      <c r="T24" s="30">
        <v>16655.482304961428</v>
      </c>
      <c r="U24" s="30">
        <v>8327.7411524806812</v>
      </c>
      <c r="V24" s="30">
        <v>21573.677260955454</v>
      </c>
      <c r="W24" s="30">
        <v>0</v>
      </c>
      <c r="X24" s="30">
        <v>0</v>
      </c>
      <c r="Y24" s="30">
        <v>0</v>
      </c>
      <c r="Z24" s="30">
        <v>0</v>
      </c>
      <c r="AA24" s="30">
        <v>42624.356285281596</v>
      </c>
      <c r="AB24" s="30">
        <v>0</v>
      </c>
      <c r="AC24" s="30">
        <v>515569.76163700304</v>
      </c>
      <c r="AD24" s="30">
        <v>0</v>
      </c>
      <c r="AE24" s="30">
        <v>0</v>
      </c>
      <c r="AF24" s="30">
        <v>153580.44371785081</v>
      </c>
      <c r="AG24" s="30">
        <v>0</v>
      </c>
      <c r="AH24" s="30">
        <v>0</v>
      </c>
      <c r="AI24" s="30">
        <v>0</v>
      </c>
      <c r="AJ24" s="30">
        <v>56610</v>
      </c>
      <c r="AK24" s="30">
        <v>0</v>
      </c>
      <c r="AL24" s="30">
        <v>0</v>
      </c>
      <c r="AM24" s="30">
        <v>0</v>
      </c>
      <c r="AN24" s="30">
        <v>0</v>
      </c>
      <c r="AO24" s="30">
        <v>0</v>
      </c>
      <c r="AP24" s="30">
        <v>0</v>
      </c>
      <c r="AQ24" s="30">
        <v>0</v>
      </c>
      <c r="AR24" s="30">
        <v>0</v>
      </c>
      <c r="AS24" s="30">
        <v>8500177.6941607259</v>
      </c>
      <c r="AT24" s="30">
        <v>1324342.8468489945</v>
      </c>
      <c r="AU24" s="30">
        <v>210190.44371785081</v>
      </c>
      <c r="AV24" s="30">
        <v>962453.72776306153</v>
      </c>
      <c r="AW24" s="38">
        <v>10034710.984727571</v>
      </c>
      <c r="AX24" s="30">
        <v>9978100.9847275708</v>
      </c>
      <c r="AY24" s="30">
        <v>6640</v>
      </c>
      <c r="AZ24" s="30">
        <v>9375680</v>
      </c>
      <c r="BA24" s="30">
        <v>0</v>
      </c>
      <c r="BB24" s="30">
        <v>0</v>
      </c>
      <c r="BC24" s="30">
        <v>10034710.984727571</v>
      </c>
      <c r="BD24" s="30">
        <v>0</v>
      </c>
      <c r="BE24" s="30">
        <v>10034710.984727571</v>
      </c>
      <c r="BF24" s="30">
        <v>9432290</v>
      </c>
      <c r="BG24" s="30">
        <v>9222099.5562821496</v>
      </c>
      <c r="BH24" s="30">
        <v>9824520.5410097204</v>
      </c>
      <c r="BI24" s="30">
        <v>6957.8757372590089</v>
      </c>
      <c r="BJ24" s="30">
        <v>6721.7051201650647</v>
      </c>
      <c r="BK24" s="196">
        <v>3.51355218462997E-2</v>
      </c>
      <c r="BL24" s="30">
        <v>0</v>
      </c>
      <c r="BM24" s="30">
        <v>0</v>
      </c>
      <c r="BN24" s="38">
        <v>10034710.984727571</v>
      </c>
      <c r="BO24" s="30">
        <v>7066.6437568892143</v>
      </c>
      <c r="BP24" s="30" t="s">
        <v>412</v>
      </c>
      <c r="BQ24" s="30">
        <v>7106.7358248778828</v>
      </c>
      <c r="BR24" s="196">
        <v>3.5309544278264049E-2</v>
      </c>
      <c r="BS24" s="30">
        <v>0</v>
      </c>
      <c r="BT24" s="30">
        <v>10034710.984727571</v>
      </c>
      <c r="BU24" s="30">
        <v>0</v>
      </c>
      <c r="BV24" s="38">
        <v>10034710.984727571</v>
      </c>
      <c r="BW24" s="211">
        <v>56610</v>
      </c>
      <c r="BX24" s="212">
        <v>9978100.9847275708</v>
      </c>
      <c r="BZ24" s="23">
        <f t="shared" si="0"/>
        <v>8734002</v>
      </c>
      <c r="CB24" s="320"/>
    </row>
    <row r="25" spans="1:80" x14ac:dyDescent="0.25">
      <c r="A25" s="23">
        <v>137626</v>
      </c>
      <c r="B25" s="23">
        <v>8733002</v>
      </c>
      <c r="C25" s="23" t="s">
        <v>110</v>
      </c>
      <c r="D25" s="223">
        <v>193</v>
      </c>
      <c r="E25" s="223">
        <v>193</v>
      </c>
      <c r="F25" s="223">
        <v>0</v>
      </c>
      <c r="G25" s="30">
        <v>788874.44787808589</v>
      </c>
      <c r="H25" s="30">
        <v>0</v>
      </c>
      <c r="I25" s="30">
        <v>0</v>
      </c>
      <c r="J25" s="30">
        <v>12697.793725853677</v>
      </c>
      <c r="K25" s="30">
        <v>0</v>
      </c>
      <c r="L25" s="30">
        <v>31420.999999999833</v>
      </c>
      <c r="M25" s="30">
        <v>0</v>
      </c>
      <c r="N25" s="30">
        <v>0</v>
      </c>
      <c r="O25" s="30">
        <v>0</v>
      </c>
      <c r="P25" s="30">
        <v>0</v>
      </c>
      <c r="Q25" s="30">
        <v>0</v>
      </c>
      <c r="R25" s="30">
        <v>0</v>
      </c>
      <c r="S25" s="30">
        <v>0</v>
      </c>
      <c r="T25" s="30">
        <v>0</v>
      </c>
      <c r="U25" s="30">
        <v>0</v>
      </c>
      <c r="V25" s="30">
        <v>0</v>
      </c>
      <c r="W25" s="30">
        <v>0</v>
      </c>
      <c r="X25" s="30">
        <v>0</v>
      </c>
      <c r="Y25" s="30">
        <v>0</v>
      </c>
      <c r="Z25" s="30">
        <v>3503.2192989507503</v>
      </c>
      <c r="AA25" s="30">
        <v>0</v>
      </c>
      <c r="AB25" s="30">
        <v>78688.284599069157</v>
      </c>
      <c r="AC25" s="30">
        <v>0</v>
      </c>
      <c r="AD25" s="30">
        <v>1406.7646799486292</v>
      </c>
      <c r="AE25" s="30">
        <v>0</v>
      </c>
      <c r="AF25" s="30">
        <v>153580.44371785081</v>
      </c>
      <c r="AG25" s="30">
        <v>0</v>
      </c>
      <c r="AH25" s="30">
        <v>0</v>
      </c>
      <c r="AI25" s="30">
        <v>0</v>
      </c>
      <c r="AJ25" s="30">
        <v>6826.5</v>
      </c>
      <c r="AK25" s="30">
        <v>0</v>
      </c>
      <c r="AL25" s="30">
        <v>0</v>
      </c>
      <c r="AM25" s="30">
        <v>0</v>
      </c>
      <c r="AN25" s="30">
        <v>0</v>
      </c>
      <c r="AO25" s="30">
        <v>0</v>
      </c>
      <c r="AP25" s="30">
        <v>0</v>
      </c>
      <c r="AQ25" s="30">
        <v>0</v>
      </c>
      <c r="AR25" s="30">
        <v>0</v>
      </c>
      <c r="AS25" s="30">
        <v>788874.44787808589</v>
      </c>
      <c r="AT25" s="30">
        <v>127717.06230382205</v>
      </c>
      <c r="AU25" s="30">
        <v>160406.94371785081</v>
      </c>
      <c r="AV25" s="30">
        <v>114655.14188677794</v>
      </c>
      <c r="AW25" s="38">
        <v>1076998.4538997586</v>
      </c>
      <c r="AX25" s="30">
        <v>1070171.9538997586</v>
      </c>
      <c r="AY25" s="30">
        <v>5115</v>
      </c>
      <c r="AZ25" s="30">
        <v>987195</v>
      </c>
      <c r="BA25" s="30">
        <v>0</v>
      </c>
      <c r="BB25" s="30">
        <v>0</v>
      </c>
      <c r="BC25" s="30">
        <v>1076998.4538997586</v>
      </c>
      <c r="BD25" s="30">
        <v>1076998.4538997589</v>
      </c>
      <c r="BE25" s="30">
        <v>0</v>
      </c>
      <c r="BF25" s="30">
        <v>994021.5</v>
      </c>
      <c r="BG25" s="30">
        <v>833614.55628214916</v>
      </c>
      <c r="BH25" s="30">
        <v>916591.5101819078</v>
      </c>
      <c r="BI25" s="30">
        <v>4749.1788092326833</v>
      </c>
      <c r="BJ25" s="30">
        <v>4536.9285126575942</v>
      </c>
      <c r="BK25" s="196">
        <v>4.678281704966944E-2</v>
      </c>
      <c r="BL25" s="30">
        <v>0</v>
      </c>
      <c r="BM25" s="30">
        <v>0</v>
      </c>
      <c r="BN25" s="38">
        <v>1076998.4538997586</v>
      </c>
      <c r="BO25" s="30">
        <v>5544.9324036256921</v>
      </c>
      <c r="BP25" s="30" t="s">
        <v>412</v>
      </c>
      <c r="BQ25" s="30">
        <v>5580.302869946936</v>
      </c>
      <c r="BR25" s="196">
        <v>4.850655071453569E-2</v>
      </c>
      <c r="BS25" s="30">
        <v>0</v>
      </c>
      <c r="BT25" s="30">
        <v>1076998.4538997586</v>
      </c>
      <c r="BU25" s="30">
        <v>0</v>
      </c>
      <c r="BV25" s="38">
        <v>1076998.4538997586</v>
      </c>
      <c r="BW25" s="211">
        <v>6826.5</v>
      </c>
      <c r="BX25" s="212">
        <v>1070171.9538997586</v>
      </c>
      <c r="BZ25" s="23">
        <f t="shared" si="0"/>
        <v>8733002</v>
      </c>
      <c r="CB25" s="320"/>
    </row>
    <row r="26" spans="1:80" x14ac:dyDescent="0.25">
      <c r="A26" s="23">
        <v>135131</v>
      </c>
      <c r="B26" s="23">
        <v>8733942</v>
      </c>
      <c r="C26" s="23" t="s">
        <v>111</v>
      </c>
      <c r="D26" s="223">
        <v>607</v>
      </c>
      <c r="E26" s="223">
        <v>607</v>
      </c>
      <c r="F26" s="223">
        <v>0</v>
      </c>
      <c r="G26" s="30">
        <v>2481071.4500621664</v>
      </c>
      <c r="H26" s="30">
        <v>0</v>
      </c>
      <c r="I26" s="30">
        <v>0</v>
      </c>
      <c r="J26" s="30">
        <v>61965.233382166247</v>
      </c>
      <c r="K26" s="30">
        <v>0</v>
      </c>
      <c r="L26" s="30">
        <v>155848.15999999977</v>
      </c>
      <c r="M26" s="30">
        <v>0</v>
      </c>
      <c r="N26" s="30">
        <v>474.25999999999988</v>
      </c>
      <c r="O26" s="30">
        <v>2005.7099999999982</v>
      </c>
      <c r="P26" s="30">
        <v>0</v>
      </c>
      <c r="Q26" s="30">
        <v>1482.0599999999981</v>
      </c>
      <c r="R26" s="30">
        <v>0</v>
      </c>
      <c r="S26" s="30">
        <v>0</v>
      </c>
      <c r="T26" s="30">
        <v>0</v>
      </c>
      <c r="U26" s="30">
        <v>0</v>
      </c>
      <c r="V26" s="30">
        <v>0</v>
      </c>
      <c r="W26" s="30">
        <v>0</v>
      </c>
      <c r="X26" s="30">
        <v>0</v>
      </c>
      <c r="Y26" s="30">
        <v>0</v>
      </c>
      <c r="Z26" s="30">
        <v>27425.168339723801</v>
      </c>
      <c r="AA26" s="30">
        <v>0</v>
      </c>
      <c r="AB26" s="30">
        <v>239076.92821100514</v>
      </c>
      <c r="AC26" s="30">
        <v>0</v>
      </c>
      <c r="AD26" s="30">
        <v>0</v>
      </c>
      <c r="AE26" s="30">
        <v>0</v>
      </c>
      <c r="AF26" s="30">
        <v>153580.44371785081</v>
      </c>
      <c r="AG26" s="30">
        <v>0</v>
      </c>
      <c r="AH26" s="30">
        <v>0</v>
      </c>
      <c r="AI26" s="30">
        <v>0</v>
      </c>
      <c r="AJ26" s="30">
        <v>67710</v>
      </c>
      <c r="AK26" s="30">
        <v>0</v>
      </c>
      <c r="AL26" s="30">
        <v>0</v>
      </c>
      <c r="AM26" s="30">
        <v>0</v>
      </c>
      <c r="AN26" s="30">
        <v>0</v>
      </c>
      <c r="AO26" s="30">
        <v>0</v>
      </c>
      <c r="AP26" s="30">
        <v>0</v>
      </c>
      <c r="AQ26" s="30">
        <v>0</v>
      </c>
      <c r="AR26" s="30">
        <v>0</v>
      </c>
      <c r="AS26" s="30">
        <v>2481071.4500621664</v>
      </c>
      <c r="AT26" s="30">
        <v>488277.51993289497</v>
      </c>
      <c r="AU26" s="30">
        <v>221290.44371785081</v>
      </c>
      <c r="AV26" s="30">
        <v>363072.64805170841</v>
      </c>
      <c r="AW26" s="38">
        <v>3190639.4137129122</v>
      </c>
      <c r="AX26" s="30">
        <v>3122929.4137129122</v>
      </c>
      <c r="AY26" s="30">
        <v>5115</v>
      </c>
      <c r="AZ26" s="30">
        <v>3104805</v>
      </c>
      <c r="BA26" s="30">
        <v>0</v>
      </c>
      <c r="BB26" s="30">
        <v>0</v>
      </c>
      <c r="BC26" s="30">
        <v>3190639.4137129122</v>
      </c>
      <c r="BD26" s="30">
        <v>3190639.4137129118</v>
      </c>
      <c r="BE26" s="30">
        <v>0</v>
      </c>
      <c r="BF26" s="30">
        <v>3172515</v>
      </c>
      <c r="BG26" s="30">
        <v>2951224.5562821492</v>
      </c>
      <c r="BH26" s="30">
        <v>2969348.9699950614</v>
      </c>
      <c r="BI26" s="30">
        <v>4891.8434431549613</v>
      </c>
      <c r="BJ26" s="30">
        <v>4875.3558836576658</v>
      </c>
      <c r="BK26" s="196">
        <v>3.3818166080064548E-3</v>
      </c>
      <c r="BL26" s="30">
        <v>0</v>
      </c>
      <c r="BM26" s="30">
        <v>0</v>
      </c>
      <c r="BN26" s="38">
        <v>3190639.4137129122</v>
      </c>
      <c r="BO26" s="30">
        <v>5144.8590011744845</v>
      </c>
      <c r="BP26" s="30" t="s">
        <v>412</v>
      </c>
      <c r="BQ26" s="30">
        <v>5256.4076008449956</v>
      </c>
      <c r="BR26" s="196">
        <v>4.1736222315111871E-3</v>
      </c>
      <c r="BS26" s="30">
        <v>-5605.4000000000005</v>
      </c>
      <c r="BT26" s="30">
        <v>3185034.0137129123</v>
      </c>
      <c r="BU26" s="30">
        <v>-7587.5</v>
      </c>
      <c r="BV26" s="38">
        <v>3177446.5137129123</v>
      </c>
      <c r="BW26" s="211">
        <v>67710</v>
      </c>
      <c r="BX26" s="212">
        <v>3109736.5137129123</v>
      </c>
      <c r="BZ26" s="23">
        <f t="shared" si="0"/>
        <v>8733942</v>
      </c>
      <c r="CB26" s="320"/>
    </row>
    <row r="27" spans="1:80" x14ac:dyDescent="0.25">
      <c r="A27" s="23">
        <v>110827</v>
      </c>
      <c r="B27" s="23">
        <v>8733081</v>
      </c>
      <c r="C27" s="23" t="s">
        <v>112</v>
      </c>
      <c r="D27" s="223">
        <v>94</v>
      </c>
      <c r="E27" s="223">
        <v>94</v>
      </c>
      <c r="F27" s="223">
        <v>0</v>
      </c>
      <c r="G27" s="30">
        <v>384218.64300797967</v>
      </c>
      <c r="H27" s="30">
        <v>0</v>
      </c>
      <c r="I27" s="30">
        <v>0</v>
      </c>
      <c r="J27" s="30">
        <v>5587.0292393756145</v>
      </c>
      <c r="K27" s="30">
        <v>0</v>
      </c>
      <c r="L27" s="30">
        <v>13825.239999999918</v>
      </c>
      <c r="M27" s="30">
        <v>0</v>
      </c>
      <c r="N27" s="30">
        <v>0</v>
      </c>
      <c r="O27" s="30">
        <v>573.05999999999858</v>
      </c>
      <c r="P27" s="30">
        <v>0</v>
      </c>
      <c r="Q27" s="30">
        <v>0</v>
      </c>
      <c r="R27" s="30">
        <v>0</v>
      </c>
      <c r="S27" s="30">
        <v>0</v>
      </c>
      <c r="T27" s="30">
        <v>0</v>
      </c>
      <c r="U27" s="30">
        <v>0</v>
      </c>
      <c r="V27" s="30">
        <v>0</v>
      </c>
      <c r="W27" s="30">
        <v>0</v>
      </c>
      <c r="X27" s="30">
        <v>0</v>
      </c>
      <c r="Y27" s="30">
        <v>0</v>
      </c>
      <c r="Z27" s="30">
        <v>0</v>
      </c>
      <c r="AA27" s="30">
        <v>0</v>
      </c>
      <c r="AB27" s="30">
        <v>13651.863201366172</v>
      </c>
      <c r="AC27" s="30">
        <v>0</v>
      </c>
      <c r="AD27" s="30">
        <v>5310.0413271300295</v>
      </c>
      <c r="AE27" s="30">
        <v>0</v>
      </c>
      <c r="AF27" s="30">
        <v>153580.44371785081</v>
      </c>
      <c r="AG27" s="30">
        <v>43908.325818762576</v>
      </c>
      <c r="AH27" s="30">
        <v>0</v>
      </c>
      <c r="AI27" s="30">
        <v>0</v>
      </c>
      <c r="AJ27" s="30">
        <v>12100.75</v>
      </c>
      <c r="AK27" s="30">
        <v>0</v>
      </c>
      <c r="AL27" s="30">
        <v>0</v>
      </c>
      <c r="AM27" s="30">
        <v>0</v>
      </c>
      <c r="AN27" s="30">
        <v>0</v>
      </c>
      <c r="AO27" s="30">
        <v>0</v>
      </c>
      <c r="AP27" s="30">
        <v>0</v>
      </c>
      <c r="AQ27" s="30">
        <v>0</v>
      </c>
      <c r="AR27" s="30">
        <v>0</v>
      </c>
      <c r="AS27" s="30">
        <v>384218.64300797967</v>
      </c>
      <c r="AT27" s="30">
        <v>38947.23376787173</v>
      </c>
      <c r="AU27" s="30">
        <v>209589.51953661337</v>
      </c>
      <c r="AV27" s="30">
        <v>31391.630845622909</v>
      </c>
      <c r="AW27" s="38">
        <v>632755.39631246473</v>
      </c>
      <c r="AX27" s="30">
        <v>620654.64631246473</v>
      </c>
      <c r="AY27" s="30">
        <v>5115</v>
      </c>
      <c r="AZ27" s="30">
        <v>480810</v>
      </c>
      <c r="BA27" s="30">
        <v>0</v>
      </c>
      <c r="BB27" s="30">
        <v>0</v>
      </c>
      <c r="BC27" s="30">
        <v>632755.39631246473</v>
      </c>
      <c r="BD27" s="30">
        <v>632755.39631246473</v>
      </c>
      <c r="BE27" s="30">
        <v>0</v>
      </c>
      <c r="BF27" s="30">
        <v>492910.75</v>
      </c>
      <c r="BG27" s="30">
        <v>283321.23046338663</v>
      </c>
      <c r="BH27" s="30">
        <v>423165.87677585136</v>
      </c>
      <c r="BI27" s="30">
        <v>4501.76464655161</v>
      </c>
      <c r="BJ27" s="30">
        <v>4347.8769842130405</v>
      </c>
      <c r="BK27" s="196">
        <v>3.5393748005596561E-2</v>
      </c>
      <c r="BL27" s="30">
        <v>0</v>
      </c>
      <c r="BM27" s="30">
        <v>0</v>
      </c>
      <c r="BN27" s="38">
        <v>632755.39631246473</v>
      </c>
      <c r="BO27" s="30">
        <v>6602.7090033240929</v>
      </c>
      <c r="BP27" s="30" t="s">
        <v>412</v>
      </c>
      <c r="BQ27" s="30">
        <v>6731.4403863028165</v>
      </c>
      <c r="BR27" s="196">
        <v>1.2085575327281273E-2</v>
      </c>
      <c r="BS27" s="30">
        <v>-831.3499999999998</v>
      </c>
      <c r="BT27" s="30">
        <v>631924.04631246475</v>
      </c>
      <c r="BU27" s="30">
        <v>-1175</v>
      </c>
      <c r="BV27" s="38">
        <v>630749.04631246475</v>
      </c>
      <c r="BW27" s="211">
        <v>12100.75</v>
      </c>
      <c r="BX27" s="212">
        <v>618648.29631246475</v>
      </c>
      <c r="BZ27" s="23">
        <f t="shared" si="0"/>
        <v>8733081</v>
      </c>
      <c r="CB27" s="320"/>
    </row>
    <row r="28" spans="1:80" x14ac:dyDescent="0.25">
      <c r="A28" s="23">
        <v>137639</v>
      </c>
      <c r="B28" s="23">
        <v>8733063</v>
      </c>
      <c r="C28" s="23" t="s">
        <v>113</v>
      </c>
      <c r="D28" s="223">
        <v>332</v>
      </c>
      <c r="E28" s="223">
        <v>332</v>
      </c>
      <c r="F28" s="223">
        <v>0</v>
      </c>
      <c r="G28" s="30">
        <v>1357027.5476452047</v>
      </c>
      <c r="H28" s="30">
        <v>0</v>
      </c>
      <c r="I28" s="30">
        <v>0</v>
      </c>
      <c r="J28" s="30">
        <v>17268.999467160946</v>
      </c>
      <c r="K28" s="30">
        <v>0</v>
      </c>
      <c r="L28" s="30">
        <v>43989.399999999601</v>
      </c>
      <c r="M28" s="30">
        <v>0</v>
      </c>
      <c r="N28" s="30">
        <v>711.38999999999965</v>
      </c>
      <c r="O28" s="30">
        <v>286.52999999999957</v>
      </c>
      <c r="P28" s="30">
        <v>0</v>
      </c>
      <c r="Q28" s="30">
        <v>0</v>
      </c>
      <c r="R28" s="30">
        <v>0</v>
      </c>
      <c r="S28" s="30">
        <v>0</v>
      </c>
      <c r="T28" s="30">
        <v>0</v>
      </c>
      <c r="U28" s="30">
        <v>0</v>
      </c>
      <c r="V28" s="30">
        <v>0</v>
      </c>
      <c r="W28" s="30">
        <v>0</v>
      </c>
      <c r="X28" s="30">
        <v>0</v>
      </c>
      <c r="Y28" s="30">
        <v>0</v>
      </c>
      <c r="Z28" s="30">
        <v>7172.1020369820098</v>
      </c>
      <c r="AA28" s="30">
        <v>0</v>
      </c>
      <c r="AB28" s="30">
        <v>104583.61871784914</v>
      </c>
      <c r="AC28" s="30">
        <v>0</v>
      </c>
      <c r="AD28" s="30">
        <v>7014.0098127016672</v>
      </c>
      <c r="AE28" s="30">
        <v>0</v>
      </c>
      <c r="AF28" s="30">
        <v>153580.44371785081</v>
      </c>
      <c r="AG28" s="30">
        <v>0</v>
      </c>
      <c r="AH28" s="30">
        <v>0</v>
      </c>
      <c r="AI28" s="30">
        <v>0</v>
      </c>
      <c r="AJ28" s="30">
        <v>6382.5</v>
      </c>
      <c r="AK28" s="30">
        <v>0</v>
      </c>
      <c r="AL28" s="30">
        <v>0</v>
      </c>
      <c r="AM28" s="30">
        <v>0</v>
      </c>
      <c r="AN28" s="30">
        <v>0</v>
      </c>
      <c r="AO28" s="30">
        <v>0</v>
      </c>
      <c r="AP28" s="30">
        <v>0</v>
      </c>
      <c r="AQ28" s="30">
        <v>0</v>
      </c>
      <c r="AR28" s="30">
        <v>0</v>
      </c>
      <c r="AS28" s="30">
        <v>1357027.5476452047</v>
      </c>
      <c r="AT28" s="30">
        <v>181026.05003469335</v>
      </c>
      <c r="AU28" s="30">
        <v>159962.94371785081</v>
      </c>
      <c r="AV28" s="30">
        <v>165739.00057037338</v>
      </c>
      <c r="AW28" s="38">
        <v>1698016.541397749</v>
      </c>
      <c r="AX28" s="30">
        <v>1691634.041397749</v>
      </c>
      <c r="AY28" s="30">
        <v>5115</v>
      </c>
      <c r="AZ28" s="30">
        <v>1698180</v>
      </c>
      <c r="BA28" s="30">
        <v>6545.9586022510193</v>
      </c>
      <c r="BB28" s="30">
        <v>0</v>
      </c>
      <c r="BC28" s="30">
        <v>1704562.5</v>
      </c>
      <c r="BD28" s="30">
        <v>1704562.5000000002</v>
      </c>
      <c r="BE28" s="30">
        <v>0</v>
      </c>
      <c r="BF28" s="30">
        <v>1704562.5</v>
      </c>
      <c r="BG28" s="30">
        <v>1544599.5562821492</v>
      </c>
      <c r="BH28" s="30">
        <v>1544599.5562821492</v>
      </c>
      <c r="BI28" s="30">
        <v>4652.4083020546659</v>
      </c>
      <c r="BJ28" s="30">
        <v>4652.0657762375358</v>
      </c>
      <c r="BK28" s="196">
        <v>7.3628756256990564E-5</v>
      </c>
      <c r="BL28" s="30">
        <v>0</v>
      </c>
      <c r="BM28" s="30">
        <v>0</v>
      </c>
      <c r="BN28" s="38">
        <v>1704562.5</v>
      </c>
      <c r="BO28" s="30">
        <v>5115</v>
      </c>
      <c r="BP28" s="30" t="s">
        <v>412</v>
      </c>
      <c r="BQ28" s="30">
        <v>5134.2243975903611</v>
      </c>
      <c r="BR28" s="196">
        <v>-7.2720375701296192E-4</v>
      </c>
      <c r="BS28" s="30">
        <v>0</v>
      </c>
      <c r="BT28" s="30">
        <v>1704562.5</v>
      </c>
      <c r="BU28" s="30">
        <v>0</v>
      </c>
      <c r="BV28" s="38">
        <v>1704562.5</v>
      </c>
      <c r="BW28" s="211">
        <v>6382.5</v>
      </c>
      <c r="BX28" s="212">
        <v>1698180</v>
      </c>
      <c r="BZ28" s="23">
        <f t="shared" si="0"/>
        <v>8733063</v>
      </c>
      <c r="CB28" s="320"/>
    </row>
    <row r="29" spans="1:80" x14ac:dyDescent="0.25">
      <c r="A29" s="23">
        <v>150756</v>
      </c>
      <c r="B29" s="23">
        <v>8732102</v>
      </c>
      <c r="C29" s="23" t="s">
        <v>487</v>
      </c>
      <c r="D29" s="223">
        <v>52</v>
      </c>
      <c r="E29" s="223">
        <v>52</v>
      </c>
      <c r="F29" s="223">
        <v>0</v>
      </c>
      <c r="G29" s="30">
        <v>212546.48336611642</v>
      </c>
      <c r="H29" s="30">
        <v>0</v>
      </c>
      <c r="I29" s="30">
        <v>0</v>
      </c>
      <c r="J29" s="30">
        <v>4571.2057413073453</v>
      </c>
      <c r="K29" s="30">
        <v>0</v>
      </c>
      <c r="L29" s="30">
        <v>11311.559999999992</v>
      </c>
      <c r="M29" s="30">
        <v>0</v>
      </c>
      <c r="N29" s="30">
        <v>474.25999999999925</v>
      </c>
      <c r="O29" s="30">
        <v>0</v>
      </c>
      <c r="P29" s="30">
        <v>0</v>
      </c>
      <c r="Q29" s="30">
        <v>0</v>
      </c>
      <c r="R29" s="30">
        <v>0</v>
      </c>
      <c r="S29" s="30">
        <v>0</v>
      </c>
      <c r="T29" s="30">
        <v>0</v>
      </c>
      <c r="U29" s="30">
        <v>0</v>
      </c>
      <c r="V29" s="30">
        <v>0</v>
      </c>
      <c r="W29" s="30">
        <v>0</v>
      </c>
      <c r="X29" s="30">
        <v>0</v>
      </c>
      <c r="Y29" s="30">
        <v>0</v>
      </c>
      <c r="Z29" s="30">
        <v>0</v>
      </c>
      <c r="AA29" s="30">
        <v>0</v>
      </c>
      <c r="AB29" s="30">
        <v>31483.0131625084</v>
      </c>
      <c r="AC29" s="30">
        <v>0</v>
      </c>
      <c r="AD29" s="30">
        <v>0</v>
      </c>
      <c r="AE29" s="30">
        <v>0</v>
      </c>
      <c r="AF29" s="30">
        <v>153580.44371785081</v>
      </c>
      <c r="AG29" s="30">
        <v>58937.878204754801</v>
      </c>
      <c r="AH29" s="30">
        <v>0</v>
      </c>
      <c r="AI29" s="30">
        <v>0</v>
      </c>
      <c r="AJ29" s="30">
        <v>30802.5</v>
      </c>
      <c r="AK29" s="30">
        <v>0</v>
      </c>
      <c r="AL29" s="30">
        <v>0</v>
      </c>
      <c r="AM29" s="30">
        <v>0</v>
      </c>
      <c r="AN29" s="30">
        <v>0</v>
      </c>
      <c r="AO29" s="30">
        <v>0</v>
      </c>
      <c r="AP29" s="30">
        <v>0</v>
      </c>
      <c r="AQ29" s="30">
        <v>0</v>
      </c>
      <c r="AR29" s="30">
        <v>0</v>
      </c>
      <c r="AS29" s="30">
        <v>212546.48336611642</v>
      </c>
      <c r="AT29" s="30">
        <v>47840.038903815737</v>
      </c>
      <c r="AU29" s="30">
        <v>243320.82192260562</v>
      </c>
      <c r="AV29" s="30">
        <v>41928.844071283791</v>
      </c>
      <c r="AW29" s="38">
        <v>503707.34419253777</v>
      </c>
      <c r="AX29" s="30">
        <v>472904.84419253777</v>
      </c>
      <c r="AY29" s="30">
        <v>5115</v>
      </c>
      <c r="AZ29" s="30">
        <v>265980</v>
      </c>
      <c r="BA29" s="30">
        <v>0</v>
      </c>
      <c r="BB29" s="30">
        <v>0</v>
      </c>
      <c r="BC29" s="30">
        <v>503707.34419253777</v>
      </c>
      <c r="BD29" s="30">
        <v>503707.34419253783</v>
      </c>
      <c r="BE29" s="30">
        <v>0</v>
      </c>
      <c r="BF29" s="30">
        <v>296782.5</v>
      </c>
      <c r="BG29" s="30">
        <v>53461.678077394376</v>
      </c>
      <c r="BH29" s="30">
        <v>260386.52226993215</v>
      </c>
      <c r="BI29" s="30">
        <v>5007.433120575618</v>
      </c>
      <c r="BJ29" s="30">
        <v>4834.3015165546112</v>
      </c>
      <c r="BK29" s="196">
        <v>3.5813157997723943E-2</v>
      </c>
      <c r="BL29" s="30">
        <v>0</v>
      </c>
      <c r="BM29" s="30">
        <v>0</v>
      </c>
      <c r="BN29" s="38">
        <v>503707.34419253777</v>
      </c>
      <c r="BO29" s="30">
        <v>9094.3239267795725</v>
      </c>
      <c r="BP29" s="30" t="s">
        <v>412</v>
      </c>
      <c r="BQ29" s="30">
        <v>9686.679696010342</v>
      </c>
      <c r="BR29" s="196">
        <v>3.5625198532328373E-2</v>
      </c>
      <c r="BS29" s="30">
        <v>0</v>
      </c>
      <c r="BT29" s="30">
        <v>503707.34419253777</v>
      </c>
      <c r="BU29" s="30">
        <v>0</v>
      </c>
      <c r="BV29" s="38">
        <v>503707.34419253777</v>
      </c>
      <c r="BW29" s="211">
        <v>30802.5</v>
      </c>
      <c r="BX29" s="212">
        <v>472904.84419253777</v>
      </c>
      <c r="BZ29" s="23">
        <f t="shared" si="0"/>
        <v>8732102</v>
      </c>
      <c r="CB29" s="320"/>
    </row>
    <row r="30" spans="1:80" x14ac:dyDescent="0.25">
      <c r="A30" s="23">
        <v>150374</v>
      </c>
      <c r="B30" s="23">
        <v>8732101</v>
      </c>
      <c r="C30" s="23" t="s">
        <v>441</v>
      </c>
      <c r="D30" s="223">
        <v>285</v>
      </c>
      <c r="E30" s="223">
        <v>285</v>
      </c>
      <c r="F30" s="223">
        <v>0</v>
      </c>
      <c r="G30" s="30">
        <v>1164918.2261412148</v>
      </c>
      <c r="H30" s="30">
        <v>0</v>
      </c>
      <c r="I30" s="30">
        <v>0</v>
      </c>
      <c r="J30" s="30">
        <v>61457.321633131985</v>
      </c>
      <c r="K30" s="30">
        <v>0</v>
      </c>
      <c r="L30" s="30">
        <v>154591.31999999998</v>
      </c>
      <c r="M30" s="30">
        <v>0</v>
      </c>
      <c r="N30" s="30">
        <v>5691.1199999999944</v>
      </c>
      <c r="O30" s="30">
        <v>4584.4799999999932</v>
      </c>
      <c r="P30" s="30">
        <v>11238.999999999995</v>
      </c>
      <c r="Q30" s="30">
        <v>9880.3999999999942</v>
      </c>
      <c r="R30" s="30">
        <v>0</v>
      </c>
      <c r="S30" s="30">
        <v>0</v>
      </c>
      <c r="T30" s="30">
        <v>0</v>
      </c>
      <c r="U30" s="30">
        <v>0</v>
      </c>
      <c r="V30" s="30">
        <v>0</v>
      </c>
      <c r="W30" s="30">
        <v>0</v>
      </c>
      <c r="X30" s="30">
        <v>0</v>
      </c>
      <c r="Y30" s="30">
        <v>0</v>
      </c>
      <c r="Z30" s="30">
        <v>19428.04346965607</v>
      </c>
      <c r="AA30" s="30">
        <v>0</v>
      </c>
      <c r="AB30" s="30">
        <v>150824.9099112651</v>
      </c>
      <c r="AC30" s="30">
        <v>0</v>
      </c>
      <c r="AD30" s="30">
        <v>12779.763641786742</v>
      </c>
      <c r="AE30" s="30">
        <v>0</v>
      </c>
      <c r="AF30" s="30">
        <v>153580.44371785081</v>
      </c>
      <c r="AG30" s="30">
        <v>0</v>
      </c>
      <c r="AH30" s="30">
        <v>0</v>
      </c>
      <c r="AI30" s="30">
        <v>0</v>
      </c>
      <c r="AJ30" s="30">
        <v>8935.5</v>
      </c>
      <c r="AK30" s="30">
        <v>0</v>
      </c>
      <c r="AL30" s="30">
        <v>0</v>
      </c>
      <c r="AM30" s="30">
        <v>0</v>
      </c>
      <c r="AN30" s="30">
        <v>0</v>
      </c>
      <c r="AO30" s="30">
        <v>0</v>
      </c>
      <c r="AP30" s="30">
        <v>0</v>
      </c>
      <c r="AQ30" s="30">
        <v>0</v>
      </c>
      <c r="AR30" s="30">
        <v>0</v>
      </c>
      <c r="AS30" s="30">
        <v>1164918.2261412148</v>
      </c>
      <c r="AT30" s="30">
        <v>430476.35865583981</v>
      </c>
      <c r="AU30" s="30">
        <v>162515.94371785081</v>
      </c>
      <c r="AV30" s="30">
        <v>242572.7531202269</v>
      </c>
      <c r="AW30" s="38">
        <v>1757910.5285149054</v>
      </c>
      <c r="AX30" s="30">
        <v>1748975.0285149054</v>
      </c>
      <c r="AY30" s="30">
        <v>5115</v>
      </c>
      <c r="AZ30" s="30">
        <v>1457775</v>
      </c>
      <c r="BA30" s="30">
        <v>0</v>
      </c>
      <c r="BB30" s="30">
        <v>0</v>
      </c>
      <c r="BC30" s="30">
        <v>1757910.5285149054</v>
      </c>
      <c r="BD30" s="30">
        <v>1757910.5285149054</v>
      </c>
      <c r="BE30" s="30">
        <v>0</v>
      </c>
      <c r="BF30" s="30">
        <v>1466710.5</v>
      </c>
      <c r="BG30" s="30">
        <v>1304194.5562821492</v>
      </c>
      <c r="BH30" s="30">
        <v>1595394.5847970545</v>
      </c>
      <c r="BI30" s="30">
        <v>5597.8757361300159</v>
      </c>
      <c r="BJ30" s="30">
        <v>5348.4350106783531</v>
      </c>
      <c r="BK30" s="196">
        <v>4.6638077298059126E-2</v>
      </c>
      <c r="BL30" s="30">
        <v>0</v>
      </c>
      <c r="BM30" s="30">
        <v>0</v>
      </c>
      <c r="BN30" s="38">
        <v>1757910.5285149054</v>
      </c>
      <c r="BO30" s="30">
        <v>6136.754486017212</v>
      </c>
      <c r="BP30" s="30" t="s">
        <v>412</v>
      </c>
      <c r="BQ30" s="30">
        <v>6168.1071175961588</v>
      </c>
      <c r="BR30" s="196">
        <v>4.6629700468419744E-2</v>
      </c>
      <c r="BS30" s="30">
        <v>0</v>
      </c>
      <c r="BT30" s="30">
        <v>1757910.5285149054</v>
      </c>
      <c r="BU30" s="30">
        <v>0</v>
      </c>
      <c r="BV30" s="38">
        <v>1757910.5285149054</v>
      </c>
      <c r="BW30" s="211">
        <v>8935.5</v>
      </c>
      <c r="BX30" s="212">
        <v>1748975.0285149054</v>
      </c>
      <c r="BZ30" s="23">
        <f t="shared" si="0"/>
        <v>8732101</v>
      </c>
      <c r="CB30" s="320"/>
    </row>
    <row r="31" spans="1:80" x14ac:dyDescent="0.25">
      <c r="A31" s="23">
        <v>110758</v>
      </c>
      <c r="B31" s="23">
        <v>8732327</v>
      </c>
      <c r="C31" s="23" t="s">
        <v>115</v>
      </c>
      <c r="D31" s="223">
        <v>375</v>
      </c>
      <c r="E31" s="223">
        <v>375</v>
      </c>
      <c r="F31" s="223">
        <v>0</v>
      </c>
      <c r="G31" s="30">
        <v>1532787.1396594932</v>
      </c>
      <c r="H31" s="30">
        <v>0</v>
      </c>
      <c r="I31" s="30">
        <v>0</v>
      </c>
      <c r="J31" s="30">
        <v>37585.469428527016</v>
      </c>
      <c r="K31" s="30">
        <v>0</v>
      </c>
      <c r="L31" s="30">
        <v>95519.839999999676</v>
      </c>
      <c r="M31" s="30">
        <v>0</v>
      </c>
      <c r="N31" s="30">
        <v>0</v>
      </c>
      <c r="O31" s="30">
        <v>286.52999999999929</v>
      </c>
      <c r="P31" s="30">
        <v>0</v>
      </c>
      <c r="Q31" s="30">
        <v>0</v>
      </c>
      <c r="R31" s="30">
        <v>0</v>
      </c>
      <c r="S31" s="30">
        <v>0</v>
      </c>
      <c r="T31" s="30">
        <v>0</v>
      </c>
      <c r="U31" s="30">
        <v>0</v>
      </c>
      <c r="V31" s="30">
        <v>0</v>
      </c>
      <c r="W31" s="30">
        <v>0</v>
      </c>
      <c r="X31" s="30">
        <v>0</v>
      </c>
      <c r="Y31" s="30">
        <v>0</v>
      </c>
      <c r="Z31" s="30">
        <v>2130.267924304394</v>
      </c>
      <c r="AA31" s="30">
        <v>0</v>
      </c>
      <c r="AB31" s="30">
        <v>164791.21537960981</v>
      </c>
      <c r="AC31" s="30">
        <v>0</v>
      </c>
      <c r="AD31" s="30">
        <v>0</v>
      </c>
      <c r="AE31" s="30">
        <v>0</v>
      </c>
      <c r="AF31" s="30">
        <v>153580.44371785081</v>
      </c>
      <c r="AG31" s="30">
        <v>0</v>
      </c>
      <c r="AH31" s="30">
        <v>0</v>
      </c>
      <c r="AI31" s="30">
        <v>0</v>
      </c>
      <c r="AJ31" s="30">
        <v>70485</v>
      </c>
      <c r="AK31" s="30">
        <v>0</v>
      </c>
      <c r="AL31" s="30">
        <v>0</v>
      </c>
      <c r="AM31" s="30">
        <v>0</v>
      </c>
      <c r="AN31" s="30">
        <v>0</v>
      </c>
      <c r="AO31" s="30">
        <v>0</v>
      </c>
      <c r="AP31" s="30">
        <v>0</v>
      </c>
      <c r="AQ31" s="30">
        <v>0</v>
      </c>
      <c r="AR31" s="30">
        <v>0</v>
      </c>
      <c r="AS31" s="30">
        <v>1532787.1396594932</v>
      </c>
      <c r="AT31" s="30">
        <v>300313.32273244089</v>
      </c>
      <c r="AU31" s="30">
        <v>224065.44371785081</v>
      </c>
      <c r="AV31" s="30">
        <v>239628.12940884221</v>
      </c>
      <c r="AW31" s="38">
        <v>2057165.906109785</v>
      </c>
      <c r="AX31" s="30">
        <v>1986680.906109785</v>
      </c>
      <c r="AY31" s="30">
        <v>5115</v>
      </c>
      <c r="AZ31" s="30">
        <v>1918125</v>
      </c>
      <c r="BA31" s="30">
        <v>0</v>
      </c>
      <c r="BB31" s="30">
        <v>0</v>
      </c>
      <c r="BC31" s="30">
        <v>2057165.906109785</v>
      </c>
      <c r="BD31" s="30">
        <v>2057165.9061097847</v>
      </c>
      <c r="BE31" s="30">
        <v>0</v>
      </c>
      <c r="BF31" s="30">
        <v>1988610</v>
      </c>
      <c r="BG31" s="30">
        <v>1764544.5562821492</v>
      </c>
      <c r="BH31" s="30">
        <v>1833100.4623919341</v>
      </c>
      <c r="BI31" s="30">
        <v>4888.2678997118246</v>
      </c>
      <c r="BJ31" s="30">
        <v>4736.1292230502604</v>
      </c>
      <c r="BK31" s="196">
        <v>3.2122999499490157E-2</v>
      </c>
      <c r="BL31" s="30">
        <v>0</v>
      </c>
      <c r="BM31" s="30">
        <v>0</v>
      </c>
      <c r="BN31" s="38">
        <v>2057165.906109785</v>
      </c>
      <c r="BO31" s="30">
        <v>5297.8157496260928</v>
      </c>
      <c r="BP31" s="30" t="s">
        <v>412</v>
      </c>
      <c r="BQ31" s="30">
        <v>5485.7757496260929</v>
      </c>
      <c r="BR31" s="196">
        <v>3.0922987052315776E-2</v>
      </c>
      <c r="BS31" s="30">
        <v>-3456.6</v>
      </c>
      <c r="BT31" s="30">
        <v>2053709.3061097849</v>
      </c>
      <c r="BU31" s="30">
        <v>-4687.5</v>
      </c>
      <c r="BV31" s="38">
        <v>2049021.8061097849</v>
      </c>
      <c r="BW31" s="211">
        <v>70485</v>
      </c>
      <c r="BX31" s="212">
        <v>1978536.8061097849</v>
      </c>
      <c r="BZ31" s="23">
        <f t="shared" si="0"/>
        <v>8732327</v>
      </c>
      <c r="CB31" s="320"/>
    </row>
    <row r="32" spans="1:80" x14ac:dyDescent="0.25">
      <c r="A32" s="23">
        <v>139844</v>
      </c>
      <c r="B32" s="23">
        <v>8733367</v>
      </c>
      <c r="C32" s="23" t="s">
        <v>116</v>
      </c>
      <c r="D32" s="223">
        <v>207</v>
      </c>
      <c r="E32" s="223">
        <v>207</v>
      </c>
      <c r="F32" s="223">
        <v>0</v>
      </c>
      <c r="G32" s="30">
        <v>846098.50109204033</v>
      </c>
      <c r="H32" s="30">
        <v>0</v>
      </c>
      <c r="I32" s="30">
        <v>0</v>
      </c>
      <c r="J32" s="30">
        <v>15745.264220058622</v>
      </c>
      <c r="K32" s="30">
        <v>0</v>
      </c>
      <c r="L32" s="30">
        <v>38962.03999999995</v>
      </c>
      <c r="M32" s="30">
        <v>0</v>
      </c>
      <c r="N32" s="30">
        <v>237.12999999999974</v>
      </c>
      <c r="O32" s="30">
        <v>3438.3599999999988</v>
      </c>
      <c r="P32" s="30">
        <v>0</v>
      </c>
      <c r="Q32" s="30">
        <v>0</v>
      </c>
      <c r="R32" s="30">
        <v>0</v>
      </c>
      <c r="S32" s="30">
        <v>0</v>
      </c>
      <c r="T32" s="30">
        <v>0</v>
      </c>
      <c r="U32" s="30">
        <v>0</v>
      </c>
      <c r="V32" s="30">
        <v>0</v>
      </c>
      <c r="W32" s="30">
        <v>0</v>
      </c>
      <c r="X32" s="30">
        <v>0</v>
      </c>
      <c r="Y32" s="30">
        <v>0</v>
      </c>
      <c r="Z32" s="30">
        <v>3607.8992208900804</v>
      </c>
      <c r="AA32" s="30">
        <v>0</v>
      </c>
      <c r="AB32" s="30">
        <v>87076.167618101608</v>
      </c>
      <c r="AC32" s="30">
        <v>0</v>
      </c>
      <c r="AD32" s="30">
        <v>0</v>
      </c>
      <c r="AE32" s="30">
        <v>0</v>
      </c>
      <c r="AF32" s="30">
        <v>153580.44371785081</v>
      </c>
      <c r="AG32" s="30">
        <v>0</v>
      </c>
      <c r="AH32" s="30">
        <v>0</v>
      </c>
      <c r="AI32" s="30">
        <v>0</v>
      </c>
      <c r="AJ32" s="30">
        <v>4840.3</v>
      </c>
      <c r="AK32" s="30">
        <v>0</v>
      </c>
      <c r="AL32" s="30">
        <v>0</v>
      </c>
      <c r="AM32" s="30">
        <v>0</v>
      </c>
      <c r="AN32" s="30">
        <v>0</v>
      </c>
      <c r="AO32" s="30">
        <v>0</v>
      </c>
      <c r="AP32" s="30">
        <v>0</v>
      </c>
      <c r="AQ32" s="30">
        <v>0</v>
      </c>
      <c r="AR32" s="30">
        <v>0</v>
      </c>
      <c r="AS32" s="30">
        <v>846098.50109204033</v>
      </c>
      <c r="AT32" s="30">
        <v>149066.86105905025</v>
      </c>
      <c r="AU32" s="30">
        <v>158420.7437178508</v>
      </c>
      <c r="AV32" s="30">
        <v>129147.45558378907</v>
      </c>
      <c r="AW32" s="38">
        <v>1153586.1058689414</v>
      </c>
      <c r="AX32" s="30">
        <v>1148745.8058689414</v>
      </c>
      <c r="AY32" s="30">
        <v>5115</v>
      </c>
      <c r="AZ32" s="30">
        <v>1058805</v>
      </c>
      <c r="BA32" s="30">
        <v>0</v>
      </c>
      <c r="BB32" s="30">
        <v>0</v>
      </c>
      <c r="BC32" s="30">
        <v>1153586.1058689414</v>
      </c>
      <c r="BD32" s="30">
        <v>1153586.1058689414</v>
      </c>
      <c r="BE32" s="30">
        <v>0</v>
      </c>
      <c r="BF32" s="30">
        <v>1063645.3</v>
      </c>
      <c r="BG32" s="30">
        <v>905224.55628214916</v>
      </c>
      <c r="BH32" s="30">
        <v>995165.36215109052</v>
      </c>
      <c r="BI32" s="30">
        <v>4807.5621359956067</v>
      </c>
      <c r="BJ32" s="30">
        <v>4648.1381116772009</v>
      </c>
      <c r="BK32" s="196">
        <v>3.4298469728749177E-2</v>
      </c>
      <c r="BL32" s="30">
        <v>0</v>
      </c>
      <c r="BM32" s="30">
        <v>0</v>
      </c>
      <c r="BN32" s="38">
        <v>1153586.1058689414</v>
      </c>
      <c r="BO32" s="30">
        <v>5549.496646709862</v>
      </c>
      <c r="BP32" s="30" t="s">
        <v>412</v>
      </c>
      <c r="BQ32" s="30">
        <v>5572.8797384973013</v>
      </c>
      <c r="BR32" s="196">
        <v>2.7313781415583493E-2</v>
      </c>
      <c r="BS32" s="30">
        <v>0</v>
      </c>
      <c r="BT32" s="30">
        <v>1153586.1058689414</v>
      </c>
      <c r="BU32" s="30">
        <v>0</v>
      </c>
      <c r="BV32" s="38">
        <v>1153586.1058689414</v>
      </c>
      <c r="BW32" s="211">
        <v>4840.3</v>
      </c>
      <c r="BX32" s="212">
        <v>1148745.8058689414</v>
      </c>
      <c r="BZ32" s="23">
        <f t="shared" si="0"/>
        <v>8733367</v>
      </c>
      <c r="CB32" s="320"/>
    </row>
    <row r="33" spans="1:80" x14ac:dyDescent="0.25">
      <c r="A33" s="23">
        <v>132031</v>
      </c>
      <c r="B33" s="23">
        <v>8732452</v>
      </c>
      <c r="C33" s="23" t="s">
        <v>117</v>
      </c>
      <c r="D33" s="223">
        <v>376</v>
      </c>
      <c r="E33" s="223">
        <v>376</v>
      </c>
      <c r="F33" s="223">
        <v>0</v>
      </c>
      <c r="G33" s="30">
        <v>1536874.5720319187</v>
      </c>
      <c r="H33" s="30">
        <v>0</v>
      </c>
      <c r="I33" s="30">
        <v>0</v>
      </c>
      <c r="J33" s="30">
        <v>45204.145664039235</v>
      </c>
      <c r="K33" s="30">
        <v>0</v>
      </c>
      <c r="L33" s="30">
        <v>115629.27999999962</v>
      </c>
      <c r="M33" s="30">
        <v>0</v>
      </c>
      <c r="N33" s="30">
        <v>948.51999999999771</v>
      </c>
      <c r="O33" s="30">
        <v>46704.389999999963</v>
      </c>
      <c r="P33" s="30">
        <v>0</v>
      </c>
      <c r="Q33" s="30">
        <v>0</v>
      </c>
      <c r="R33" s="30">
        <v>0</v>
      </c>
      <c r="S33" s="30">
        <v>0</v>
      </c>
      <c r="T33" s="30">
        <v>0</v>
      </c>
      <c r="U33" s="30">
        <v>0</v>
      </c>
      <c r="V33" s="30">
        <v>0</v>
      </c>
      <c r="W33" s="30">
        <v>0</v>
      </c>
      <c r="X33" s="30">
        <v>0</v>
      </c>
      <c r="Y33" s="30">
        <v>0</v>
      </c>
      <c r="Z33" s="30">
        <v>14152.297729268359</v>
      </c>
      <c r="AA33" s="30">
        <v>0</v>
      </c>
      <c r="AB33" s="30">
        <v>176850.81072509062</v>
      </c>
      <c r="AC33" s="30">
        <v>0</v>
      </c>
      <c r="AD33" s="30">
        <v>5389.2956752961873</v>
      </c>
      <c r="AE33" s="30">
        <v>0</v>
      </c>
      <c r="AF33" s="30">
        <v>153580.44371785081</v>
      </c>
      <c r="AG33" s="30">
        <v>0</v>
      </c>
      <c r="AH33" s="30">
        <v>0</v>
      </c>
      <c r="AI33" s="30">
        <v>0</v>
      </c>
      <c r="AJ33" s="30">
        <v>48840</v>
      </c>
      <c r="AK33" s="30">
        <v>0</v>
      </c>
      <c r="AL33" s="30">
        <v>0</v>
      </c>
      <c r="AM33" s="30">
        <v>0</v>
      </c>
      <c r="AN33" s="30">
        <v>0</v>
      </c>
      <c r="AO33" s="30">
        <v>0</v>
      </c>
      <c r="AP33" s="30">
        <v>0</v>
      </c>
      <c r="AQ33" s="30">
        <v>0</v>
      </c>
      <c r="AR33" s="30">
        <v>0</v>
      </c>
      <c r="AS33" s="30">
        <v>1536874.5720319187</v>
      </c>
      <c r="AT33" s="30">
        <v>404878.73979369394</v>
      </c>
      <c r="AU33" s="30">
        <v>202420.44371785081</v>
      </c>
      <c r="AV33" s="30">
        <v>290148.81867277122</v>
      </c>
      <c r="AW33" s="38">
        <v>2144173.7555434634</v>
      </c>
      <c r="AX33" s="30">
        <v>2095333.7555434634</v>
      </c>
      <c r="AY33" s="30">
        <v>5115</v>
      </c>
      <c r="AZ33" s="30">
        <v>1923240</v>
      </c>
      <c r="BA33" s="30">
        <v>0</v>
      </c>
      <c r="BB33" s="30">
        <v>0</v>
      </c>
      <c r="BC33" s="30">
        <v>2144173.7555434634</v>
      </c>
      <c r="BD33" s="30">
        <v>2144173.7555434634</v>
      </c>
      <c r="BE33" s="30">
        <v>0</v>
      </c>
      <c r="BF33" s="30">
        <v>1972080</v>
      </c>
      <c r="BG33" s="30">
        <v>1769659.5562821492</v>
      </c>
      <c r="BH33" s="30">
        <v>1941753.3118256126</v>
      </c>
      <c r="BI33" s="30">
        <v>5164.2375314510973</v>
      </c>
      <c r="BJ33" s="30">
        <v>5017.9875629157386</v>
      </c>
      <c r="BK33" s="196">
        <v>2.9145143685923976E-2</v>
      </c>
      <c r="BL33" s="30">
        <v>0</v>
      </c>
      <c r="BM33" s="30">
        <v>0</v>
      </c>
      <c r="BN33" s="38">
        <v>2144173.7555434634</v>
      </c>
      <c r="BO33" s="30">
        <v>5572.6961583602751</v>
      </c>
      <c r="BP33" s="30" t="s">
        <v>412</v>
      </c>
      <c r="BQ33" s="30">
        <v>5702.5897753815516</v>
      </c>
      <c r="BR33" s="196">
        <v>2.7235244481727205E-2</v>
      </c>
      <c r="BS33" s="30">
        <v>-3534.6499999999992</v>
      </c>
      <c r="BT33" s="30">
        <v>2140639.1055434635</v>
      </c>
      <c r="BU33" s="30">
        <v>-4700</v>
      </c>
      <c r="BV33" s="38">
        <v>2135939.1055434635</v>
      </c>
      <c r="BW33" s="211">
        <v>48840</v>
      </c>
      <c r="BX33" s="212">
        <v>2087099.1055434635</v>
      </c>
      <c r="BZ33" s="23">
        <f t="shared" si="0"/>
        <v>8732452</v>
      </c>
      <c r="CB33" s="320"/>
    </row>
    <row r="34" spans="1:80" x14ac:dyDescent="0.25">
      <c r="A34" s="23">
        <v>110603</v>
      </c>
      <c r="B34" s="23">
        <v>8732004</v>
      </c>
      <c r="C34" s="23" t="s">
        <v>118</v>
      </c>
      <c r="D34" s="223">
        <v>190</v>
      </c>
      <c r="E34" s="223">
        <v>190</v>
      </c>
      <c r="F34" s="223">
        <v>0</v>
      </c>
      <c r="G34" s="30">
        <v>776612.15076080989</v>
      </c>
      <c r="H34" s="30">
        <v>0</v>
      </c>
      <c r="I34" s="30">
        <v>0</v>
      </c>
      <c r="J34" s="30">
        <v>14729.440721990302</v>
      </c>
      <c r="K34" s="30">
        <v>0</v>
      </c>
      <c r="L34" s="30">
        <v>36448.359999999899</v>
      </c>
      <c r="M34" s="30">
        <v>0</v>
      </c>
      <c r="N34" s="30">
        <v>0</v>
      </c>
      <c r="O34" s="30">
        <v>0</v>
      </c>
      <c r="P34" s="30">
        <v>0</v>
      </c>
      <c r="Q34" s="30">
        <v>0</v>
      </c>
      <c r="R34" s="30">
        <v>0</v>
      </c>
      <c r="S34" s="30">
        <v>0</v>
      </c>
      <c r="T34" s="30">
        <v>0</v>
      </c>
      <c r="U34" s="30">
        <v>0</v>
      </c>
      <c r="V34" s="30">
        <v>0</v>
      </c>
      <c r="W34" s="30">
        <v>0</v>
      </c>
      <c r="X34" s="30">
        <v>0</v>
      </c>
      <c r="Y34" s="30">
        <v>0</v>
      </c>
      <c r="Z34" s="30">
        <v>21509.61955569061</v>
      </c>
      <c r="AA34" s="30">
        <v>0</v>
      </c>
      <c r="AB34" s="30">
        <v>76934.251224067135</v>
      </c>
      <c r="AC34" s="30">
        <v>0</v>
      </c>
      <c r="AD34" s="30">
        <v>3566.4456674754301</v>
      </c>
      <c r="AE34" s="30">
        <v>0</v>
      </c>
      <c r="AF34" s="30">
        <v>153580.44371785081</v>
      </c>
      <c r="AG34" s="30">
        <v>0</v>
      </c>
      <c r="AH34" s="30">
        <v>0</v>
      </c>
      <c r="AI34" s="30">
        <v>0</v>
      </c>
      <c r="AJ34" s="30">
        <v>23827.25</v>
      </c>
      <c r="AK34" s="30">
        <v>0</v>
      </c>
      <c r="AL34" s="30">
        <v>0</v>
      </c>
      <c r="AM34" s="30">
        <v>0</v>
      </c>
      <c r="AN34" s="30">
        <v>0</v>
      </c>
      <c r="AO34" s="30">
        <v>0</v>
      </c>
      <c r="AP34" s="30">
        <v>0</v>
      </c>
      <c r="AQ34" s="30">
        <v>0</v>
      </c>
      <c r="AR34" s="30">
        <v>0</v>
      </c>
      <c r="AS34" s="30">
        <v>776612.15076080989</v>
      </c>
      <c r="AT34" s="30">
        <v>153188.11716922338</v>
      </c>
      <c r="AU34" s="30">
        <v>177407.69371785081</v>
      </c>
      <c r="AV34" s="30">
        <v>113116.51732669855</v>
      </c>
      <c r="AW34" s="38">
        <v>1107207.961647884</v>
      </c>
      <c r="AX34" s="30">
        <v>1083380.711647884</v>
      </c>
      <c r="AY34" s="30">
        <v>5115</v>
      </c>
      <c r="AZ34" s="30">
        <v>971850</v>
      </c>
      <c r="BA34" s="30">
        <v>0</v>
      </c>
      <c r="BB34" s="30">
        <v>0</v>
      </c>
      <c r="BC34" s="30">
        <v>1107207.961647884</v>
      </c>
      <c r="BD34" s="30">
        <v>1107207.961647884</v>
      </c>
      <c r="BE34" s="30">
        <v>0</v>
      </c>
      <c r="BF34" s="30">
        <v>995677.25</v>
      </c>
      <c r="BG34" s="30">
        <v>818269.55628214916</v>
      </c>
      <c r="BH34" s="30">
        <v>929800.26793003315</v>
      </c>
      <c r="BI34" s="30">
        <v>4893.685620684385</v>
      </c>
      <c r="BJ34" s="30">
        <v>4655.8173473579036</v>
      </c>
      <c r="BK34" s="196">
        <v>5.1090550934406287E-2</v>
      </c>
      <c r="BL34" s="30">
        <v>0</v>
      </c>
      <c r="BM34" s="30">
        <v>0</v>
      </c>
      <c r="BN34" s="38">
        <v>1107207.961647884</v>
      </c>
      <c r="BO34" s="30">
        <v>5702.0037455151787</v>
      </c>
      <c r="BP34" s="30" t="s">
        <v>412</v>
      </c>
      <c r="BQ34" s="30">
        <v>5827.4103244625476</v>
      </c>
      <c r="BR34" s="196">
        <v>4.7914703163087546E-2</v>
      </c>
      <c r="BS34" s="30">
        <v>-1711.85</v>
      </c>
      <c r="BT34" s="30">
        <v>1105496.1116478839</v>
      </c>
      <c r="BU34" s="30">
        <v>-2375</v>
      </c>
      <c r="BV34" s="38">
        <v>1103121.1116478839</v>
      </c>
      <c r="BW34" s="211">
        <v>23827.25</v>
      </c>
      <c r="BX34" s="212">
        <v>1079293.8616478839</v>
      </c>
      <c r="BZ34" s="23">
        <f t="shared" si="0"/>
        <v>8732004</v>
      </c>
      <c r="CB34" s="320"/>
    </row>
    <row r="35" spans="1:80" x14ac:dyDescent="0.25">
      <c r="A35" s="23">
        <v>139408</v>
      </c>
      <c r="B35" s="23">
        <v>8734006</v>
      </c>
      <c r="C35" s="23" t="s">
        <v>119</v>
      </c>
      <c r="D35" s="223">
        <v>1440</v>
      </c>
      <c r="E35" s="223">
        <v>0</v>
      </c>
      <c r="F35" s="223">
        <v>1440</v>
      </c>
      <c r="G35" s="30">
        <v>0</v>
      </c>
      <c r="H35" s="30">
        <v>5066843.1240341449</v>
      </c>
      <c r="I35" s="30">
        <v>3571615.3038913473</v>
      </c>
      <c r="J35" s="30">
        <v>0</v>
      </c>
      <c r="K35" s="30">
        <v>136628.26049018587</v>
      </c>
      <c r="L35" s="30">
        <v>0</v>
      </c>
      <c r="M35" s="30">
        <v>485572.3799999989</v>
      </c>
      <c r="N35" s="30">
        <v>0</v>
      </c>
      <c r="O35" s="30">
        <v>0</v>
      </c>
      <c r="P35" s="30">
        <v>0</v>
      </c>
      <c r="Q35" s="30">
        <v>0</v>
      </c>
      <c r="R35" s="30">
        <v>0</v>
      </c>
      <c r="S35" s="30">
        <v>0</v>
      </c>
      <c r="T35" s="30">
        <v>347.23034687202392</v>
      </c>
      <c r="U35" s="30">
        <v>2314.868979146826</v>
      </c>
      <c r="V35" s="30">
        <v>0</v>
      </c>
      <c r="W35" s="30">
        <v>0</v>
      </c>
      <c r="X35" s="30">
        <v>0</v>
      </c>
      <c r="Y35" s="30">
        <v>0</v>
      </c>
      <c r="Z35" s="30">
        <v>0</v>
      </c>
      <c r="AA35" s="30">
        <v>120008.24293493076</v>
      </c>
      <c r="AB35" s="30">
        <v>0</v>
      </c>
      <c r="AC35" s="30">
        <v>518652.24530078261</v>
      </c>
      <c r="AD35" s="30">
        <v>0</v>
      </c>
      <c r="AE35" s="30">
        <v>0</v>
      </c>
      <c r="AF35" s="30">
        <v>153580.44371785081</v>
      </c>
      <c r="AG35" s="30">
        <v>0</v>
      </c>
      <c r="AH35" s="30">
        <v>0</v>
      </c>
      <c r="AI35" s="30">
        <v>0</v>
      </c>
      <c r="AJ35" s="30">
        <v>79365</v>
      </c>
      <c r="AK35" s="30">
        <v>0</v>
      </c>
      <c r="AL35" s="30">
        <v>0</v>
      </c>
      <c r="AM35" s="30">
        <v>0</v>
      </c>
      <c r="AN35" s="30">
        <v>0</v>
      </c>
      <c r="AO35" s="30">
        <v>0</v>
      </c>
      <c r="AP35" s="30">
        <v>0</v>
      </c>
      <c r="AQ35" s="30">
        <v>0</v>
      </c>
      <c r="AR35" s="30">
        <v>0</v>
      </c>
      <c r="AS35" s="30">
        <v>8638458.4279254917</v>
      </c>
      <c r="AT35" s="30">
        <v>1263523.2280519169</v>
      </c>
      <c r="AU35" s="30">
        <v>232945.44371785081</v>
      </c>
      <c r="AV35" s="30">
        <v>928407.22096133488</v>
      </c>
      <c r="AW35" s="38">
        <v>10134927.09969526</v>
      </c>
      <c r="AX35" s="30">
        <v>10055562.09969526</v>
      </c>
      <c r="AY35" s="30">
        <v>6640</v>
      </c>
      <c r="AZ35" s="30">
        <v>9561600</v>
      </c>
      <c r="BA35" s="30">
        <v>0</v>
      </c>
      <c r="BB35" s="30">
        <v>0</v>
      </c>
      <c r="BC35" s="30">
        <v>10134927.09969526</v>
      </c>
      <c r="BD35" s="30">
        <v>0</v>
      </c>
      <c r="BE35" s="30">
        <v>10134927.09969526</v>
      </c>
      <c r="BF35" s="30">
        <v>9640965</v>
      </c>
      <c r="BG35" s="30">
        <v>9408019.5562821496</v>
      </c>
      <c r="BH35" s="30">
        <v>9901981.6559774093</v>
      </c>
      <c r="BI35" s="30">
        <v>6876.3761499843122</v>
      </c>
      <c r="BJ35" s="30">
        <v>6702.9941805206563</v>
      </c>
      <c r="BK35" s="196">
        <v>2.5866346410909222E-2</v>
      </c>
      <c r="BL35" s="30">
        <v>0</v>
      </c>
      <c r="BM35" s="30">
        <v>0</v>
      </c>
      <c r="BN35" s="38">
        <v>10134927.09969526</v>
      </c>
      <c r="BO35" s="30">
        <v>6983.0292358994857</v>
      </c>
      <c r="BP35" s="30" t="s">
        <v>412</v>
      </c>
      <c r="BQ35" s="30">
        <v>7038.1438192328196</v>
      </c>
      <c r="BR35" s="196">
        <v>2.4472785046119716E-2</v>
      </c>
      <c r="BS35" s="30">
        <v>0</v>
      </c>
      <c r="BT35" s="30">
        <v>10134927.09969526</v>
      </c>
      <c r="BU35" s="30">
        <v>0</v>
      </c>
      <c r="BV35" s="38">
        <v>10134927.09969526</v>
      </c>
      <c r="BW35" s="211">
        <v>79365</v>
      </c>
      <c r="BX35" s="212">
        <v>10055562.09969526</v>
      </c>
      <c r="BZ35" s="23">
        <f t="shared" si="0"/>
        <v>8734006</v>
      </c>
      <c r="CB35" s="320"/>
    </row>
    <row r="36" spans="1:80" x14ac:dyDescent="0.25">
      <c r="A36" s="23">
        <v>140265</v>
      </c>
      <c r="B36" s="23">
        <v>8734008</v>
      </c>
      <c r="C36" s="23" t="s">
        <v>120</v>
      </c>
      <c r="D36" s="223">
        <v>341</v>
      </c>
      <c r="E36" s="223">
        <v>0</v>
      </c>
      <c r="F36" s="223">
        <v>341</v>
      </c>
      <c r="G36" s="30">
        <v>0</v>
      </c>
      <c r="H36" s="30">
        <v>669097.79403159698</v>
      </c>
      <c r="I36" s="30">
        <v>1444118.8232340466</v>
      </c>
      <c r="J36" s="30">
        <v>0</v>
      </c>
      <c r="K36" s="30">
        <v>36569.645930458653</v>
      </c>
      <c r="L36" s="30">
        <v>0</v>
      </c>
      <c r="M36" s="30">
        <v>141550.61999999973</v>
      </c>
      <c r="N36" s="30">
        <v>0</v>
      </c>
      <c r="O36" s="30">
        <v>0</v>
      </c>
      <c r="P36" s="30">
        <v>0</v>
      </c>
      <c r="Q36" s="30">
        <v>0</v>
      </c>
      <c r="R36" s="30">
        <v>0</v>
      </c>
      <c r="S36" s="30">
        <v>0</v>
      </c>
      <c r="T36" s="30">
        <v>8004.2247376110554</v>
      </c>
      <c r="U36" s="30">
        <v>8352.2345088115326</v>
      </c>
      <c r="V36" s="30">
        <v>1967.0117502635858</v>
      </c>
      <c r="W36" s="30">
        <v>716.19402189084315</v>
      </c>
      <c r="X36" s="30">
        <v>0</v>
      </c>
      <c r="Y36" s="30">
        <v>0</v>
      </c>
      <c r="Z36" s="30">
        <v>0</v>
      </c>
      <c r="AA36" s="30">
        <v>54742.282729773447</v>
      </c>
      <c r="AB36" s="30">
        <v>0</v>
      </c>
      <c r="AC36" s="30">
        <v>83507.478558010742</v>
      </c>
      <c r="AD36" s="30">
        <v>0</v>
      </c>
      <c r="AE36" s="30">
        <v>0</v>
      </c>
      <c r="AF36" s="30">
        <v>153580.44371785081</v>
      </c>
      <c r="AG36" s="30">
        <v>0</v>
      </c>
      <c r="AH36" s="30">
        <v>0</v>
      </c>
      <c r="AI36" s="30">
        <v>0</v>
      </c>
      <c r="AJ36" s="30">
        <v>37185</v>
      </c>
      <c r="AK36" s="30">
        <v>0</v>
      </c>
      <c r="AL36" s="30">
        <v>0</v>
      </c>
      <c r="AM36" s="30">
        <v>0</v>
      </c>
      <c r="AN36" s="30">
        <v>0</v>
      </c>
      <c r="AO36" s="30">
        <v>0</v>
      </c>
      <c r="AP36" s="30">
        <v>0</v>
      </c>
      <c r="AQ36" s="30">
        <v>0</v>
      </c>
      <c r="AR36" s="30">
        <v>0</v>
      </c>
      <c r="AS36" s="30">
        <v>2113216.6172656436</v>
      </c>
      <c r="AT36" s="30">
        <v>335409.69223681954</v>
      </c>
      <c r="AU36" s="30">
        <v>190765.44371785081</v>
      </c>
      <c r="AV36" s="30">
        <v>200127.91860561509</v>
      </c>
      <c r="AW36" s="38">
        <v>2639391.7532203137</v>
      </c>
      <c r="AX36" s="30">
        <v>2602206.7532203137</v>
      </c>
      <c r="AY36" s="30">
        <v>6808</v>
      </c>
      <c r="AZ36" s="30">
        <v>2321528</v>
      </c>
      <c r="BA36" s="30">
        <v>0</v>
      </c>
      <c r="BB36" s="30">
        <v>0</v>
      </c>
      <c r="BC36" s="30">
        <v>2639391.7532203137</v>
      </c>
      <c r="BD36" s="30">
        <v>0</v>
      </c>
      <c r="BE36" s="30">
        <v>2639391.7532203142</v>
      </c>
      <c r="BF36" s="30">
        <v>2358713</v>
      </c>
      <c r="BG36" s="30">
        <v>2167947.5562821492</v>
      </c>
      <c r="BH36" s="30">
        <v>2448626.3095024629</v>
      </c>
      <c r="BI36" s="30">
        <v>7180.7223152564893</v>
      </c>
      <c r="BJ36" s="30">
        <v>7023.3021891355829</v>
      </c>
      <c r="BK36" s="196">
        <v>2.2413975916403137E-2</v>
      </c>
      <c r="BL36" s="30">
        <v>0</v>
      </c>
      <c r="BM36" s="30">
        <v>0</v>
      </c>
      <c r="BN36" s="38">
        <v>2639391.7532203137</v>
      </c>
      <c r="BO36" s="30">
        <v>7631.1048481534126</v>
      </c>
      <c r="BP36" s="30" t="s">
        <v>412</v>
      </c>
      <c r="BQ36" s="30">
        <v>7740.1517689745269</v>
      </c>
      <c r="BR36" s="196">
        <v>1.91972963076259E-2</v>
      </c>
      <c r="BS36" s="30">
        <v>0</v>
      </c>
      <c r="BT36" s="30">
        <v>2639391.7532203137</v>
      </c>
      <c r="BU36" s="30">
        <v>0</v>
      </c>
      <c r="BV36" s="38">
        <v>2639391.7532203137</v>
      </c>
      <c r="BW36" s="211">
        <v>37185</v>
      </c>
      <c r="BX36" s="212">
        <v>2602206.7532203137</v>
      </c>
      <c r="BZ36" s="23">
        <f t="shared" si="0"/>
        <v>8734008</v>
      </c>
      <c r="CB36" s="320"/>
    </row>
    <row r="37" spans="1:80" x14ac:dyDescent="0.25">
      <c r="A37" s="23">
        <v>110784</v>
      </c>
      <c r="B37" s="23">
        <v>8733008</v>
      </c>
      <c r="C37" s="23" t="s">
        <v>121</v>
      </c>
      <c r="D37" s="223">
        <v>115</v>
      </c>
      <c r="E37" s="223">
        <v>115</v>
      </c>
      <c r="F37" s="223">
        <v>0</v>
      </c>
      <c r="G37" s="30">
        <v>470054.72282891127</v>
      </c>
      <c r="H37" s="30">
        <v>0</v>
      </c>
      <c r="I37" s="30">
        <v>0</v>
      </c>
      <c r="J37" s="30">
        <v>10158.234980682944</v>
      </c>
      <c r="K37" s="30">
        <v>0</v>
      </c>
      <c r="L37" s="30">
        <v>30164.159999999993</v>
      </c>
      <c r="M37" s="30">
        <v>0</v>
      </c>
      <c r="N37" s="30">
        <v>2845.5599999999858</v>
      </c>
      <c r="O37" s="30">
        <v>573.0599999999971</v>
      </c>
      <c r="P37" s="30">
        <v>0</v>
      </c>
      <c r="Q37" s="30">
        <v>0</v>
      </c>
      <c r="R37" s="30">
        <v>0</v>
      </c>
      <c r="S37" s="30">
        <v>0</v>
      </c>
      <c r="T37" s="30">
        <v>0</v>
      </c>
      <c r="U37" s="30">
        <v>0</v>
      </c>
      <c r="V37" s="30">
        <v>0</v>
      </c>
      <c r="W37" s="30">
        <v>0</v>
      </c>
      <c r="X37" s="30">
        <v>0</v>
      </c>
      <c r="Y37" s="30">
        <v>0</v>
      </c>
      <c r="Z37" s="30">
        <v>684.99488983457786</v>
      </c>
      <c r="AA37" s="30">
        <v>0</v>
      </c>
      <c r="AB37" s="30">
        <v>45876.622125278518</v>
      </c>
      <c r="AC37" s="30">
        <v>0</v>
      </c>
      <c r="AD37" s="30">
        <v>0</v>
      </c>
      <c r="AE37" s="30">
        <v>0</v>
      </c>
      <c r="AF37" s="30">
        <v>153580.44371785081</v>
      </c>
      <c r="AG37" s="30">
        <v>27383.687069765918</v>
      </c>
      <c r="AH37" s="30">
        <v>0</v>
      </c>
      <c r="AI37" s="30">
        <v>0</v>
      </c>
      <c r="AJ37" s="30">
        <v>18587.75</v>
      </c>
      <c r="AK37" s="30">
        <v>0</v>
      </c>
      <c r="AL37" s="30">
        <v>0</v>
      </c>
      <c r="AM37" s="30">
        <v>0</v>
      </c>
      <c r="AN37" s="30">
        <v>0</v>
      </c>
      <c r="AO37" s="30">
        <v>0</v>
      </c>
      <c r="AP37" s="30">
        <v>0</v>
      </c>
      <c r="AQ37" s="30">
        <v>0</v>
      </c>
      <c r="AR37" s="30">
        <v>0</v>
      </c>
      <c r="AS37" s="30">
        <v>470054.72282891127</v>
      </c>
      <c r="AT37" s="30">
        <v>90302.631995796008</v>
      </c>
      <c r="AU37" s="30">
        <v>199551.88078761671</v>
      </c>
      <c r="AV37" s="30">
        <v>71275.015536503255</v>
      </c>
      <c r="AW37" s="38">
        <v>759909.23561232397</v>
      </c>
      <c r="AX37" s="30">
        <v>741321.48561232397</v>
      </c>
      <c r="AY37" s="30">
        <v>5115</v>
      </c>
      <c r="AZ37" s="30">
        <v>588225</v>
      </c>
      <c r="BA37" s="30">
        <v>0</v>
      </c>
      <c r="BB37" s="30">
        <v>0</v>
      </c>
      <c r="BC37" s="30">
        <v>759909.23561232397</v>
      </c>
      <c r="BD37" s="30">
        <v>759909.23561232409</v>
      </c>
      <c r="BE37" s="30">
        <v>0</v>
      </c>
      <c r="BF37" s="30">
        <v>606812.75</v>
      </c>
      <c r="BG37" s="30">
        <v>407260.86921238329</v>
      </c>
      <c r="BH37" s="30">
        <v>560357.35482470726</v>
      </c>
      <c r="BI37" s="30">
        <v>4872.6726506496279</v>
      </c>
      <c r="BJ37" s="30">
        <v>4718.506714389775</v>
      </c>
      <c r="BK37" s="196">
        <v>3.2672611398369203E-2</v>
      </c>
      <c r="BL37" s="30">
        <v>0</v>
      </c>
      <c r="BM37" s="30">
        <v>0</v>
      </c>
      <c r="BN37" s="38">
        <v>759909.23561232397</v>
      </c>
      <c r="BO37" s="30">
        <v>6446.2737879332517</v>
      </c>
      <c r="BP37" s="30" t="s">
        <v>412</v>
      </c>
      <c r="BQ37" s="30">
        <v>6607.9063966289041</v>
      </c>
      <c r="BR37" s="196">
        <v>3.3225862323605915E-2</v>
      </c>
      <c r="BS37" s="30">
        <v>-1047.4999999999995</v>
      </c>
      <c r="BT37" s="30">
        <v>758861.73561232397</v>
      </c>
      <c r="BU37" s="30">
        <v>-1437.5</v>
      </c>
      <c r="BV37" s="38">
        <v>757424.23561232397</v>
      </c>
      <c r="BW37" s="211">
        <v>18587.75</v>
      </c>
      <c r="BX37" s="212">
        <v>738836.48561232397</v>
      </c>
      <c r="BZ37" s="23">
        <f t="shared" si="0"/>
        <v>8733008</v>
      </c>
      <c r="CB37" s="320"/>
    </row>
    <row r="38" spans="1:80" x14ac:dyDescent="0.25">
      <c r="A38" s="23">
        <v>143871</v>
      </c>
      <c r="B38" s="23">
        <v>8732206</v>
      </c>
      <c r="C38" s="23" t="s">
        <v>122</v>
      </c>
      <c r="D38" s="223">
        <v>403</v>
      </c>
      <c r="E38" s="223">
        <v>403</v>
      </c>
      <c r="F38" s="223">
        <v>0</v>
      </c>
      <c r="G38" s="30">
        <v>1647235.2460874021</v>
      </c>
      <c r="H38" s="30">
        <v>0</v>
      </c>
      <c r="I38" s="30">
        <v>0</v>
      </c>
      <c r="J38" s="30">
        <v>60949.40988409784</v>
      </c>
      <c r="K38" s="30">
        <v>0</v>
      </c>
      <c r="L38" s="30">
        <v>150820.79999999967</v>
      </c>
      <c r="M38" s="30">
        <v>0</v>
      </c>
      <c r="N38" s="30">
        <v>18021.879999999936</v>
      </c>
      <c r="O38" s="30">
        <v>7449.7799999999916</v>
      </c>
      <c r="P38" s="30">
        <v>9440.7599999999984</v>
      </c>
      <c r="Q38" s="30">
        <v>35075.419999999845</v>
      </c>
      <c r="R38" s="30">
        <v>0</v>
      </c>
      <c r="S38" s="30">
        <v>0</v>
      </c>
      <c r="T38" s="30">
        <v>0</v>
      </c>
      <c r="U38" s="30">
        <v>0</v>
      </c>
      <c r="V38" s="30">
        <v>0</v>
      </c>
      <c r="W38" s="30">
        <v>0</v>
      </c>
      <c r="X38" s="30">
        <v>0</v>
      </c>
      <c r="Y38" s="30">
        <v>0</v>
      </c>
      <c r="Z38" s="30">
        <v>18911.275472789141</v>
      </c>
      <c r="AA38" s="30">
        <v>0</v>
      </c>
      <c r="AB38" s="30">
        <v>165798.43938251212</v>
      </c>
      <c r="AC38" s="30">
        <v>0</v>
      </c>
      <c r="AD38" s="30">
        <v>0</v>
      </c>
      <c r="AE38" s="30">
        <v>0</v>
      </c>
      <c r="AF38" s="30">
        <v>153580.44371785081</v>
      </c>
      <c r="AG38" s="30">
        <v>0</v>
      </c>
      <c r="AH38" s="30">
        <v>0</v>
      </c>
      <c r="AI38" s="30">
        <v>0</v>
      </c>
      <c r="AJ38" s="30">
        <v>11211</v>
      </c>
      <c r="AK38" s="30">
        <v>0</v>
      </c>
      <c r="AL38" s="30">
        <v>0</v>
      </c>
      <c r="AM38" s="30">
        <v>0</v>
      </c>
      <c r="AN38" s="30">
        <v>0</v>
      </c>
      <c r="AO38" s="30">
        <v>0</v>
      </c>
      <c r="AP38" s="30">
        <v>0</v>
      </c>
      <c r="AQ38" s="30">
        <v>0</v>
      </c>
      <c r="AR38" s="30">
        <v>0</v>
      </c>
      <c r="AS38" s="30">
        <v>1647235.2460874021</v>
      </c>
      <c r="AT38" s="30">
        <v>466467.76473939855</v>
      </c>
      <c r="AU38" s="30">
        <v>164791.44371785081</v>
      </c>
      <c r="AV38" s="30">
        <v>305355.75021441781</v>
      </c>
      <c r="AW38" s="38">
        <v>2278494.4545446513</v>
      </c>
      <c r="AX38" s="30">
        <v>2267283.4545446513</v>
      </c>
      <c r="AY38" s="30">
        <v>5115</v>
      </c>
      <c r="AZ38" s="30">
        <v>2061345</v>
      </c>
      <c r="BA38" s="30">
        <v>0</v>
      </c>
      <c r="BB38" s="30">
        <v>0</v>
      </c>
      <c r="BC38" s="30">
        <v>2278494.4545446513</v>
      </c>
      <c r="BD38" s="30">
        <v>2278494.4545446513</v>
      </c>
      <c r="BE38" s="30">
        <v>0</v>
      </c>
      <c r="BF38" s="30">
        <v>2072556</v>
      </c>
      <c r="BG38" s="30">
        <v>1907764.5562821492</v>
      </c>
      <c r="BH38" s="30">
        <v>2113703.0108268005</v>
      </c>
      <c r="BI38" s="30">
        <v>5244.9206223990086</v>
      </c>
      <c r="BJ38" s="30">
        <v>5004.6724910003713</v>
      </c>
      <c r="BK38" s="196">
        <v>4.8004765912387344E-2</v>
      </c>
      <c r="BL38" s="30">
        <v>0</v>
      </c>
      <c r="BM38" s="30">
        <v>0</v>
      </c>
      <c r="BN38" s="38">
        <v>2278494.4545446513</v>
      </c>
      <c r="BO38" s="30">
        <v>5626.0135348502517</v>
      </c>
      <c r="BP38" s="30" t="s">
        <v>412</v>
      </c>
      <c r="BQ38" s="30">
        <v>5653.8323934110458</v>
      </c>
      <c r="BR38" s="196">
        <v>4.4269807676720507E-2</v>
      </c>
      <c r="BS38" s="30">
        <v>0</v>
      </c>
      <c r="BT38" s="30">
        <v>2278494.4545446513</v>
      </c>
      <c r="BU38" s="30">
        <v>0</v>
      </c>
      <c r="BV38" s="38">
        <v>2278494.4545446513</v>
      </c>
      <c r="BW38" s="211">
        <v>11211</v>
      </c>
      <c r="BX38" s="212">
        <v>2267283.4545446513</v>
      </c>
      <c r="BZ38" s="23">
        <f t="shared" si="0"/>
        <v>8732206</v>
      </c>
      <c r="CB38" s="320"/>
    </row>
    <row r="39" spans="1:80" x14ac:dyDescent="0.25">
      <c r="A39" s="23">
        <v>110801</v>
      </c>
      <c r="B39" s="23">
        <v>8733050</v>
      </c>
      <c r="C39" s="23" t="s">
        <v>123</v>
      </c>
      <c r="D39" s="223">
        <v>164</v>
      </c>
      <c r="E39" s="223">
        <v>164</v>
      </c>
      <c r="F39" s="223">
        <v>0</v>
      </c>
      <c r="G39" s="30">
        <v>670338.90907775168</v>
      </c>
      <c r="H39" s="30">
        <v>0</v>
      </c>
      <c r="I39" s="30">
        <v>0</v>
      </c>
      <c r="J39" s="30">
        <v>21332.293459434226</v>
      </c>
      <c r="K39" s="30">
        <v>0</v>
      </c>
      <c r="L39" s="30">
        <v>52787.279999999839</v>
      </c>
      <c r="M39" s="30">
        <v>0</v>
      </c>
      <c r="N39" s="30">
        <v>4268.3399999999765</v>
      </c>
      <c r="O39" s="30">
        <v>1146.1199999999988</v>
      </c>
      <c r="P39" s="30">
        <v>0</v>
      </c>
      <c r="Q39" s="30">
        <v>0</v>
      </c>
      <c r="R39" s="30">
        <v>0</v>
      </c>
      <c r="S39" s="30">
        <v>0</v>
      </c>
      <c r="T39" s="30">
        <v>0</v>
      </c>
      <c r="U39" s="30">
        <v>0</v>
      </c>
      <c r="V39" s="30">
        <v>0</v>
      </c>
      <c r="W39" s="30">
        <v>0</v>
      </c>
      <c r="X39" s="30">
        <v>0</v>
      </c>
      <c r="Y39" s="30">
        <v>0</v>
      </c>
      <c r="Z39" s="30">
        <v>29893.401439351808</v>
      </c>
      <c r="AA39" s="30">
        <v>0</v>
      </c>
      <c r="AB39" s="30">
        <v>83529.616374356687</v>
      </c>
      <c r="AC39" s="30">
        <v>0</v>
      </c>
      <c r="AD39" s="30">
        <v>10065.30221709732</v>
      </c>
      <c r="AE39" s="30">
        <v>0</v>
      </c>
      <c r="AF39" s="30">
        <v>153580.44371785081</v>
      </c>
      <c r="AG39" s="30">
        <v>0</v>
      </c>
      <c r="AH39" s="30">
        <v>0</v>
      </c>
      <c r="AI39" s="30">
        <v>0</v>
      </c>
      <c r="AJ39" s="30">
        <v>22954</v>
      </c>
      <c r="AK39" s="30">
        <v>0</v>
      </c>
      <c r="AL39" s="30">
        <v>0</v>
      </c>
      <c r="AM39" s="30">
        <v>0</v>
      </c>
      <c r="AN39" s="30">
        <v>17500</v>
      </c>
      <c r="AO39" s="30">
        <v>0</v>
      </c>
      <c r="AP39" s="30">
        <v>0</v>
      </c>
      <c r="AQ39" s="30">
        <v>0</v>
      </c>
      <c r="AR39" s="30">
        <v>0</v>
      </c>
      <c r="AS39" s="30">
        <v>670338.90907775168</v>
      </c>
      <c r="AT39" s="30">
        <v>203022.35349023982</v>
      </c>
      <c r="AU39" s="30">
        <v>194034.44371785081</v>
      </c>
      <c r="AV39" s="30">
        <v>121815.97508341013</v>
      </c>
      <c r="AW39" s="38">
        <v>1067395.7062858422</v>
      </c>
      <c r="AX39" s="30">
        <v>1026941.7062858422</v>
      </c>
      <c r="AY39" s="30">
        <v>5115</v>
      </c>
      <c r="AZ39" s="30">
        <v>838860</v>
      </c>
      <c r="BA39" s="30">
        <v>0</v>
      </c>
      <c r="BB39" s="30">
        <v>0</v>
      </c>
      <c r="BC39" s="30">
        <v>1067395.7062858422</v>
      </c>
      <c r="BD39" s="30">
        <v>1067395.7062858422</v>
      </c>
      <c r="BE39" s="30">
        <v>0</v>
      </c>
      <c r="BF39" s="30">
        <v>879314</v>
      </c>
      <c r="BG39" s="30">
        <v>702779.55628214916</v>
      </c>
      <c r="BH39" s="30">
        <v>890861.26256799139</v>
      </c>
      <c r="BI39" s="30">
        <v>5432.0808693170211</v>
      </c>
      <c r="BJ39" s="30">
        <v>5303.0051229088758</v>
      </c>
      <c r="BK39" s="196">
        <v>2.4340113467086925E-2</v>
      </c>
      <c r="BL39" s="30">
        <v>0</v>
      </c>
      <c r="BM39" s="30">
        <v>0</v>
      </c>
      <c r="BN39" s="38">
        <v>1067395.7062858422</v>
      </c>
      <c r="BO39" s="30">
        <v>6261.8396724746481</v>
      </c>
      <c r="BP39" s="30" t="s">
        <v>412</v>
      </c>
      <c r="BQ39" s="30">
        <v>6508.510404181965</v>
      </c>
      <c r="BR39" s="196">
        <v>4.6106566928443282E-3</v>
      </c>
      <c r="BS39" s="30">
        <v>-1556.4999999999995</v>
      </c>
      <c r="BT39" s="30">
        <v>1065839.2062858422</v>
      </c>
      <c r="BU39" s="30">
        <v>-2050</v>
      </c>
      <c r="BV39" s="38">
        <v>1063789.2062858422</v>
      </c>
      <c r="BW39" s="211">
        <v>22954</v>
      </c>
      <c r="BX39" s="212">
        <v>1040835.2062858422</v>
      </c>
      <c r="BZ39" s="23">
        <f t="shared" si="0"/>
        <v>8733050</v>
      </c>
      <c r="CB39" s="353"/>
    </row>
    <row r="40" spans="1:80" x14ac:dyDescent="0.25">
      <c r="A40" s="23">
        <v>136887</v>
      </c>
      <c r="B40" s="23">
        <v>8734029</v>
      </c>
      <c r="C40" s="23" t="s">
        <v>124</v>
      </c>
      <c r="D40" s="223">
        <v>1037</v>
      </c>
      <c r="E40" s="223">
        <v>0</v>
      </c>
      <c r="F40" s="223">
        <v>1037</v>
      </c>
      <c r="G40" s="30">
        <v>0</v>
      </c>
      <c r="H40" s="30">
        <v>3614271.8446834986</v>
      </c>
      <c r="I40" s="30">
        <v>2611018.4080794146</v>
      </c>
      <c r="J40" s="30">
        <v>0</v>
      </c>
      <c r="K40" s="30">
        <v>93455.761822283384</v>
      </c>
      <c r="L40" s="30">
        <v>0</v>
      </c>
      <c r="M40" s="30">
        <v>336854.63999999961</v>
      </c>
      <c r="N40" s="30">
        <v>0</v>
      </c>
      <c r="O40" s="30">
        <v>0</v>
      </c>
      <c r="P40" s="30">
        <v>0</v>
      </c>
      <c r="Q40" s="30">
        <v>0</v>
      </c>
      <c r="R40" s="30">
        <v>0</v>
      </c>
      <c r="S40" s="30">
        <v>0</v>
      </c>
      <c r="T40" s="30">
        <v>89176.228174480682</v>
      </c>
      <c r="U40" s="30">
        <v>40250.748903656749</v>
      </c>
      <c r="V40" s="30">
        <v>0</v>
      </c>
      <c r="W40" s="30">
        <v>0</v>
      </c>
      <c r="X40" s="30">
        <v>0</v>
      </c>
      <c r="Y40" s="30">
        <v>975.5928644814353</v>
      </c>
      <c r="Z40" s="30">
        <v>0</v>
      </c>
      <c r="AA40" s="30">
        <v>32819.614989484056</v>
      </c>
      <c r="AB40" s="30">
        <v>0</v>
      </c>
      <c r="AC40" s="30">
        <v>270257.89920559869</v>
      </c>
      <c r="AD40" s="30">
        <v>0</v>
      </c>
      <c r="AE40" s="30">
        <v>0</v>
      </c>
      <c r="AF40" s="30">
        <v>153580.44371785081</v>
      </c>
      <c r="AG40" s="30">
        <v>0</v>
      </c>
      <c r="AH40" s="30">
        <v>0</v>
      </c>
      <c r="AI40" s="30">
        <v>0</v>
      </c>
      <c r="AJ40" s="30">
        <v>33022.5</v>
      </c>
      <c r="AK40" s="30">
        <v>0</v>
      </c>
      <c r="AL40" s="30">
        <v>0</v>
      </c>
      <c r="AM40" s="30">
        <v>0</v>
      </c>
      <c r="AN40" s="30">
        <v>0</v>
      </c>
      <c r="AO40" s="30">
        <v>0</v>
      </c>
      <c r="AP40" s="30">
        <v>0</v>
      </c>
      <c r="AQ40" s="30">
        <v>0</v>
      </c>
      <c r="AR40" s="30">
        <v>0</v>
      </c>
      <c r="AS40" s="30">
        <v>6225290.2527629137</v>
      </c>
      <c r="AT40" s="30">
        <v>863790.48595998459</v>
      </c>
      <c r="AU40" s="30">
        <v>186602.94371785081</v>
      </c>
      <c r="AV40" s="30">
        <v>660102.47695530765</v>
      </c>
      <c r="AW40" s="38">
        <v>7275683.6824407484</v>
      </c>
      <c r="AX40" s="30">
        <v>7242661.1824407484</v>
      </c>
      <c r="AY40" s="30">
        <v>6640</v>
      </c>
      <c r="AZ40" s="30">
        <v>6885680</v>
      </c>
      <c r="BA40" s="30">
        <v>0</v>
      </c>
      <c r="BB40" s="30">
        <v>0</v>
      </c>
      <c r="BC40" s="30">
        <v>7275683.6824407484</v>
      </c>
      <c r="BD40" s="30">
        <v>0</v>
      </c>
      <c r="BE40" s="30">
        <v>7275683.6824407484</v>
      </c>
      <c r="BF40" s="30">
        <v>6918702.5</v>
      </c>
      <c r="BG40" s="30">
        <v>6732099.5562821496</v>
      </c>
      <c r="BH40" s="30">
        <v>7089080.7387228981</v>
      </c>
      <c r="BI40" s="30">
        <v>6836.1434317482144</v>
      </c>
      <c r="BJ40" s="30">
        <v>6668.8485829963047</v>
      </c>
      <c r="BK40" s="196">
        <v>2.5086016974274199E-2</v>
      </c>
      <c r="BL40" s="30">
        <v>0</v>
      </c>
      <c r="BM40" s="30">
        <v>0</v>
      </c>
      <c r="BN40" s="38">
        <v>7275683.6824407484</v>
      </c>
      <c r="BO40" s="30">
        <v>6984.2441489303264</v>
      </c>
      <c r="BP40" s="30" t="s">
        <v>412</v>
      </c>
      <c r="BQ40" s="30">
        <v>7016.088411225408</v>
      </c>
      <c r="BR40" s="196">
        <v>2.4632973851568041E-2</v>
      </c>
      <c r="BS40" s="30">
        <v>0</v>
      </c>
      <c r="BT40" s="30">
        <v>7275683.6824407484</v>
      </c>
      <c r="BU40" s="30">
        <v>0</v>
      </c>
      <c r="BV40" s="38">
        <v>7275683.6824407484</v>
      </c>
      <c r="BW40" s="211">
        <v>33022.5</v>
      </c>
      <c r="BX40" s="212">
        <v>7242661.1824407484</v>
      </c>
      <c r="BZ40" s="23">
        <f t="shared" si="0"/>
        <v>8734029</v>
      </c>
      <c r="CB40" s="320"/>
    </row>
    <row r="41" spans="1:80" x14ac:dyDescent="0.25">
      <c r="A41" s="23">
        <v>139556</v>
      </c>
      <c r="B41" s="23">
        <v>8732013</v>
      </c>
      <c r="C41" s="23" t="s">
        <v>125</v>
      </c>
      <c r="D41" s="223">
        <v>176</v>
      </c>
      <c r="E41" s="223">
        <v>176</v>
      </c>
      <c r="F41" s="223">
        <v>0</v>
      </c>
      <c r="G41" s="30">
        <v>719388.09754685545</v>
      </c>
      <c r="H41" s="30">
        <v>0</v>
      </c>
      <c r="I41" s="30">
        <v>0</v>
      </c>
      <c r="J41" s="30">
        <v>28443.057945912373</v>
      </c>
      <c r="K41" s="30">
        <v>0</v>
      </c>
      <c r="L41" s="30">
        <v>70383.039999999964</v>
      </c>
      <c r="M41" s="30">
        <v>0</v>
      </c>
      <c r="N41" s="30">
        <v>11382.239999999969</v>
      </c>
      <c r="O41" s="30">
        <v>22349.339999999989</v>
      </c>
      <c r="P41" s="30">
        <v>899.11999999999489</v>
      </c>
      <c r="Q41" s="30">
        <v>0</v>
      </c>
      <c r="R41" s="30">
        <v>0</v>
      </c>
      <c r="S41" s="30">
        <v>0</v>
      </c>
      <c r="T41" s="30">
        <v>0</v>
      </c>
      <c r="U41" s="30">
        <v>0</v>
      </c>
      <c r="V41" s="30">
        <v>0</v>
      </c>
      <c r="W41" s="30">
        <v>0</v>
      </c>
      <c r="X41" s="30">
        <v>0</v>
      </c>
      <c r="Y41" s="30">
        <v>0</v>
      </c>
      <c r="Z41" s="30">
        <v>24974.739446277483</v>
      </c>
      <c r="AA41" s="30">
        <v>0</v>
      </c>
      <c r="AB41" s="30">
        <v>70082.024776671373</v>
      </c>
      <c r="AC41" s="30">
        <v>0</v>
      </c>
      <c r="AD41" s="30">
        <v>2417.2576190666732</v>
      </c>
      <c r="AE41" s="30">
        <v>0</v>
      </c>
      <c r="AF41" s="30">
        <v>153580.44371785081</v>
      </c>
      <c r="AG41" s="30">
        <v>0</v>
      </c>
      <c r="AH41" s="30">
        <v>0</v>
      </c>
      <c r="AI41" s="30">
        <v>0</v>
      </c>
      <c r="AJ41" s="30">
        <v>4341.3</v>
      </c>
      <c r="AK41" s="30">
        <v>0</v>
      </c>
      <c r="AL41" s="30">
        <v>0</v>
      </c>
      <c r="AM41" s="30">
        <v>0</v>
      </c>
      <c r="AN41" s="30">
        <v>0</v>
      </c>
      <c r="AO41" s="30">
        <v>0</v>
      </c>
      <c r="AP41" s="30">
        <v>0</v>
      </c>
      <c r="AQ41" s="30">
        <v>0</v>
      </c>
      <c r="AR41" s="30">
        <v>0</v>
      </c>
      <c r="AS41" s="30">
        <v>719388.09754685545</v>
      </c>
      <c r="AT41" s="30">
        <v>230930.81978792785</v>
      </c>
      <c r="AU41" s="30">
        <v>157921.7437178508</v>
      </c>
      <c r="AV41" s="30">
        <v>134713.1834731368</v>
      </c>
      <c r="AW41" s="38">
        <v>1108240.6610526342</v>
      </c>
      <c r="AX41" s="30">
        <v>1103899.3610526342</v>
      </c>
      <c r="AY41" s="30">
        <v>5115</v>
      </c>
      <c r="AZ41" s="30">
        <v>900240</v>
      </c>
      <c r="BA41" s="30">
        <v>0</v>
      </c>
      <c r="BB41" s="30">
        <v>0</v>
      </c>
      <c r="BC41" s="30">
        <v>1108240.6610526342</v>
      </c>
      <c r="BD41" s="30">
        <v>1108240.661052634</v>
      </c>
      <c r="BE41" s="30">
        <v>0</v>
      </c>
      <c r="BF41" s="30">
        <v>904581.3</v>
      </c>
      <c r="BG41" s="30">
        <v>746659.55628214916</v>
      </c>
      <c r="BH41" s="30">
        <v>950318.91733478336</v>
      </c>
      <c r="BI41" s="30">
        <v>5399.5393030385421</v>
      </c>
      <c r="BJ41" s="30">
        <v>5314.8579305326539</v>
      </c>
      <c r="BK41" s="196">
        <v>1.5932951287260751E-2</v>
      </c>
      <c r="BL41" s="30">
        <v>0</v>
      </c>
      <c r="BM41" s="30">
        <v>0</v>
      </c>
      <c r="BN41" s="38">
        <v>1108240.6610526342</v>
      </c>
      <c r="BO41" s="30">
        <v>6272.1554605263309</v>
      </c>
      <c r="BP41" s="30" t="s">
        <v>412</v>
      </c>
      <c r="BQ41" s="30">
        <v>6296.8219377990581</v>
      </c>
      <c r="BR41" s="196">
        <v>1.3665078938749353E-2</v>
      </c>
      <c r="BS41" s="30">
        <v>0</v>
      </c>
      <c r="BT41" s="30">
        <v>1108240.6610526342</v>
      </c>
      <c r="BU41" s="30">
        <v>0</v>
      </c>
      <c r="BV41" s="38">
        <v>1108240.6610526342</v>
      </c>
      <c r="BW41" s="211">
        <v>4341.3</v>
      </c>
      <c r="BX41" s="212">
        <v>1103899.3610526342</v>
      </c>
      <c r="BZ41" s="23">
        <f t="shared" si="0"/>
        <v>8732013</v>
      </c>
      <c r="CB41" s="320"/>
    </row>
    <row r="42" spans="1:80" x14ac:dyDescent="0.25">
      <c r="A42" s="23">
        <v>110785</v>
      </c>
      <c r="B42" s="23">
        <v>8733009</v>
      </c>
      <c r="C42" s="23" t="s">
        <v>126</v>
      </c>
      <c r="D42" s="223">
        <v>146</v>
      </c>
      <c r="E42" s="223">
        <v>146</v>
      </c>
      <c r="F42" s="223">
        <v>0</v>
      </c>
      <c r="G42" s="30">
        <v>596765.12637409603</v>
      </c>
      <c r="H42" s="30">
        <v>0</v>
      </c>
      <c r="I42" s="30">
        <v>0</v>
      </c>
      <c r="J42" s="30">
        <v>11174.058478751271</v>
      </c>
      <c r="K42" s="30">
        <v>0</v>
      </c>
      <c r="L42" s="30">
        <v>27650.479999999941</v>
      </c>
      <c r="M42" s="30">
        <v>0</v>
      </c>
      <c r="N42" s="30">
        <v>474.26</v>
      </c>
      <c r="O42" s="30">
        <v>0</v>
      </c>
      <c r="P42" s="30">
        <v>0</v>
      </c>
      <c r="Q42" s="30">
        <v>0</v>
      </c>
      <c r="R42" s="30">
        <v>0</v>
      </c>
      <c r="S42" s="30">
        <v>0</v>
      </c>
      <c r="T42" s="30">
        <v>0</v>
      </c>
      <c r="U42" s="30">
        <v>0</v>
      </c>
      <c r="V42" s="30">
        <v>0</v>
      </c>
      <c r="W42" s="30">
        <v>0</v>
      </c>
      <c r="X42" s="30">
        <v>0</v>
      </c>
      <c r="Y42" s="30">
        <v>0</v>
      </c>
      <c r="Z42" s="30">
        <v>5056.5688690972465</v>
      </c>
      <c r="AA42" s="30">
        <v>0</v>
      </c>
      <c r="AB42" s="30">
        <v>43833.145950361686</v>
      </c>
      <c r="AC42" s="30">
        <v>0</v>
      </c>
      <c r="AD42" s="30">
        <v>0</v>
      </c>
      <c r="AE42" s="30">
        <v>0</v>
      </c>
      <c r="AF42" s="30">
        <v>153580.44371785081</v>
      </c>
      <c r="AG42" s="30">
        <v>2990.1727260089119</v>
      </c>
      <c r="AH42" s="30">
        <v>0</v>
      </c>
      <c r="AI42" s="30">
        <v>0</v>
      </c>
      <c r="AJ42" s="30">
        <v>16591.75</v>
      </c>
      <c r="AK42" s="30">
        <v>0</v>
      </c>
      <c r="AL42" s="30">
        <v>0</v>
      </c>
      <c r="AM42" s="30">
        <v>0</v>
      </c>
      <c r="AN42" s="30">
        <v>0</v>
      </c>
      <c r="AO42" s="30">
        <v>0</v>
      </c>
      <c r="AP42" s="30">
        <v>0</v>
      </c>
      <c r="AQ42" s="30">
        <v>0</v>
      </c>
      <c r="AR42" s="30">
        <v>0</v>
      </c>
      <c r="AS42" s="30">
        <v>596765.12637409603</v>
      </c>
      <c r="AT42" s="30">
        <v>88188.51329821015</v>
      </c>
      <c r="AU42" s="30">
        <v>173162.36644385973</v>
      </c>
      <c r="AV42" s="30">
        <v>71941.899853200652</v>
      </c>
      <c r="AW42" s="38">
        <v>858116.0061161659</v>
      </c>
      <c r="AX42" s="30">
        <v>841524.2561161659</v>
      </c>
      <c r="AY42" s="30">
        <v>5115</v>
      </c>
      <c r="AZ42" s="30">
        <v>746790</v>
      </c>
      <c r="BA42" s="30">
        <v>0</v>
      </c>
      <c r="BB42" s="30">
        <v>0</v>
      </c>
      <c r="BC42" s="30">
        <v>858116.0061161659</v>
      </c>
      <c r="BD42" s="30">
        <v>858116.00611616601</v>
      </c>
      <c r="BE42" s="30">
        <v>0</v>
      </c>
      <c r="BF42" s="30">
        <v>763381.75</v>
      </c>
      <c r="BG42" s="30">
        <v>590219.38355614024</v>
      </c>
      <c r="BH42" s="30">
        <v>684953.63967230613</v>
      </c>
      <c r="BI42" s="30">
        <v>4691.4632854267547</v>
      </c>
      <c r="BJ42" s="30">
        <v>4609.2251561642197</v>
      </c>
      <c r="BK42" s="196">
        <v>1.7842072469068382E-2</v>
      </c>
      <c r="BL42" s="30">
        <v>0</v>
      </c>
      <c r="BM42" s="30">
        <v>0</v>
      </c>
      <c r="BN42" s="38">
        <v>858116.0061161659</v>
      </c>
      <c r="BO42" s="30">
        <v>5763.8647679189444</v>
      </c>
      <c r="BP42" s="30" t="s">
        <v>412</v>
      </c>
      <c r="BQ42" s="30">
        <v>5877.5068912066154</v>
      </c>
      <c r="BR42" s="196">
        <v>1.5604514493211541E-2</v>
      </c>
      <c r="BS42" s="30">
        <v>-1314.1</v>
      </c>
      <c r="BT42" s="30">
        <v>856801.90611616592</v>
      </c>
      <c r="BU42" s="30">
        <v>-1825</v>
      </c>
      <c r="BV42" s="38">
        <v>854976.90611616592</v>
      </c>
      <c r="BW42" s="211">
        <v>16591.75</v>
      </c>
      <c r="BX42" s="212">
        <v>838385.15611616592</v>
      </c>
      <c r="BZ42" s="23">
        <f t="shared" si="0"/>
        <v>8733009</v>
      </c>
      <c r="CB42" s="320"/>
    </row>
    <row r="43" spans="1:80" x14ac:dyDescent="0.25">
      <c r="A43" s="23">
        <v>110649</v>
      </c>
      <c r="B43" s="23">
        <v>8732091</v>
      </c>
      <c r="C43" s="23" t="s">
        <v>127</v>
      </c>
      <c r="D43" s="223">
        <v>170</v>
      </c>
      <c r="E43" s="223">
        <v>170</v>
      </c>
      <c r="F43" s="223">
        <v>0</v>
      </c>
      <c r="G43" s="30">
        <v>694863.50331230357</v>
      </c>
      <c r="H43" s="30">
        <v>0</v>
      </c>
      <c r="I43" s="30">
        <v>0</v>
      </c>
      <c r="J43" s="30">
        <v>20824.381710400114</v>
      </c>
      <c r="K43" s="30">
        <v>0</v>
      </c>
      <c r="L43" s="30">
        <v>54044.119999999944</v>
      </c>
      <c r="M43" s="30">
        <v>0</v>
      </c>
      <c r="N43" s="30">
        <v>15887.709999999979</v>
      </c>
      <c r="O43" s="30">
        <v>14899.559999999976</v>
      </c>
      <c r="P43" s="30">
        <v>1798.2399999999936</v>
      </c>
      <c r="Q43" s="30">
        <v>2470.0999999999954</v>
      </c>
      <c r="R43" s="30">
        <v>21470.059999999972</v>
      </c>
      <c r="S43" s="30">
        <v>0</v>
      </c>
      <c r="T43" s="30">
        <v>0</v>
      </c>
      <c r="U43" s="30">
        <v>0</v>
      </c>
      <c r="V43" s="30">
        <v>0</v>
      </c>
      <c r="W43" s="30">
        <v>0</v>
      </c>
      <c r="X43" s="30">
        <v>0</v>
      </c>
      <c r="Y43" s="30">
        <v>0</v>
      </c>
      <c r="Z43" s="30">
        <v>26548.560837003672</v>
      </c>
      <c r="AA43" s="30">
        <v>0</v>
      </c>
      <c r="AB43" s="30">
        <v>94696.722135232078</v>
      </c>
      <c r="AC43" s="30">
        <v>0</v>
      </c>
      <c r="AD43" s="30">
        <v>0</v>
      </c>
      <c r="AE43" s="30">
        <v>0</v>
      </c>
      <c r="AF43" s="30">
        <v>153580.44371785081</v>
      </c>
      <c r="AG43" s="30">
        <v>0</v>
      </c>
      <c r="AH43" s="30">
        <v>0</v>
      </c>
      <c r="AI43" s="30">
        <v>0</v>
      </c>
      <c r="AJ43" s="30">
        <v>23078.75</v>
      </c>
      <c r="AK43" s="30">
        <v>0</v>
      </c>
      <c r="AL43" s="30">
        <v>0</v>
      </c>
      <c r="AM43" s="30">
        <v>0</v>
      </c>
      <c r="AN43" s="30">
        <v>0</v>
      </c>
      <c r="AO43" s="30">
        <v>0</v>
      </c>
      <c r="AP43" s="30">
        <v>0</v>
      </c>
      <c r="AQ43" s="30">
        <v>0</v>
      </c>
      <c r="AR43" s="30">
        <v>0</v>
      </c>
      <c r="AS43" s="30">
        <v>694863.50331230357</v>
      </c>
      <c r="AT43" s="30">
        <v>252639.45468263573</v>
      </c>
      <c r="AU43" s="30">
        <v>176659.19371785081</v>
      </c>
      <c r="AV43" s="30">
        <v>172372.36493876416</v>
      </c>
      <c r="AW43" s="38">
        <v>1124162.1517127901</v>
      </c>
      <c r="AX43" s="30">
        <v>1101083.4017127901</v>
      </c>
      <c r="AY43" s="30">
        <v>5115</v>
      </c>
      <c r="AZ43" s="30">
        <v>869550</v>
      </c>
      <c r="BA43" s="30">
        <v>0</v>
      </c>
      <c r="BB43" s="30">
        <v>0</v>
      </c>
      <c r="BC43" s="30">
        <v>1124162.1517127901</v>
      </c>
      <c r="BD43" s="30">
        <v>1124162.1517127899</v>
      </c>
      <c r="BE43" s="30">
        <v>0</v>
      </c>
      <c r="BF43" s="30">
        <v>892628.75</v>
      </c>
      <c r="BG43" s="30">
        <v>715969.55628214916</v>
      </c>
      <c r="BH43" s="30">
        <v>947502.95799493929</v>
      </c>
      <c r="BI43" s="30">
        <v>5573.5468117349374</v>
      </c>
      <c r="BJ43" s="30">
        <v>5441.553150791312</v>
      </c>
      <c r="BK43" s="196">
        <v>2.4256615213697003E-2</v>
      </c>
      <c r="BL43" s="30">
        <v>0</v>
      </c>
      <c r="BM43" s="30">
        <v>0</v>
      </c>
      <c r="BN43" s="38">
        <v>1124162.1517127901</v>
      </c>
      <c r="BO43" s="30">
        <v>6476.9611865458246</v>
      </c>
      <c r="BP43" s="30" t="s">
        <v>412</v>
      </c>
      <c r="BQ43" s="30">
        <v>6612.7185394870012</v>
      </c>
      <c r="BR43" s="196">
        <v>1.6001933160367354E-2</v>
      </c>
      <c r="BS43" s="30">
        <v>-1601.65</v>
      </c>
      <c r="BT43" s="30">
        <v>1122560.5017127902</v>
      </c>
      <c r="BU43" s="30">
        <v>-2125</v>
      </c>
      <c r="BV43" s="38">
        <v>1120435.5017127902</v>
      </c>
      <c r="BW43" s="211">
        <v>23078.75</v>
      </c>
      <c r="BX43" s="212">
        <v>1097356.7517127902</v>
      </c>
      <c r="BZ43" s="23">
        <f t="shared" si="0"/>
        <v>8732091</v>
      </c>
      <c r="CB43" s="320"/>
    </row>
    <row r="44" spans="1:80" x14ac:dyDescent="0.25">
      <c r="A44" s="23">
        <v>110631</v>
      </c>
      <c r="B44" s="23">
        <v>8732065</v>
      </c>
      <c r="C44" s="23" t="s">
        <v>128</v>
      </c>
      <c r="D44" s="223">
        <v>187</v>
      </c>
      <c r="E44" s="223">
        <v>187</v>
      </c>
      <c r="F44" s="223">
        <v>0</v>
      </c>
      <c r="G44" s="30">
        <v>764349.85364353401</v>
      </c>
      <c r="H44" s="30">
        <v>0</v>
      </c>
      <c r="I44" s="30">
        <v>0</v>
      </c>
      <c r="J44" s="30">
        <v>19300.646463297628</v>
      </c>
      <c r="K44" s="30">
        <v>0</v>
      </c>
      <c r="L44" s="30">
        <v>49016.759999999915</v>
      </c>
      <c r="M44" s="30">
        <v>0</v>
      </c>
      <c r="N44" s="30">
        <v>711.38999999999987</v>
      </c>
      <c r="O44" s="30">
        <v>14039.969999999981</v>
      </c>
      <c r="P44" s="30">
        <v>0</v>
      </c>
      <c r="Q44" s="30">
        <v>0</v>
      </c>
      <c r="R44" s="30">
        <v>0</v>
      </c>
      <c r="S44" s="30">
        <v>0</v>
      </c>
      <c r="T44" s="30">
        <v>0</v>
      </c>
      <c r="U44" s="30">
        <v>0</v>
      </c>
      <c r="V44" s="30">
        <v>0</v>
      </c>
      <c r="W44" s="30">
        <v>0</v>
      </c>
      <c r="X44" s="30">
        <v>0</v>
      </c>
      <c r="Y44" s="30">
        <v>0</v>
      </c>
      <c r="Z44" s="30">
        <v>2012.7668303743421</v>
      </c>
      <c r="AA44" s="30">
        <v>0</v>
      </c>
      <c r="AB44" s="30">
        <v>59342.605471949581</v>
      </c>
      <c r="AC44" s="30">
        <v>0</v>
      </c>
      <c r="AD44" s="30">
        <v>2828.6558618322056</v>
      </c>
      <c r="AE44" s="30">
        <v>0</v>
      </c>
      <c r="AF44" s="30">
        <v>153580.44371785081</v>
      </c>
      <c r="AG44" s="30">
        <v>0</v>
      </c>
      <c r="AH44" s="30">
        <v>0</v>
      </c>
      <c r="AI44" s="30">
        <v>0</v>
      </c>
      <c r="AJ44" s="30">
        <v>21956</v>
      </c>
      <c r="AK44" s="30">
        <v>0</v>
      </c>
      <c r="AL44" s="30">
        <v>0</v>
      </c>
      <c r="AM44" s="30">
        <v>0</v>
      </c>
      <c r="AN44" s="30">
        <v>0</v>
      </c>
      <c r="AO44" s="30">
        <v>0</v>
      </c>
      <c r="AP44" s="30">
        <v>0</v>
      </c>
      <c r="AQ44" s="30">
        <v>0</v>
      </c>
      <c r="AR44" s="30">
        <v>0</v>
      </c>
      <c r="AS44" s="30">
        <v>764349.85364353401</v>
      </c>
      <c r="AT44" s="30">
        <v>147252.79462745367</v>
      </c>
      <c r="AU44" s="30">
        <v>175536.44371785081</v>
      </c>
      <c r="AV44" s="30">
        <v>107811.86026402068</v>
      </c>
      <c r="AW44" s="38">
        <v>1087139.0919888385</v>
      </c>
      <c r="AX44" s="30">
        <v>1065183.0919888385</v>
      </c>
      <c r="AY44" s="30">
        <v>5115</v>
      </c>
      <c r="AZ44" s="30">
        <v>956505</v>
      </c>
      <c r="BA44" s="30">
        <v>0</v>
      </c>
      <c r="BB44" s="30">
        <v>0</v>
      </c>
      <c r="BC44" s="30">
        <v>1087139.0919888385</v>
      </c>
      <c r="BD44" s="30">
        <v>1087139.0919888385</v>
      </c>
      <c r="BE44" s="30">
        <v>0</v>
      </c>
      <c r="BF44" s="30">
        <v>978461</v>
      </c>
      <c r="BG44" s="30">
        <v>802924.55628214916</v>
      </c>
      <c r="BH44" s="30">
        <v>911602.64827098767</v>
      </c>
      <c r="BI44" s="30">
        <v>4874.8804720373673</v>
      </c>
      <c r="BJ44" s="30">
        <v>4655.6610134486937</v>
      </c>
      <c r="BK44" s="196">
        <v>4.7086645259485131E-2</v>
      </c>
      <c r="BL44" s="30">
        <v>0</v>
      </c>
      <c r="BM44" s="30">
        <v>0</v>
      </c>
      <c r="BN44" s="38">
        <v>1087139.0919888385</v>
      </c>
      <c r="BO44" s="30">
        <v>5696.1662673199917</v>
      </c>
      <c r="BP44" s="30" t="s">
        <v>412</v>
      </c>
      <c r="BQ44" s="30">
        <v>5813.5780320258746</v>
      </c>
      <c r="BR44" s="196">
        <v>4.2325650964473382E-2</v>
      </c>
      <c r="BS44" s="30">
        <v>-1728.7999999999995</v>
      </c>
      <c r="BT44" s="30">
        <v>1085410.2919888385</v>
      </c>
      <c r="BU44" s="30">
        <v>-2337.5</v>
      </c>
      <c r="BV44" s="38">
        <v>1083072.7919888385</v>
      </c>
      <c r="BW44" s="211">
        <v>21956</v>
      </c>
      <c r="BX44" s="212">
        <v>1061116.7919888385</v>
      </c>
      <c r="BZ44" s="23">
        <f t="shared" si="0"/>
        <v>8732065</v>
      </c>
      <c r="CB44" s="320"/>
    </row>
    <row r="45" spans="1:80" x14ac:dyDescent="0.25">
      <c r="A45" s="23">
        <v>136650</v>
      </c>
      <c r="B45" s="23">
        <v>8734031</v>
      </c>
      <c r="C45" s="23" t="s">
        <v>129</v>
      </c>
      <c r="D45" s="223">
        <v>548</v>
      </c>
      <c r="E45" s="223">
        <v>0</v>
      </c>
      <c r="F45" s="223">
        <v>548</v>
      </c>
      <c r="G45" s="30">
        <v>0</v>
      </c>
      <c r="H45" s="30">
        <v>1847167.4142923576</v>
      </c>
      <c r="I45" s="30">
        <v>1450565.7822663414</v>
      </c>
      <c r="J45" s="30">
        <v>0</v>
      </c>
      <c r="K45" s="30">
        <v>107169.37904620534</v>
      </c>
      <c r="L45" s="30">
        <v>0</v>
      </c>
      <c r="M45" s="30">
        <v>392399.81999999966</v>
      </c>
      <c r="N45" s="30">
        <v>0</v>
      </c>
      <c r="O45" s="30">
        <v>0</v>
      </c>
      <c r="P45" s="30">
        <v>0</v>
      </c>
      <c r="Q45" s="30">
        <v>0</v>
      </c>
      <c r="R45" s="30">
        <v>0</v>
      </c>
      <c r="S45" s="30">
        <v>0</v>
      </c>
      <c r="T45" s="30">
        <v>52395.371417691058</v>
      </c>
      <c r="U45" s="30">
        <v>32848.31232367381</v>
      </c>
      <c r="V45" s="30">
        <v>20266.181669382404</v>
      </c>
      <c r="W45" s="30">
        <v>714.09374616682226</v>
      </c>
      <c r="X45" s="30">
        <v>0</v>
      </c>
      <c r="Y45" s="30">
        <v>0</v>
      </c>
      <c r="Z45" s="30">
        <v>0</v>
      </c>
      <c r="AA45" s="30">
        <v>131632.2752568853</v>
      </c>
      <c r="AB45" s="30">
        <v>0</v>
      </c>
      <c r="AC45" s="30">
        <v>299245.71677267109</v>
      </c>
      <c r="AD45" s="30">
        <v>0</v>
      </c>
      <c r="AE45" s="30">
        <v>11985.088823986089</v>
      </c>
      <c r="AF45" s="30">
        <v>153580.44371785081</v>
      </c>
      <c r="AG45" s="30">
        <v>0</v>
      </c>
      <c r="AH45" s="30">
        <v>0</v>
      </c>
      <c r="AI45" s="30">
        <v>0</v>
      </c>
      <c r="AJ45" s="30">
        <v>23310</v>
      </c>
      <c r="AK45" s="30">
        <v>0</v>
      </c>
      <c r="AL45" s="30">
        <v>0</v>
      </c>
      <c r="AM45" s="30">
        <v>0</v>
      </c>
      <c r="AN45" s="30">
        <v>0</v>
      </c>
      <c r="AO45" s="30">
        <v>0</v>
      </c>
      <c r="AP45" s="30">
        <v>0</v>
      </c>
      <c r="AQ45" s="30">
        <v>0</v>
      </c>
      <c r="AR45" s="30">
        <v>0</v>
      </c>
      <c r="AS45" s="30">
        <v>3297733.196558699</v>
      </c>
      <c r="AT45" s="30">
        <v>1048656.2390566615</v>
      </c>
      <c r="AU45" s="30">
        <v>176890.44371785081</v>
      </c>
      <c r="AV45" s="30">
        <v>560779.93390732515</v>
      </c>
      <c r="AW45" s="38">
        <v>4523279.8793332111</v>
      </c>
      <c r="AX45" s="30">
        <v>4499969.8793332111</v>
      </c>
      <c r="AY45" s="30">
        <v>6640</v>
      </c>
      <c r="AZ45" s="30">
        <v>3638720</v>
      </c>
      <c r="BA45" s="30">
        <v>0</v>
      </c>
      <c r="BB45" s="30">
        <v>0</v>
      </c>
      <c r="BC45" s="30">
        <v>4523279.8793332111</v>
      </c>
      <c r="BD45" s="30">
        <v>0</v>
      </c>
      <c r="BE45" s="30">
        <v>4523279.8793332111</v>
      </c>
      <c r="BF45" s="30">
        <v>3662030</v>
      </c>
      <c r="BG45" s="30">
        <v>3485139.5562821492</v>
      </c>
      <c r="BH45" s="30">
        <v>4346389.4356153607</v>
      </c>
      <c r="BI45" s="30">
        <v>7931.3675832397093</v>
      </c>
      <c r="BJ45" s="30">
        <v>7604.29197042334</v>
      </c>
      <c r="BK45" s="196">
        <v>4.3011974564958831E-2</v>
      </c>
      <c r="BL45" s="30">
        <v>0</v>
      </c>
      <c r="BM45" s="30">
        <v>0</v>
      </c>
      <c r="BN45" s="38">
        <v>4523279.8793332111</v>
      </c>
      <c r="BO45" s="30">
        <v>8211.6238673963708</v>
      </c>
      <c r="BP45" s="30" t="s">
        <v>412</v>
      </c>
      <c r="BQ45" s="30">
        <v>8254.160363746736</v>
      </c>
      <c r="BR45" s="196">
        <v>4.3129707282179464E-2</v>
      </c>
      <c r="BS45" s="30">
        <v>0</v>
      </c>
      <c r="BT45" s="30">
        <v>4523279.8793332111</v>
      </c>
      <c r="BU45" s="30">
        <v>0</v>
      </c>
      <c r="BV45" s="38">
        <v>4523279.8793332111</v>
      </c>
      <c r="BW45" s="211">
        <v>23310</v>
      </c>
      <c r="BX45" s="212">
        <v>4499969.8793332111</v>
      </c>
      <c r="BZ45" s="23">
        <f t="shared" si="0"/>
        <v>8734031</v>
      </c>
      <c r="CB45" s="320"/>
    </row>
    <row r="46" spans="1:80" x14ac:dyDescent="0.25">
      <c r="A46" s="23">
        <v>110665</v>
      </c>
      <c r="B46" s="23">
        <v>8732119</v>
      </c>
      <c r="C46" s="23" t="s">
        <v>130</v>
      </c>
      <c r="D46" s="223">
        <v>209</v>
      </c>
      <c r="E46" s="223">
        <v>209</v>
      </c>
      <c r="F46" s="223">
        <v>0</v>
      </c>
      <c r="G46" s="30">
        <v>854273.36583689088</v>
      </c>
      <c r="H46" s="30">
        <v>0</v>
      </c>
      <c r="I46" s="30">
        <v>0</v>
      </c>
      <c r="J46" s="30">
        <v>26919.322698809883</v>
      </c>
      <c r="K46" s="30">
        <v>0</v>
      </c>
      <c r="L46" s="30">
        <v>66612.519999999859</v>
      </c>
      <c r="M46" s="30">
        <v>0</v>
      </c>
      <c r="N46" s="30">
        <v>18108.523653846132</v>
      </c>
      <c r="O46" s="30">
        <v>863.72264423076774</v>
      </c>
      <c r="P46" s="30">
        <v>903.44269230769191</v>
      </c>
      <c r="Q46" s="30">
        <v>0</v>
      </c>
      <c r="R46" s="30">
        <v>0</v>
      </c>
      <c r="S46" s="30">
        <v>0</v>
      </c>
      <c r="T46" s="30">
        <v>0</v>
      </c>
      <c r="U46" s="30">
        <v>0</v>
      </c>
      <c r="V46" s="30">
        <v>0</v>
      </c>
      <c r="W46" s="30">
        <v>0</v>
      </c>
      <c r="X46" s="30">
        <v>0</v>
      </c>
      <c r="Y46" s="30">
        <v>0</v>
      </c>
      <c r="Z46" s="30">
        <v>38814.080358837156</v>
      </c>
      <c r="AA46" s="30">
        <v>0</v>
      </c>
      <c r="AB46" s="30">
        <v>116989.66480642243</v>
      </c>
      <c r="AC46" s="30">
        <v>0</v>
      </c>
      <c r="AD46" s="30">
        <v>11353.185374796707</v>
      </c>
      <c r="AE46" s="30">
        <v>0</v>
      </c>
      <c r="AF46" s="30">
        <v>153580.44371785081</v>
      </c>
      <c r="AG46" s="30">
        <v>0</v>
      </c>
      <c r="AH46" s="30">
        <v>0</v>
      </c>
      <c r="AI46" s="30">
        <v>0</v>
      </c>
      <c r="AJ46" s="30">
        <v>36907.5</v>
      </c>
      <c r="AK46" s="30">
        <v>0</v>
      </c>
      <c r="AL46" s="30">
        <v>0</v>
      </c>
      <c r="AM46" s="30">
        <v>0</v>
      </c>
      <c r="AN46" s="30">
        <v>0</v>
      </c>
      <c r="AO46" s="30">
        <v>0</v>
      </c>
      <c r="AP46" s="30">
        <v>0</v>
      </c>
      <c r="AQ46" s="30">
        <v>0</v>
      </c>
      <c r="AR46" s="30">
        <v>0</v>
      </c>
      <c r="AS46" s="30">
        <v>854273.36583689088</v>
      </c>
      <c r="AT46" s="30">
        <v>280564.46222925064</v>
      </c>
      <c r="AU46" s="30">
        <v>190487.94371785081</v>
      </c>
      <c r="AV46" s="30">
        <v>175420.55045256746</v>
      </c>
      <c r="AW46" s="38">
        <v>1325325.7717839924</v>
      </c>
      <c r="AX46" s="30">
        <v>1288418.2717839924</v>
      </c>
      <c r="AY46" s="30">
        <v>5115</v>
      </c>
      <c r="AZ46" s="30">
        <v>1069035</v>
      </c>
      <c r="BA46" s="30">
        <v>0</v>
      </c>
      <c r="BB46" s="30">
        <v>0</v>
      </c>
      <c r="BC46" s="30">
        <v>1325325.7717839924</v>
      </c>
      <c r="BD46" s="30">
        <v>1325325.7717839924</v>
      </c>
      <c r="BE46" s="30">
        <v>0</v>
      </c>
      <c r="BF46" s="30">
        <v>1105942.5</v>
      </c>
      <c r="BG46" s="30">
        <v>915454.55628214916</v>
      </c>
      <c r="BH46" s="30">
        <v>1134837.8280661416</v>
      </c>
      <c r="BI46" s="30">
        <v>5429.8460673021127</v>
      </c>
      <c r="BJ46" s="30">
        <v>5197.8127431834091</v>
      </c>
      <c r="BK46" s="196">
        <v>4.4640570098066754E-2</v>
      </c>
      <c r="BL46" s="30">
        <v>0</v>
      </c>
      <c r="BM46" s="30">
        <v>0</v>
      </c>
      <c r="BN46" s="38">
        <v>1325325.7717839924</v>
      </c>
      <c r="BO46" s="30">
        <v>6164.6807262391985</v>
      </c>
      <c r="BP46" s="30" t="s">
        <v>412</v>
      </c>
      <c r="BQ46" s="30">
        <v>6341.2716353301075</v>
      </c>
      <c r="BR46" s="196">
        <v>3.772518060186103E-2</v>
      </c>
      <c r="BS46" s="30">
        <v>-1981.1499999999996</v>
      </c>
      <c r="BT46" s="30">
        <v>1323344.6217839925</v>
      </c>
      <c r="BU46" s="30">
        <v>-2612.5</v>
      </c>
      <c r="BV46" s="38">
        <v>1320732.1217839925</v>
      </c>
      <c r="BW46" s="211">
        <v>36907.5</v>
      </c>
      <c r="BX46" s="212">
        <v>1283824.6217839925</v>
      </c>
      <c r="BZ46" s="23">
        <f t="shared" si="0"/>
        <v>8732119</v>
      </c>
      <c r="CB46" s="320"/>
    </row>
    <row r="47" spans="1:80" x14ac:dyDescent="0.25">
      <c r="A47" s="23">
        <v>136463</v>
      </c>
      <c r="B47" s="23">
        <v>8735406</v>
      </c>
      <c r="C47" s="23" t="s">
        <v>131</v>
      </c>
      <c r="D47" s="223">
        <v>1473</v>
      </c>
      <c r="E47" s="223">
        <v>0</v>
      </c>
      <c r="F47" s="223">
        <v>1473</v>
      </c>
      <c r="G47" s="30">
        <v>0</v>
      </c>
      <c r="H47" s="30">
        <v>5032530.4166479092</v>
      </c>
      <c r="I47" s="30">
        <v>3823046.7061508466</v>
      </c>
      <c r="J47" s="30">
        <v>0</v>
      </c>
      <c r="K47" s="30">
        <v>108693.11429330776</v>
      </c>
      <c r="L47" s="30">
        <v>0</v>
      </c>
      <c r="M47" s="30">
        <v>390608.03999999928</v>
      </c>
      <c r="N47" s="30">
        <v>0</v>
      </c>
      <c r="O47" s="30">
        <v>0</v>
      </c>
      <c r="P47" s="30">
        <v>0</v>
      </c>
      <c r="Q47" s="30">
        <v>0</v>
      </c>
      <c r="R47" s="30">
        <v>0</v>
      </c>
      <c r="S47" s="30">
        <v>0</v>
      </c>
      <c r="T47" s="30">
        <v>1040.9676440600854</v>
      </c>
      <c r="U47" s="30">
        <v>2313.2614312446385</v>
      </c>
      <c r="V47" s="30">
        <v>653.74779578652931</v>
      </c>
      <c r="W47" s="30">
        <v>0</v>
      </c>
      <c r="X47" s="30">
        <v>0</v>
      </c>
      <c r="Y47" s="30">
        <v>0</v>
      </c>
      <c r="Z47" s="30">
        <v>0</v>
      </c>
      <c r="AA47" s="30">
        <v>55777.409371850874</v>
      </c>
      <c r="AB47" s="30">
        <v>0</v>
      </c>
      <c r="AC47" s="30">
        <v>553494.7936287839</v>
      </c>
      <c r="AD47" s="30">
        <v>0</v>
      </c>
      <c r="AE47" s="30">
        <v>0</v>
      </c>
      <c r="AF47" s="30">
        <v>153580.44371785081</v>
      </c>
      <c r="AG47" s="30">
        <v>0</v>
      </c>
      <c r="AH47" s="30">
        <v>0</v>
      </c>
      <c r="AI47" s="30">
        <v>0</v>
      </c>
      <c r="AJ47" s="30">
        <v>80257.100000000006</v>
      </c>
      <c r="AK47" s="30">
        <v>0</v>
      </c>
      <c r="AL47" s="30">
        <v>0</v>
      </c>
      <c r="AM47" s="30">
        <v>0</v>
      </c>
      <c r="AN47" s="30">
        <v>0</v>
      </c>
      <c r="AO47" s="30">
        <v>0</v>
      </c>
      <c r="AP47" s="30">
        <v>0</v>
      </c>
      <c r="AQ47" s="30">
        <v>0</v>
      </c>
      <c r="AR47" s="30">
        <v>0</v>
      </c>
      <c r="AS47" s="30">
        <v>8855577.1227987558</v>
      </c>
      <c r="AT47" s="30">
        <v>1112581.334165033</v>
      </c>
      <c r="AU47" s="30">
        <v>233837.54371785081</v>
      </c>
      <c r="AV47" s="30">
        <v>960653.97662338335</v>
      </c>
      <c r="AW47" s="38">
        <v>10201996.000681639</v>
      </c>
      <c r="AX47" s="30">
        <v>10121738.900681639</v>
      </c>
      <c r="AY47" s="30">
        <v>6640</v>
      </c>
      <c r="AZ47" s="30">
        <v>9780720</v>
      </c>
      <c r="BA47" s="30">
        <v>0</v>
      </c>
      <c r="BB47" s="30">
        <v>0</v>
      </c>
      <c r="BC47" s="30">
        <v>10201996.000681639</v>
      </c>
      <c r="BD47" s="30">
        <v>0</v>
      </c>
      <c r="BE47" s="30">
        <v>10201996.000681639</v>
      </c>
      <c r="BF47" s="30">
        <v>9860977.0999999996</v>
      </c>
      <c r="BG47" s="30">
        <v>9627139.5562821496</v>
      </c>
      <c r="BH47" s="30">
        <v>9968158.4569637887</v>
      </c>
      <c r="BI47" s="30">
        <v>6767.2494616183221</v>
      </c>
      <c r="BJ47" s="30">
        <v>6535.8996793896322</v>
      </c>
      <c r="BK47" s="196">
        <v>3.5396776813792066E-2</v>
      </c>
      <c r="BL47" s="30">
        <v>0</v>
      </c>
      <c r="BM47" s="30">
        <v>0</v>
      </c>
      <c r="BN47" s="38">
        <v>10201996.000681639</v>
      </c>
      <c r="BO47" s="30">
        <v>6871.5131708632989</v>
      </c>
      <c r="BP47" s="30" t="s">
        <v>412</v>
      </c>
      <c r="BQ47" s="30">
        <v>6925.9986426895039</v>
      </c>
      <c r="BR47" s="196">
        <v>3.4671101019031703E-2</v>
      </c>
      <c r="BS47" s="30">
        <v>0</v>
      </c>
      <c r="BT47" s="30">
        <v>10201996.000681639</v>
      </c>
      <c r="BU47" s="30">
        <v>0</v>
      </c>
      <c r="BV47" s="38">
        <v>10201996.000681639</v>
      </c>
      <c r="BW47" s="211">
        <v>80257.100000000006</v>
      </c>
      <c r="BX47" s="212">
        <v>10121738.900681639</v>
      </c>
      <c r="BZ47" s="23">
        <f t="shared" si="0"/>
        <v>8735406</v>
      </c>
      <c r="CB47" s="320"/>
    </row>
    <row r="48" spans="1:80" x14ac:dyDescent="0.25">
      <c r="A48" s="23">
        <v>110786</v>
      </c>
      <c r="B48" s="23">
        <v>8733011</v>
      </c>
      <c r="C48" s="23" t="s">
        <v>132</v>
      </c>
      <c r="D48" s="223">
        <v>97</v>
      </c>
      <c r="E48" s="223">
        <v>97</v>
      </c>
      <c r="F48" s="223">
        <v>0</v>
      </c>
      <c r="G48" s="30">
        <v>396480.94012525561</v>
      </c>
      <c r="H48" s="30">
        <v>0</v>
      </c>
      <c r="I48" s="30">
        <v>0</v>
      </c>
      <c r="J48" s="30">
        <v>7618.6762355121982</v>
      </c>
      <c r="K48" s="30">
        <v>0</v>
      </c>
      <c r="L48" s="30">
        <v>18852.599999999882</v>
      </c>
      <c r="M48" s="30">
        <v>0</v>
      </c>
      <c r="N48" s="30">
        <v>0</v>
      </c>
      <c r="O48" s="30">
        <v>0</v>
      </c>
      <c r="P48" s="30">
        <v>0</v>
      </c>
      <c r="Q48" s="30">
        <v>0</v>
      </c>
      <c r="R48" s="30">
        <v>0</v>
      </c>
      <c r="S48" s="30">
        <v>0</v>
      </c>
      <c r="T48" s="30">
        <v>0</v>
      </c>
      <c r="U48" s="30">
        <v>0</v>
      </c>
      <c r="V48" s="30">
        <v>0</v>
      </c>
      <c r="W48" s="30">
        <v>0</v>
      </c>
      <c r="X48" s="30">
        <v>0</v>
      </c>
      <c r="Y48" s="30">
        <v>0</v>
      </c>
      <c r="Z48" s="30">
        <v>6227.9125883756396</v>
      </c>
      <c r="AA48" s="30">
        <v>0</v>
      </c>
      <c r="AB48" s="30">
        <v>28324.581173154882</v>
      </c>
      <c r="AC48" s="30">
        <v>0</v>
      </c>
      <c r="AD48" s="30">
        <v>0</v>
      </c>
      <c r="AE48" s="30">
        <v>0</v>
      </c>
      <c r="AF48" s="30">
        <v>153580.44371785081</v>
      </c>
      <c r="AG48" s="30">
        <v>41547.66314033448</v>
      </c>
      <c r="AH48" s="30">
        <v>0</v>
      </c>
      <c r="AI48" s="30">
        <v>0</v>
      </c>
      <c r="AJ48" s="30">
        <v>20209.5</v>
      </c>
      <c r="AK48" s="30">
        <v>0</v>
      </c>
      <c r="AL48" s="30">
        <v>0</v>
      </c>
      <c r="AM48" s="30">
        <v>0</v>
      </c>
      <c r="AN48" s="30">
        <v>0</v>
      </c>
      <c r="AO48" s="30">
        <v>0</v>
      </c>
      <c r="AP48" s="30">
        <v>0</v>
      </c>
      <c r="AQ48" s="30">
        <v>0</v>
      </c>
      <c r="AR48" s="30">
        <v>0</v>
      </c>
      <c r="AS48" s="30">
        <v>396480.94012525561</v>
      </c>
      <c r="AT48" s="30">
        <v>61023.769997042604</v>
      </c>
      <c r="AU48" s="30">
        <v>215337.60685818529</v>
      </c>
      <c r="AV48" s="30">
        <v>46830.946401716312</v>
      </c>
      <c r="AW48" s="38">
        <v>672842.31698048348</v>
      </c>
      <c r="AX48" s="30">
        <v>652632.81698048348</v>
      </c>
      <c r="AY48" s="30">
        <v>5115</v>
      </c>
      <c r="AZ48" s="30">
        <v>496155</v>
      </c>
      <c r="BA48" s="30">
        <v>0</v>
      </c>
      <c r="BB48" s="30">
        <v>0</v>
      </c>
      <c r="BC48" s="30">
        <v>672842.31698048348</v>
      </c>
      <c r="BD48" s="30">
        <v>672842.31698048348</v>
      </c>
      <c r="BE48" s="30">
        <v>0</v>
      </c>
      <c r="BF48" s="30">
        <v>516364.5</v>
      </c>
      <c r="BG48" s="30">
        <v>301026.89314181474</v>
      </c>
      <c r="BH48" s="30">
        <v>457504.71012229822</v>
      </c>
      <c r="BI48" s="30">
        <v>4716.543403322662</v>
      </c>
      <c r="BJ48" s="30">
        <v>4543.3468760917267</v>
      </c>
      <c r="BK48" s="196">
        <v>3.8120912172112699E-2</v>
      </c>
      <c r="BL48" s="30">
        <v>0</v>
      </c>
      <c r="BM48" s="30">
        <v>0</v>
      </c>
      <c r="BN48" s="38">
        <v>672842.31698048348</v>
      </c>
      <c r="BO48" s="30">
        <v>6728.1733709328191</v>
      </c>
      <c r="BP48" s="30" t="s">
        <v>412</v>
      </c>
      <c r="BQ48" s="30">
        <v>6936.5187317575619</v>
      </c>
      <c r="BR48" s="196">
        <v>5.8065846594216985E-2</v>
      </c>
      <c r="BS48" s="30">
        <v>-874.84999999999957</v>
      </c>
      <c r="BT48" s="30">
        <v>671967.4669804835</v>
      </c>
      <c r="BU48" s="30">
        <v>-1212.5</v>
      </c>
      <c r="BV48" s="38">
        <v>670754.9669804835</v>
      </c>
      <c r="BW48" s="211">
        <v>20209.5</v>
      </c>
      <c r="BX48" s="212">
        <v>650545.4669804835</v>
      </c>
      <c r="BZ48" s="23">
        <f t="shared" si="0"/>
        <v>8733011</v>
      </c>
      <c r="CB48" s="320"/>
    </row>
    <row r="49" spans="1:80" x14ac:dyDescent="0.25">
      <c r="A49" s="23">
        <v>110604</v>
      </c>
      <c r="B49" s="23">
        <v>8732006</v>
      </c>
      <c r="C49" s="23" t="s">
        <v>133</v>
      </c>
      <c r="D49" s="223">
        <v>482</v>
      </c>
      <c r="E49" s="223">
        <v>482</v>
      </c>
      <c r="F49" s="223">
        <v>0</v>
      </c>
      <c r="G49" s="30">
        <v>1970142.4035090019</v>
      </c>
      <c r="H49" s="30">
        <v>0</v>
      </c>
      <c r="I49" s="30">
        <v>0</v>
      </c>
      <c r="J49" s="30">
        <v>44188.322165970952</v>
      </c>
      <c r="K49" s="30">
        <v>0</v>
      </c>
      <c r="L49" s="30">
        <v>110601.91999999949</v>
      </c>
      <c r="M49" s="30">
        <v>0</v>
      </c>
      <c r="N49" s="30">
        <v>0</v>
      </c>
      <c r="O49" s="30">
        <v>2292.2399999999884</v>
      </c>
      <c r="P49" s="30">
        <v>0</v>
      </c>
      <c r="Q49" s="30">
        <v>0</v>
      </c>
      <c r="R49" s="30">
        <v>1047.3199999999983</v>
      </c>
      <c r="S49" s="30">
        <v>49797.359999999717</v>
      </c>
      <c r="T49" s="30">
        <v>0</v>
      </c>
      <c r="U49" s="30">
        <v>0</v>
      </c>
      <c r="V49" s="30">
        <v>0</v>
      </c>
      <c r="W49" s="30">
        <v>0</v>
      </c>
      <c r="X49" s="30">
        <v>0</v>
      </c>
      <c r="Y49" s="30">
        <v>0</v>
      </c>
      <c r="Z49" s="30">
        <v>27274.709570022027</v>
      </c>
      <c r="AA49" s="30">
        <v>0</v>
      </c>
      <c r="AB49" s="30">
        <v>169199.09664505417</v>
      </c>
      <c r="AC49" s="30">
        <v>0</v>
      </c>
      <c r="AD49" s="30">
        <v>0</v>
      </c>
      <c r="AE49" s="30">
        <v>0</v>
      </c>
      <c r="AF49" s="30">
        <v>153580.44371785081</v>
      </c>
      <c r="AG49" s="30">
        <v>0</v>
      </c>
      <c r="AH49" s="30">
        <v>0</v>
      </c>
      <c r="AI49" s="30">
        <v>0</v>
      </c>
      <c r="AJ49" s="30">
        <v>77700</v>
      </c>
      <c r="AK49" s="30">
        <v>0</v>
      </c>
      <c r="AL49" s="30">
        <v>0</v>
      </c>
      <c r="AM49" s="30">
        <v>0</v>
      </c>
      <c r="AN49" s="30">
        <v>0</v>
      </c>
      <c r="AO49" s="30">
        <v>0</v>
      </c>
      <c r="AP49" s="30">
        <v>0</v>
      </c>
      <c r="AQ49" s="30">
        <v>0</v>
      </c>
      <c r="AR49" s="30">
        <v>0</v>
      </c>
      <c r="AS49" s="30">
        <v>1970142.4035090019</v>
      </c>
      <c r="AT49" s="30">
        <v>404400.96838104638</v>
      </c>
      <c r="AU49" s="30">
        <v>231280.44371785081</v>
      </c>
      <c r="AV49" s="30">
        <v>303336.50700201106</v>
      </c>
      <c r="AW49" s="38">
        <v>2605823.8156078993</v>
      </c>
      <c r="AX49" s="30">
        <v>2528123.8156078993</v>
      </c>
      <c r="AY49" s="30">
        <v>5115</v>
      </c>
      <c r="AZ49" s="30">
        <v>2465430</v>
      </c>
      <c r="BA49" s="30">
        <v>0</v>
      </c>
      <c r="BB49" s="30">
        <v>0</v>
      </c>
      <c r="BC49" s="30">
        <v>2605823.8156078993</v>
      </c>
      <c r="BD49" s="30">
        <v>2605823.8156078984</v>
      </c>
      <c r="BE49" s="30">
        <v>0</v>
      </c>
      <c r="BF49" s="30">
        <v>2543130</v>
      </c>
      <c r="BG49" s="30">
        <v>2311849.5562821492</v>
      </c>
      <c r="BH49" s="30">
        <v>2374543.3718900485</v>
      </c>
      <c r="BI49" s="30">
        <v>4926.4385308922165</v>
      </c>
      <c r="BJ49" s="30">
        <v>4812.0169500671173</v>
      </c>
      <c r="BK49" s="196">
        <v>2.3778299622054178E-2</v>
      </c>
      <c r="BL49" s="30">
        <v>0</v>
      </c>
      <c r="BM49" s="30">
        <v>0</v>
      </c>
      <c r="BN49" s="38">
        <v>2605823.8156078993</v>
      </c>
      <c r="BO49" s="30">
        <v>5245.0701568628619</v>
      </c>
      <c r="BP49" s="30" t="s">
        <v>412</v>
      </c>
      <c r="BQ49" s="30">
        <v>5406.273476364936</v>
      </c>
      <c r="BR49" s="196">
        <v>2.1549876705157622E-2</v>
      </c>
      <c r="BS49" s="30">
        <v>-4405.1499999999996</v>
      </c>
      <c r="BT49" s="30">
        <v>2601418.6656078994</v>
      </c>
      <c r="BU49" s="30">
        <v>-6025</v>
      </c>
      <c r="BV49" s="38">
        <v>2595393.6656078994</v>
      </c>
      <c r="BW49" s="211">
        <v>77700</v>
      </c>
      <c r="BX49" s="212">
        <v>2517693.6656078994</v>
      </c>
      <c r="BZ49" s="23">
        <f t="shared" si="0"/>
        <v>8732006</v>
      </c>
      <c r="CB49" s="320"/>
    </row>
    <row r="50" spans="1:80" x14ac:dyDescent="0.25">
      <c r="A50" s="23">
        <v>137434</v>
      </c>
      <c r="B50" s="23">
        <v>8734038</v>
      </c>
      <c r="C50" s="23" t="s">
        <v>134</v>
      </c>
      <c r="D50" s="223">
        <v>853</v>
      </c>
      <c r="E50" s="223">
        <v>0</v>
      </c>
      <c r="F50" s="223">
        <v>853</v>
      </c>
      <c r="G50" s="30">
        <v>0</v>
      </c>
      <c r="H50" s="30">
        <v>2910861.3432656657</v>
      </c>
      <c r="I50" s="30">
        <v>2217753.9071094287</v>
      </c>
      <c r="J50" s="30">
        <v>0</v>
      </c>
      <c r="K50" s="30">
        <v>87868.732582907629</v>
      </c>
      <c r="L50" s="30">
        <v>0</v>
      </c>
      <c r="M50" s="30">
        <v>317145.05999999936</v>
      </c>
      <c r="N50" s="30">
        <v>0</v>
      </c>
      <c r="O50" s="30">
        <v>0</v>
      </c>
      <c r="P50" s="30">
        <v>0</v>
      </c>
      <c r="Q50" s="30">
        <v>0</v>
      </c>
      <c r="R50" s="30">
        <v>0</v>
      </c>
      <c r="S50" s="30">
        <v>0</v>
      </c>
      <c r="T50" s="30">
        <v>2431.7753531622802</v>
      </c>
      <c r="U50" s="30">
        <v>32886.86668086132</v>
      </c>
      <c r="V50" s="30">
        <v>0</v>
      </c>
      <c r="W50" s="30">
        <v>0</v>
      </c>
      <c r="X50" s="30">
        <v>0</v>
      </c>
      <c r="Y50" s="30">
        <v>54697.323885621139</v>
      </c>
      <c r="Z50" s="30">
        <v>0</v>
      </c>
      <c r="AA50" s="30">
        <v>62886.931480706429</v>
      </c>
      <c r="AB50" s="30">
        <v>0</v>
      </c>
      <c r="AC50" s="30">
        <v>345777.06029969529</v>
      </c>
      <c r="AD50" s="30">
        <v>0</v>
      </c>
      <c r="AE50" s="30">
        <v>0</v>
      </c>
      <c r="AF50" s="30">
        <v>153580.44371785081</v>
      </c>
      <c r="AG50" s="30">
        <v>0</v>
      </c>
      <c r="AH50" s="30">
        <v>0</v>
      </c>
      <c r="AI50" s="30">
        <v>0</v>
      </c>
      <c r="AJ50" s="30">
        <v>36907.5</v>
      </c>
      <c r="AK50" s="30">
        <v>0</v>
      </c>
      <c r="AL50" s="30">
        <v>0</v>
      </c>
      <c r="AM50" s="30">
        <v>0</v>
      </c>
      <c r="AN50" s="30">
        <v>0</v>
      </c>
      <c r="AO50" s="30">
        <v>0</v>
      </c>
      <c r="AP50" s="30">
        <v>0</v>
      </c>
      <c r="AQ50" s="30">
        <v>0</v>
      </c>
      <c r="AR50" s="30">
        <v>0</v>
      </c>
      <c r="AS50" s="30">
        <v>5128615.2503750939</v>
      </c>
      <c r="AT50" s="30">
        <v>903693.75028295349</v>
      </c>
      <c r="AU50" s="30">
        <v>190487.94371785081</v>
      </c>
      <c r="AV50" s="30">
        <v>658935.02401272324</v>
      </c>
      <c r="AW50" s="38">
        <v>6222796.9443758978</v>
      </c>
      <c r="AX50" s="30">
        <v>6185889.4443758978</v>
      </c>
      <c r="AY50" s="30">
        <v>6640</v>
      </c>
      <c r="AZ50" s="30">
        <v>5663920</v>
      </c>
      <c r="BA50" s="30">
        <v>0</v>
      </c>
      <c r="BB50" s="30">
        <v>0</v>
      </c>
      <c r="BC50" s="30">
        <v>6222796.9443758978</v>
      </c>
      <c r="BD50" s="30">
        <v>0</v>
      </c>
      <c r="BE50" s="30">
        <v>6222796.9443758987</v>
      </c>
      <c r="BF50" s="30">
        <v>5700827.5</v>
      </c>
      <c r="BG50" s="30">
        <v>5510339.5562821496</v>
      </c>
      <c r="BH50" s="30">
        <v>6032309.0006580474</v>
      </c>
      <c r="BI50" s="30">
        <v>7071.8745611465974</v>
      </c>
      <c r="BJ50" s="30">
        <v>6748.0830205478978</v>
      </c>
      <c r="BK50" s="196">
        <v>4.7982744078985853E-2</v>
      </c>
      <c r="BL50" s="30">
        <v>0</v>
      </c>
      <c r="BM50" s="30">
        <v>0</v>
      </c>
      <c r="BN50" s="38">
        <v>6222796.9443758978</v>
      </c>
      <c r="BO50" s="30">
        <v>7251.9219746493527</v>
      </c>
      <c r="BP50" s="30" t="s">
        <v>412</v>
      </c>
      <c r="BQ50" s="30">
        <v>7295.1898527267267</v>
      </c>
      <c r="BR50" s="196">
        <v>4.757750229596347E-2</v>
      </c>
      <c r="BS50" s="30">
        <v>0</v>
      </c>
      <c r="BT50" s="30">
        <v>6222796.9443758978</v>
      </c>
      <c r="BU50" s="30">
        <v>0</v>
      </c>
      <c r="BV50" s="38">
        <v>6222796.9443758978</v>
      </c>
      <c r="BW50" s="211">
        <v>36907.5</v>
      </c>
      <c r="BX50" s="212">
        <v>6185889.4443758978</v>
      </c>
      <c r="BZ50" s="23">
        <f t="shared" si="0"/>
        <v>8734038</v>
      </c>
      <c r="CB50" s="320"/>
    </row>
    <row r="51" spans="1:80" x14ac:dyDescent="0.25">
      <c r="A51" s="23">
        <v>141297</v>
      </c>
      <c r="B51" s="23">
        <v>8732451</v>
      </c>
      <c r="C51" s="23" t="s">
        <v>135</v>
      </c>
      <c r="D51" s="223">
        <v>202</v>
      </c>
      <c r="E51" s="223">
        <v>202</v>
      </c>
      <c r="F51" s="223">
        <v>0</v>
      </c>
      <c r="G51" s="30">
        <v>825661.33922991366</v>
      </c>
      <c r="H51" s="30">
        <v>0</v>
      </c>
      <c r="I51" s="30">
        <v>0</v>
      </c>
      <c r="J51" s="30">
        <v>20316.469961365987</v>
      </c>
      <c r="K51" s="30">
        <v>0</v>
      </c>
      <c r="L51" s="30">
        <v>50273.599999999991</v>
      </c>
      <c r="M51" s="30">
        <v>0</v>
      </c>
      <c r="N51" s="30">
        <v>953.23900497512386</v>
      </c>
      <c r="O51" s="30">
        <v>863.86656716417565</v>
      </c>
      <c r="P51" s="30">
        <v>0</v>
      </c>
      <c r="Q51" s="30">
        <v>0</v>
      </c>
      <c r="R51" s="30">
        <v>526.2652736318405</v>
      </c>
      <c r="S51" s="30">
        <v>0</v>
      </c>
      <c r="T51" s="30">
        <v>0</v>
      </c>
      <c r="U51" s="30">
        <v>0</v>
      </c>
      <c r="V51" s="30">
        <v>0</v>
      </c>
      <c r="W51" s="30">
        <v>0</v>
      </c>
      <c r="X51" s="30">
        <v>0</v>
      </c>
      <c r="Y51" s="30">
        <v>0</v>
      </c>
      <c r="Z51" s="30">
        <v>17909.026989065369</v>
      </c>
      <c r="AA51" s="30">
        <v>0</v>
      </c>
      <c r="AB51" s="30">
        <v>102797.34189415723</v>
      </c>
      <c r="AC51" s="30">
        <v>0</v>
      </c>
      <c r="AD51" s="30">
        <v>1862.4771819038374</v>
      </c>
      <c r="AE51" s="30">
        <v>0</v>
      </c>
      <c r="AF51" s="30">
        <v>153580.44371785081</v>
      </c>
      <c r="AG51" s="30">
        <v>0</v>
      </c>
      <c r="AH51" s="30">
        <v>0</v>
      </c>
      <c r="AI51" s="30">
        <v>0</v>
      </c>
      <c r="AJ51" s="30">
        <v>8158.5</v>
      </c>
      <c r="AK51" s="30">
        <v>0</v>
      </c>
      <c r="AL51" s="30">
        <v>0</v>
      </c>
      <c r="AM51" s="30">
        <v>0</v>
      </c>
      <c r="AN51" s="30">
        <v>0</v>
      </c>
      <c r="AO51" s="30">
        <v>0</v>
      </c>
      <c r="AP51" s="30">
        <v>0</v>
      </c>
      <c r="AQ51" s="30">
        <v>0</v>
      </c>
      <c r="AR51" s="30">
        <v>0</v>
      </c>
      <c r="AS51" s="30">
        <v>825661.33922991366</v>
      </c>
      <c r="AT51" s="30">
        <v>195502.28687226359</v>
      </c>
      <c r="AU51" s="30">
        <v>161738.94371785081</v>
      </c>
      <c r="AV51" s="30">
        <v>144640.33059381874</v>
      </c>
      <c r="AW51" s="38">
        <v>1182902.569820028</v>
      </c>
      <c r="AX51" s="30">
        <v>1174744.069820028</v>
      </c>
      <c r="AY51" s="30">
        <v>5115</v>
      </c>
      <c r="AZ51" s="30">
        <v>1033230</v>
      </c>
      <c r="BA51" s="30">
        <v>0</v>
      </c>
      <c r="BB51" s="30">
        <v>0</v>
      </c>
      <c r="BC51" s="30">
        <v>1182902.569820028</v>
      </c>
      <c r="BD51" s="30">
        <v>1182902.5698200278</v>
      </c>
      <c r="BE51" s="30">
        <v>0</v>
      </c>
      <c r="BF51" s="30">
        <v>1041388.5</v>
      </c>
      <c r="BG51" s="30">
        <v>879649.55628214916</v>
      </c>
      <c r="BH51" s="30">
        <v>1021163.6261021772</v>
      </c>
      <c r="BI51" s="30">
        <v>5055.2654757533528</v>
      </c>
      <c r="BJ51" s="30">
        <v>4980.1716344107463</v>
      </c>
      <c r="BK51" s="196">
        <v>1.5078564928112491E-2</v>
      </c>
      <c r="BL51" s="30">
        <v>0</v>
      </c>
      <c r="BM51" s="30">
        <v>0</v>
      </c>
      <c r="BN51" s="38">
        <v>1182902.569820028</v>
      </c>
      <c r="BO51" s="30">
        <v>5815.5647020793467</v>
      </c>
      <c r="BP51" s="30" t="s">
        <v>412</v>
      </c>
      <c r="BQ51" s="30">
        <v>5855.9533159407329</v>
      </c>
      <c r="BR51" s="196">
        <v>1.170457242984746E-2</v>
      </c>
      <c r="BS51" s="30">
        <v>0</v>
      </c>
      <c r="BT51" s="30">
        <v>1182902.569820028</v>
      </c>
      <c r="BU51" s="30">
        <v>0</v>
      </c>
      <c r="BV51" s="38">
        <v>1182902.569820028</v>
      </c>
      <c r="BW51" s="211">
        <v>8158.5</v>
      </c>
      <c r="BX51" s="212">
        <v>1174744.069820028</v>
      </c>
      <c r="BZ51" s="23">
        <f t="shared" si="0"/>
        <v>8732451</v>
      </c>
      <c r="CB51" s="320"/>
    </row>
    <row r="52" spans="1:80" x14ac:dyDescent="0.25">
      <c r="A52" s="23">
        <v>138177</v>
      </c>
      <c r="B52" s="23">
        <v>8734045</v>
      </c>
      <c r="C52" s="23" t="s">
        <v>136</v>
      </c>
      <c r="D52" s="223">
        <v>1431.5</v>
      </c>
      <c r="E52" s="223">
        <v>196.5</v>
      </c>
      <c r="F52" s="223">
        <v>1235</v>
      </c>
      <c r="G52" s="30">
        <v>803180.4611815745</v>
      </c>
      <c r="H52" s="30">
        <v>4369151.4071806846</v>
      </c>
      <c r="I52" s="30">
        <v>3036517.7042108746</v>
      </c>
      <c r="J52" s="30">
        <v>18957.309470933793</v>
      </c>
      <c r="K52" s="30">
        <v>183356.14140132786</v>
      </c>
      <c r="L52" s="30">
        <v>46910.324245809978</v>
      </c>
      <c r="M52" s="30">
        <v>664750.37999999966</v>
      </c>
      <c r="N52" s="30">
        <v>5466.5751117317996</v>
      </c>
      <c r="O52" s="30">
        <v>12896.251089385421</v>
      </c>
      <c r="P52" s="30">
        <v>0</v>
      </c>
      <c r="Q52" s="30">
        <v>0</v>
      </c>
      <c r="R52" s="30">
        <v>0</v>
      </c>
      <c r="S52" s="30">
        <v>0</v>
      </c>
      <c r="T52" s="30">
        <v>73968.596328532309</v>
      </c>
      <c r="U52" s="30">
        <v>112052.58410957604</v>
      </c>
      <c r="V52" s="30">
        <v>9159.8860527949728</v>
      </c>
      <c r="W52" s="30">
        <v>2144.0172848849902</v>
      </c>
      <c r="X52" s="30">
        <v>0</v>
      </c>
      <c r="Y52" s="30">
        <v>0</v>
      </c>
      <c r="Z52" s="30">
        <v>4045.5074621555073</v>
      </c>
      <c r="AA52" s="30">
        <v>24610.902636355775</v>
      </c>
      <c r="AB52" s="30">
        <v>86531.199930447416</v>
      </c>
      <c r="AC52" s="30">
        <v>535383.13359786908</v>
      </c>
      <c r="AD52" s="30">
        <v>0</v>
      </c>
      <c r="AE52" s="30">
        <v>0</v>
      </c>
      <c r="AF52" s="30">
        <v>153580.44371785081</v>
      </c>
      <c r="AG52" s="30">
        <v>0</v>
      </c>
      <c r="AH52" s="30">
        <v>0</v>
      </c>
      <c r="AI52" s="30">
        <v>0</v>
      </c>
      <c r="AJ52" s="30">
        <v>62160</v>
      </c>
      <c r="AK52" s="30">
        <v>0</v>
      </c>
      <c r="AL52" s="30">
        <v>0</v>
      </c>
      <c r="AM52" s="30">
        <v>0</v>
      </c>
      <c r="AN52" s="30">
        <v>0</v>
      </c>
      <c r="AO52" s="30">
        <v>0</v>
      </c>
      <c r="AP52" s="30">
        <v>0</v>
      </c>
      <c r="AQ52" s="30">
        <v>0</v>
      </c>
      <c r="AR52" s="30">
        <v>0</v>
      </c>
      <c r="AS52" s="30">
        <v>8208849.5725731337</v>
      </c>
      <c r="AT52" s="30">
        <v>1780232.8087218045</v>
      </c>
      <c r="AU52" s="30">
        <v>215740.44371785081</v>
      </c>
      <c r="AV52" s="30">
        <v>1203431.6644257281</v>
      </c>
      <c r="AW52" s="38">
        <v>10204822.825012788</v>
      </c>
      <c r="AX52" s="30">
        <v>10142662.825012788</v>
      </c>
      <c r="AY52" s="30">
        <v>5808.181818181818</v>
      </c>
      <c r="AZ52" s="30">
        <v>8314412.2727272725</v>
      </c>
      <c r="BA52" s="30">
        <v>0</v>
      </c>
      <c r="BB52" s="30">
        <v>0</v>
      </c>
      <c r="BC52" s="30">
        <v>10204822.825012788</v>
      </c>
      <c r="BD52" s="30">
        <v>1007602.0170289282</v>
      </c>
      <c r="BE52" s="30">
        <v>9197220.8079838622</v>
      </c>
      <c r="BF52" s="30">
        <v>8376572.2727272725</v>
      </c>
      <c r="BG52" s="30">
        <v>8160831.8290094221</v>
      </c>
      <c r="BH52" s="30">
        <v>9989082.3812949378</v>
      </c>
      <c r="BI52" s="30">
        <v>6978.0526589555975</v>
      </c>
      <c r="BJ52" s="30">
        <v>6779.9708826596279</v>
      </c>
      <c r="BK52" s="196">
        <v>2.9215726693248956E-2</v>
      </c>
      <c r="BL52" s="30">
        <v>0</v>
      </c>
      <c r="BM52" s="30">
        <v>0</v>
      </c>
      <c r="BN52" s="38">
        <v>10204822.825012788</v>
      </c>
      <c r="BO52" s="30">
        <v>7085.3390324923421</v>
      </c>
      <c r="BP52" s="30" t="s">
        <v>412</v>
      </c>
      <c r="BQ52" s="30">
        <v>7128.7620153774278</v>
      </c>
      <c r="BR52" s="196">
        <v>2.8176091359509048E-2</v>
      </c>
      <c r="BS52" s="30">
        <v>0</v>
      </c>
      <c r="BT52" s="30">
        <v>10204822.825012788</v>
      </c>
      <c r="BU52" s="30">
        <v>0</v>
      </c>
      <c r="BV52" s="38">
        <v>10204822.825012788</v>
      </c>
      <c r="BW52" s="211">
        <v>62160</v>
      </c>
      <c r="BX52" s="212">
        <v>10142662.825012788</v>
      </c>
      <c r="BZ52" s="23">
        <f t="shared" si="0"/>
        <v>8734045</v>
      </c>
      <c r="CB52" s="320"/>
    </row>
    <row r="53" spans="1:80" x14ac:dyDescent="0.25">
      <c r="A53" s="23">
        <v>136332</v>
      </c>
      <c r="B53" s="23">
        <v>8735203</v>
      </c>
      <c r="C53" s="23" t="s">
        <v>137</v>
      </c>
      <c r="D53" s="223">
        <v>240</v>
      </c>
      <c r="E53" s="223">
        <v>240</v>
      </c>
      <c r="F53" s="223">
        <v>0</v>
      </c>
      <c r="G53" s="30">
        <v>980983.76938207564</v>
      </c>
      <c r="H53" s="30">
        <v>0</v>
      </c>
      <c r="I53" s="30">
        <v>0</v>
      </c>
      <c r="J53" s="30">
        <v>6602.8527374439391</v>
      </c>
      <c r="K53" s="30">
        <v>0</v>
      </c>
      <c r="L53" s="30">
        <v>16338.919999999978</v>
      </c>
      <c r="M53" s="30">
        <v>0</v>
      </c>
      <c r="N53" s="30">
        <v>948.51999999999623</v>
      </c>
      <c r="O53" s="30">
        <v>6303.6599999999953</v>
      </c>
      <c r="P53" s="30">
        <v>0</v>
      </c>
      <c r="Q53" s="30">
        <v>0</v>
      </c>
      <c r="R53" s="30">
        <v>0</v>
      </c>
      <c r="S53" s="30">
        <v>0</v>
      </c>
      <c r="T53" s="30">
        <v>0</v>
      </c>
      <c r="U53" s="30">
        <v>0</v>
      </c>
      <c r="V53" s="30">
        <v>0</v>
      </c>
      <c r="W53" s="30">
        <v>0</v>
      </c>
      <c r="X53" s="30">
        <v>0</v>
      </c>
      <c r="Y53" s="30">
        <v>0</v>
      </c>
      <c r="Z53" s="30">
        <v>38894.672924356128</v>
      </c>
      <c r="AA53" s="30">
        <v>0</v>
      </c>
      <c r="AB53" s="30">
        <v>75643.840986254989</v>
      </c>
      <c r="AC53" s="30">
        <v>0</v>
      </c>
      <c r="AD53" s="30">
        <v>0</v>
      </c>
      <c r="AE53" s="30">
        <v>0</v>
      </c>
      <c r="AF53" s="30">
        <v>153580.44371785081</v>
      </c>
      <c r="AG53" s="30">
        <v>0</v>
      </c>
      <c r="AH53" s="30">
        <v>0</v>
      </c>
      <c r="AI53" s="30">
        <v>0</v>
      </c>
      <c r="AJ53" s="30">
        <v>6105</v>
      </c>
      <c r="AK53" s="30">
        <v>0</v>
      </c>
      <c r="AL53" s="30">
        <v>0</v>
      </c>
      <c r="AM53" s="30">
        <v>0</v>
      </c>
      <c r="AN53" s="30">
        <v>0</v>
      </c>
      <c r="AO53" s="30">
        <v>0</v>
      </c>
      <c r="AP53" s="30">
        <v>0</v>
      </c>
      <c r="AQ53" s="30">
        <v>0</v>
      </c>
      <c r="AR53" s="30">
        <v>0</v>
      </c>
      <c r="AS53" s="30">
        <v>980983.76938207564</v>
      </c>
      <c r="AT53" s="30">
        <v>144732.46664805501</v>
      </c>
      <c r="AU53" s="30">
        <v>159685.44371785081</v>
      </c>
      <c r="AV53" s="30">
        <v>122616.50403528241</v>
      </c>
      <c r="AW53" s="38">
        <v>1285401.6797479815</v>
      </c>
      <c r="AX53" s="30">
        <v>1279296.6797479815</v>
      </c>
      <c r="AY53" s="30">
        <v>5115</v>
      </c>
      <c r="AZ53" s="30">
        <v>1227600</v>
      </c>
      <c r="BA53" s="30">
        <v>0</v>
      </c>
      <c r="BB53" s="30">
        <v>0</v>
      </c>
      <c r="BC53" s="30">
        <v>1285401.6797479815</v>
      </c>
      <c r="BD53" s="30">
        <v>1285401.6797479817</v>
      </c>
      <c r="BE53" s="30">
        <v>0</v>
      </c>
      <c r="BF53" s="30">
        <v>1233705</v>
      </c>
      <c r="BG53" s="30">
        <v>1074019.5562821492</v>
      </c>
      <c r="BH53" s="30">
        <v>1125716.2360301306</v>
      </c>
      <c r="BI53" s="30">
        <v>4690.4843167922108</v>
      </c>
      <c r="BJ53" s="30">
        <v>4604.2902479285967</v>
      </c>
      <c r="BK53" s="196">
        <v>1.8720381257978161E-2</v>
      </c>
      <c r="BL53" s="30">
        <v>0</v>
      </c>
      <c r="BM53" s="30">
        <v>0</v>
      </c>
      <c r="BN53" s="38">
        <v>1285401.6797479815</v>
      </c>
      <c r="BO53" s="30">
        <v>5330.4028322832564</v>
      </c>
      <c r="BP53" s="30" t="s">
        <v>412</v>
      </c>
      <c r="BQ53" s="30">
        <v>5355.8403322832564</v>
      </c>
      <c r="BR53" s="196">
        <v>2.1593013322102728E-2</v>
      </c>
      <c r="BS53" s="30">
        <v>0</v>
      </c>
      <c r="BT53" s="30">
        <v>1285401.6797479815</v>
      </c>
      <c r="BU53" s="30">
        <v>0</v>
      </c>
      <c r="BV53" s="38">
        <v>1285401.6797479815</v>
      </c>
      <c r="BW53" s="211">
        <v>6105</v>
      </c>
      <c r="BX53" s="212">
        <v>1279296.6797479815</v>
      </c>
      <c r="BZ53" s="23">
        <f t="shared" si="0"/>
        <v>8735203</v>
      </c>
      <c r="CB53" s="320"/>
    </row>
    <row r="54" spans="1:80" x14ac:dyDescent="0.25">
      <c r="A54" s="23">
        <v>136339</v>
      </c>
      <c r="B54" s="23">
        <v>8735204</v>
      </c>
      <c r="C54" s="23" t="s">
        <v>138</v>
      </c>
      <c r="D54" s="223">
        <v>346</v>
      </c>
      <c r="E54" s="223">
        <v>346</v>
      </c>
      <c r="F54" s="223">
        <v>0</v>
      </c>
      <c r="G54" s="30">
        <v>1414251.6008591591</v>
      </c>
      <c r="H54" s="30">
        <v>0</v>
      </c>
      <c r="I54" s="30">
        <v>0</v>
      </c>
      <c r="J54" s="30">
        <v>25903.499200741488</v>
      </c>
      <c r="K54" s="30">
        <v>0</v>
      </c>
      <c r="L54" s="30">
        <v>66612.51999999996</v>
      </c>
      <c r="M54" s="30">
        <v>0</v>
      </c>
      <c r="N54" s="30">
        <v>1664.7213333333277</v>
      </c>
      <c r="O54" s="30">
        <v>7758.7340869565214</v>
      </c>
      <c r="P54" s="30">
        <v>0</v>
      </c>
      <c r="Q54" s="30">
        <v>0</v>
      </c>
      <c r="R54" s="30">
        <v>0</v>
      </c>
      <c r="S54" s="30">
        <v>0</v>
      </c>
      <c r="T54" s="30">
        <v>0</v>
      </c>
      <c r="U54" s="30">
        <v>0</v>
      </c>
      <c r="V54" s="30">
        <v>0</v>
      </c>
      <c r="W54" s="30">
        <v>0</v>
      </c>
      <c r="X54" s="30">
        <v>0</v>
      </c>
      <c r="Y54" s="30">
        <v>0</v>
      </c>
      <c r="Z54" s="30">
        <v>13497.377568392645</v>
      </c>
      <c r="AA54" s="30">
        <v>0</v>
      </c>
      <c r="AB54" s="30">
        <v>113610.98279596202</v>
      </c>
      <c r="AC54" s="30">
        <v>0</v>
      </c>
      <c r="AD54" s="30">
        <v>0</v>
      </c>
      <c r="AE54" s="30">
        <v>0</v>
      </c>
      <c r="AF54" s="30">
        <v>153580.44371785081</v>
      </c>
      <c r="AG54" s="30">
        <v>0</v>
      </c>
      <c r="AH54" s="30">
        <v>0</v>
      </c>
      <c r="AI54" s="30">
        <v>0</v>
      </c>
      <c r="AJ54" s="30">
        <v>7825.5</v>
      </c>
      <c r="AK54" s="30">
        <v>0</v>
      </c>
      <c r="AL54" s="30">
        <v>0</v>
      </c>
      <c r="AM54" s="30">
        <v>0</v>
      </c>
      <c r="AN54" s="30">
        <v>0</v>
      </c>
      <c r="AO54" s="30">
        <v>0</v>
      </c>
      <c r="AP54" s="30">
        <v>0</v>
      </c>
      <c r="AQ54" s="30">
        <v>0</v>
      </c>
      <c r="AR54" s="30">
        <v>0</v>
      </c>
      <c r="AS54" s="30">
        <v>1414251.6008591591</v>
      </c>
      <c r="AT54" s="30">
        <v>229047.83498538597</v>
      </c>
      <c r="AU54" s="30">
        <v>161405.94371785081</v>
      </c>
      <c r="AV54" s="30">
        <v>186500.24031561991</v>
      </c>
      <c r="AW54" s="38">
        <v>1804705.3795623959</v>
      </c>
      <c r="AX54" s="30">
        <v>1796879.8795623959</v>
      </c>
      <c r="AY54" s="30">
        <v>5115</v>
      </c>
      <c r="AZ54" s="30">
        <v>1769790</v>
      </c>
      <c r="BA54" s="30">
        <v>0</v>
      </c>
      <c r="BB54" s="30">
        <v>0</v>
      </c>
      <c r="BC54" s="30">
        <v>1804705.3795623959</v>
      </c>
      <c r="BD54" s="30">
        <v>1804705.3795623961</v>
      </c>
      <c r="BE54" s="30">
        <v>0</v>
      </c>
      <c r="BF54" s="30">
        <v>1777615.5</v>
      </c>
      <c r="BG54" s="30">
        <v>1616209.5562821492</v>
      </c>
      <c r="BH54" s="30">
        <v>1643299.435844545</v>
      </c>
      <c r="BI54" s="30">
        <v>4749.420334810824</v>
      </c>
      <c r="BJ54" s="30">
        <v>4729.7534072640965</v>
      </c>
      <c r="BK54" s="196">
        <v>4.1581295795511111E-3</v>
      </c>
      <c r="BL54" s="30">
        <v>0</v>
      </c>
      <c r="BM54" s="30">
        <v>0</v>
      </c>
      <c r="BN54" s="38">
        <v>1804705.3795623959</v>
      </c>
      <c r="BO54" s="30">
        <v>5193.2944496023001</v>
      </c>
      <c r="BP54" s="30" t="s">
        <v>412</v>
      </c>
      <c r="BQ54" s="30">
        <v>5215.9115016254218</v>
      </c>
      <c r="BR54" s="196">
        <v>1.2631704827788193E-2</v>
      </c>
      <c r="BS54" s="30">
        <v>0</v>
      </c>
      <c r="BT54" s="30">
        <v>1804705.3795623959</v>
      </c>
      <c r="BU54" s="30">
        <v>0</v>
      </c>
      <c r="BV54" s="38">
        <v>1804705.3795623959</v>
      </c>
      <c r="BW54" s="211">
        <v>7825.5</v>
      </c>
      <c r="BX54" s="212">
        <v>1796879.8795623959</v>
      </c>
      <c r="BZ54" s="23">
        <f t="shared" si="0"/>
        <v>8735204</v>
      </c>
      <c r="CB54" s="320"/>
    </row>
    <row r="55" spans="1:80" x14ac:dyDescent="0.25">
      <c r="A55" s="23">
        <v>144054</v>
      </c>
      <c r="B55" s="23">
        <v>8732057</v>
      </c>
      <c r="C55" s="23" t="s">
        <v>139</v>
      </c>
      <c r="D55" s="223">
        <v>208</v>
      </c>
      <c r="E55" s="223">
        <v>208</v>
      </c>
      <c r="F55" s="223">
        <v>0</v>
      </c>
      <c r="G55" s="30">
        <v>850185.93346446566</v>
      </c>
      <c r="H55" s="30">
        <v>0</v>
      </c>
      <c r="I55" s="30">
        <v>0</v>
      </c>
      <c r="J55" s="30">
        <v>10158.23498068299</v>
      </c>
      <c r="K55" s="30">
        <v>0</v>
      </c>
      <c r="L55" s="30">
        <v>25136.799999999985</v>
      </c>
      <c r="M55" s="30">
        <v>0</v>
      </c>
      <c r="N55" s="30">
        <v>1422.7799999999977</v>
      </c>
      <c r="O55" s="30">
        <v>286.52999999999952</v>
      </c>
      <c r="P55" s="30">
        <v>0</v>
      </c>
      <c r="Q55" s="30">
        <v>0</v>
      </c>
      <c r="R55" s="30">
        <v>0</v>
      </c>
      <c r="S55" s="30">
        <v>0</v>
      </c>
      <c r="T55" s="30">
        <v>0</v>
      </c>
      <c r="U55" s="30">
        <v>0</v>
      </c>
      <c r="V55" s="30">
        <v>0</v>
      </c>
      <c r="W55" s="30">
        <v>0</v>
      </c>
      <c r="X55" s="30">
        <v>0</v>
      </c>
      <c r="Y55" s="30">
        <v>0</v>
      </c>
      <c r="Z55" s="30">
        <v>15684.103543160063</v>
      </c>
      <c r="AA55" s="30">
        <v>0</v>
      </c>
      <c r="AB55" s="30">
        <v>68043.856678525946</v>
      </c>
      <c r="AC55" s="30">
        <v>0</v>
      </c>
      <c r="AD55" s="30">
        <v>0</v>
      </c>
      <c r="AE55" s="30">
        <v>0</v>
      </c>
      <c r="AF55" s="30">
        <v>153580.44371785081</v>
      </c>
      <c r="AG55" s="30">
        <v>0</v>
      </c>
      <c r="AH55" s="30">
        <v>0</v>
      </c>
      <c r="AI55" s="30">
        <v>0</v>
      </c>
      <c r="AJ55" s="30">
        <v>6937.5</v>
      </c>
      <c r="AK55" s="30">
        <v>0</v>
      </c>
      <c r="AL55" s="30">
        <v>0</v>
      </c>
      <c r="AM55" s="30">
        <v>0</v>
      </c>
      <c r="AN55" s="30">
        <v>0</v>
      </c>
      <c r="AO55" s="30">
        <v>0</v>
      </c>
      <c r="AP55" s="30">
        <v>0</v>
      </c>
      <c r="AQ55" s="30">
        <v>0</v>
      </c>
      <c r="AR55" s="30">
        <v>0</v>
      </c>
      <c r="AS55" s="30">
        <v>850185.93346446566</v>
      </c>
      <c r="AT55" s="30">
        <v>120732.30520236898</v>
      </c>
      <c r="AU55" s="30">
        <v>160517.94371785081</v>
      </c>
      <c r="AV55" s="30">
        <v>106862.78001517287</v>
      </c>
      <c r="AW55" s="38">
        <v>1131436.1823846854</v>
      </c>
      <c r="AX55" s="30">
        <v>1124498.6823846854</v>
      </c>
      <c r="AY55" s="30">
        <v>5115</v>
      </c>
      <c r="AZ55" s="30">
        <v>1063920</v>
      </c>
      <c r="BA55" s="30">
        <v>0</v>
      </c>
      <c r="BB55" s="30">
        <v>0</v>
      </c>
      <c r="BC55" s="30">
        <v>1131436.1823846854</v>
      </c>
      <c r="BD55" s="30">
        <v>1131436.1823846854</v>
      </c>
      <c r="BE55" s="30">
        <v>0</v>
      </c>
      <c r="BF55" s="30">
        <v>1070857.5</v>
      </c>
      <c r="BG55" s="30">
        <v>910339.55628214916</v>
      </c>
      <c r="BH55" s="30">
        <v>970918.23866683454</v>
      </c>
      <c r="BI55" s="30">
        <v>4667.8761474367047</v>
      </c>
      <c r="BJ55" s="30">
        <v>4481.3030856968089</v>
      </c>
      <c r="BK55" s="196">
        <v>4.1633662836907878E-2</v>
      </c>
      <c r="BL55" s="30">
        <v>0</v>
      </c>
      <c r="BM55" s="30">
        <v>0</v>
      </c>
      <c r="BN55" s="38">
        <v>1131436.1823846854</v>
      </c>
      <c r="BO55" s="30">
        <v>5406.2436653109871</v>
      </c>
      <c r="BP55" s="30" t="s">
        <v>412</v>
      </c>
      <c r="BQ55" s="30">
        <v>5439.5970306956024</v>
      </c>
      <c r="BR55" s="196">
        <v>3.2651038526880782E-2</v>
      </c>
      <c r="BS55" s="30">
        <v>0</v>
      </c>
      <c r="BT55" s="30">
        <v>1131436.1823846854</v>
      </c>
      <c r="BU55" s="30">
        <v>0</v>
      </c>
      <c r="BV55" s="38">
        <v>1131436.1823846854</v>
      </c>
      <c r="BW55" s="211">
        <v>6937.5</v>
      </c>
      <c r="BX55" s="212">
        <v>1124498.6823846854</v>
      </c>
      <c r="BZ55" s="23">
        <f t="shared" si="0"/>
        <v>8732057</v>
      </c>
      <c r="CB55" s="320"/>
    </row>
    <row r="56" spans="1:80" x14ac:dyDescent="0.25">
      <c r="A56" s="23">
        <v>144947</v>
      </c>
      <c r="B56" s="23">
        <v>8732052</v>
      </c>
      <c r="C56" s="23" t="s">
        <v>140</v>
      </c>
      <c r="D56" s="223">
        <v>148</v>
      </c>
      <c r="E56" s="223">
        <v>148</v>
      </c>
      <c r="F56" s="223">
        <v>0</v>
      </c>
      <c r="G56" s="30">
        <v>604939.99111894669</v>
      </c>
      <c r="H56" s="30">
        <v>0</v>
      </c>
      <c r="I56" s="30">
        <v>0</v>
      </c>
      <c r="J56" s="30">
        <v>9650.3232316488175</v>
      </c>
      <c r="K56" s="30">
        <v>0</v>
      </c>
      <c r="L56" s="30">
        <v>25136.799999999977</v>
      </c>
      <c r="M56" s="30">
        <v>0</v>
      </c>
      <c r="N56" s="30">
        <v>716.22938775510124</v>
      </c>
      <c r="O56" s="30">
        <v>0</v>
      </c>
      <c r="P56" s="30">
        <v>0</v>
      </c>
      <c r="Q56" s="30">
        <v>0</v>
      </c>
      <c r="R56" s="30">
        <v>0</v>
      </c>
      <c r="S56" s="30">
        <v>0</v>
      </c>
      <c r="T56" s="30">
        <v>0</v>
      </c>
      <c r="U56" s="30">
        <v>0</v>
      </c>
      <c r="V56" s="30">
        <v>0</v>
      </c>
      <c r="W56" s="30">
        <v>0</v>
      </c>
      <c r="X56" s="30">
        <v>0</v>
      </c>
      <c r="Y56" s="30">
        <v>0</v>
      </c>
      <c r="Z56" s="30">
        <v>3546.8960939668191</v>
      </c>
      <c r="AA56" s="30">
        <v>0</v>
      </c>
      <c r="AB56" s="30">
        <v>65381.582491151938</v>
      </c>
      <c r="AC56" s="30">
        <v>0</v>
      </c>
      <c r="AD56" s="30">
        <v>2100.240226402198</v>
      </c>
      <c r="AE56" s="30">
        <v>0</v>
      </c>
      <c r="AF56" s="30">
        <v>153580.44371785081</v>
      </c>
      <c r="AG56" s="30">
        <v>1416.3976070568551</v>
      </c>
      <c r="AH56" s="30">
        <v>0</v>
      </c>
      <c r="AI56" s="30">
        <v>0</v>
      </c>
      <c r="AJ56" s="30">
        <v>7270.5</v>
      </c>
      <c r="AK56" s="30">
        <v>0</v>
      </c>
      <c r="AL56" s="30">
        <v>0</v>
      </c>
      <c r="AM56" s="30">
        <v>0</v>
      </c>
      <c r="AN56" s="30">
        <v>0</v>
      </c>
      <c r="AO56" s="30">
        <v>0</v>
      </c>
      <c r="AP56" s="30">
        <v>0</v>
      </c>
      <c r="AQ56" s="30">
        <v>0</v>
      </c>
      <c r="AR56" s="30">
        <v>0</v>
      </c>
      <c r="AS56" s="30">
        <v>604939.99111894669</v>
      </c>
      <c r="AT56" s="30">
        <v>106532.07143092484</v>
      </c>
      <c r="AU56" s="30">
        <v>162267.34132490767</v>
      </c>
      <c r="AV56" s="30">
        <v>93595.066499891022</v>
      </c>
      <c r="AW56" s="38">
        <v>873739.40387477912</v>
      </c>
      <c r="AX56" s="30">
        <v>866468.90387477912</v>
      </c>
      <c r="AY56" s="30">
        <v>5115</v>
      </c>
      <c r="AZ56" s="30">
        <v>757020</v>
      </c>
      <c r="BA56" s="30">
        <v>0</v>
      </c>
      <c r="BB56" s="30">
        <v>0</v>
      </c>
      <c r="BC56" s="30">
        <v>873739.40387477912</v>
      </c>
      <c r="BD56" s="30">
        <v>873739.40387477912</v>
      </c>
      <c r="BE56" s="30">
        <v>0</v>
      </c>
      <c r="BF56" s="30">
        <v>764290.5</v>
      </c>
      <c r="BG56" s="30">
        <v>602023.15867509227</v>
      </c>
      <c r="BH56" s="30">
        <v>711472.06254987139</v>
      </c>
      <c r="BI56" s="30">
        <v>4807.2436658775096</v>
      </c>
      <c r="BJ56" s="30">
        <v>4579.449199833949</v>
      </c>
      <c r="BK56" s="196">
        <v>4.9742765145603184E-2</v>
      </c>
      <c r="BL56" s="30">
        <v>0</v>
      </c>
      <c r="BM56" s="30">
        <v>0</v>
      </c>
      <c r="BN56" s="38">
        <v>873739.40387477912</v>
      </c>
      <c r="BO56" s="30">
        <v>5854.5196207755343</v>
      </c>
      <c r="BP56" s="30" t="s">
        <v>412</v>
      </c>
      <c r="BQ56" s="30">
        <v>5903.6446207755343</v>
      </c>
      <c r="BR56" s="196">
        <v>4.2964665325723406E-2</v>
      </c>
      <c r="BS56" s="30">
        <v>0</v>
      </c>
      <c r="BT56" s="30">
        <v>873739.40387477912</v>
      </c>
      <c r="BU56" s="30">
        <v>0</v>
      </c>
      <c r="BV56" s="38">
        <v>873739.40387477912</v>
      </c>
      <c r="BW56" s="211">
        <v>7270.5</v>
      </c>
      <c r="BX56" s="212">
        <v>866468.90387477912</v>
      </c>
      <c r="BZ56" s="23">
        <f t="shared" si="0"/>
        <v>8732052</v>
      </c>
      <c r="CB56" s="320"/>
    </row>
    <row r="57" spans="1:80" x14ac:dyDescent="0.25">
      <c r="A57" s="23">
        <v>110787</v>
      </c>
      <c r="B57" s="23">
        <v>8733012</v>
      </c>
      <c r="C57" s="23" t="s">
        <v>141</v>
      </c>
      <c r="D57" s="223">
        <v>65</v>
      </c>
      <c r="E57" s="223">
        <v>65</v>
      </c>
      <c r="F57" s="223">
        <v>0</v>
      </c>
      <c r="G57" s="30">
        <v>265683.10420764552</v>
      </c>
      <c r="H57" s="30">
        <v>0</v>
      </c>
      <c r="I57" s="30">
        <v>0</v>
      </c>
      <c r="J57" s="30">
        <v>4063.2939922731953</v>
      </c>
      <c r="K57" s="30">
        <v>0</v>
      </c>
      <c r="L57" s="30">
        <v>10054.719999999992</v>
      </c>
      <c r="M57" s="30">
        <v>0</v>
      </c>
      <c r="N57" s="30">
        <v>0</v>
      </c>
      <c r="O57" s="30">
        <v>0</v>
      </c>
      <c r="P57" s="30">
        <v>0</v>
      </c>
      <c r="Q57" s="30">
        <v>0</v>
      </c>
      <c r="R57" s="30">
        <v>0</v>
      </c>
      <c r="S57" s="30">
        <v>0</v>
      </c>
      <c r="T57" s="30">
        <v>0</v>
      </c>
      <c r="U57" s="30">
        <v>0</v>
      </c>
      <c r="V57" s="30">
        <v>0</v>
      </c>
      <c r="W57" s="30">
        <v>0</v>
      </c>
      <c r="X57" s="30">
        <v>0</v>
      </c>
      <c r="Y57" s="30">
        <v>0</v>
      </c>
      <c r="Z57" s="30">
        <v>4430.9572825531386</v>
      </c>
      <c r="AA57" s="30">
        <v>0</v>
      </c>
      <c r="AB57" s="30">
        <v>15322.642257638086</v>
      </c>
      <c r="AC57" s="30">
        <v>0</v>
      </c>
      <c r="AD57" s="30">
        <v>1089.7472872841595</v>
      </c>
      <c r="AE57" s="30">
        <v>0</v>
      </c>
      <c r="AF57" s="30">
        <v>153580.44371785081</v>
      </c>
      <c r="AG57" s="30">
        <v>58937.878204754801</v>
      </c>
      <c r="AH57" s="30">
        <v>0</v>
      </c>
      <c r="AI57" s="30">
        <v>0</v>
      </c>
      <c r="AJ57" s="30">
        <v>11227.5</v>
      </c>
      <c r="AK57" s="30">
        <v>0</v>
      </c>
      <c r="AL57" s="30">
        <v>0</v>
      </c>
      <c r="AM57" s="30">
        <v>0</v>
      </c>
      <c r="AN57" s="30">
        <v>0</v>
      </c>
      <c r="AO57" s="30">
        <v>0</v>
      </c>
      <c r="AP57" s="30">
        <v>0</v>
      </c>
      <c r="AQ57" s="30">
        <v>0</v>
      </c>
      <c r="AR57" s="30">
        <v>0</v>
      </c>
      <c r="AS57" s="30">
        <v>265683.10420764552</v>
      </c>
      <c r="AT57" s="30">
        <v>34961.360819748574</v>
      </c>
      <c r="AU57" s="30">
        <v>223745.82192260562</v>
      </c>
      <c r="AV57" s="30">
        <v>27361.767825171228</v>
      </c>
      <c r="AW57" s="38">
        <v>524390.28694999975</v>
      </c>
      <c r="AX57" s="30">
        <v>513162.78694999975</v>
      </c>
      <c r="AY57" s="30">
        <v>5115</v>
      </c>
      <c r="AZ57" s="30">
        <v>332475</v>
      </c>
      <c r="BA57" s="30">
        <v>0</v>
      </c>
      <c r="BB57" s="30">
        <v>0</v>
      </c>
      <c r="BC57" s="30">
        <v>524390.28694999975</v>
      </c>
      <c r="BD57" s="30">
        <v>524390.28694999975</v>
      </c>
      <c r="BE57" s="30">
        <v>0</v>
      </c>
      <c r="BF57" s="30">
        <v>343702.5</v>
      </c>
      <c r="BG57" s="30">
        <v>119956.67807739438</v>
      </c>
      <c r="BH57" s="30">
        <v>300644.46502739412</v>
      </c>
      <c r="BI57" s="30">
        <v>4625.2994619599094</v>
      </c>
      <c r="BJ57" s="30">
        <v>4721.2415934983746</v>
      </c>
      <c r="BK57" s="196">
        <v>-2.0321377256056372E-2</v>
      </c>
      <c r="BL57" s="30">
        <v>2.0321377256056372E-2</v>
      </c>
      <c r="BM57" s="30">
        <v>6236.2385500002392</v>
      </c>
      <c r="BN57" s="38">
        <v>530626.52549999999</v>
      </c>
      <c r="BO57" s="30">
        <v>7990.7542384615381</v>
      </c>
      <c r="BP57" s="30" t="s">
        <v>412</v>
      </c>
      <c r="BQ57" s="30">
        <v>8163.4850076923076</v>
      </c>
      <c r="BR57" s="196">
        <v>0</v>
      </c>
      <c r="BS57" s="30">
        <v>-576.69999999999993</v>
      </c>
      <c r="BT57" s="30">
        <v>530049.82550000004</v>
      </c>
      <c r="BU57" s="30">
        <v>-812.5</v>
      </c>
      <c r="BV57" s="38">
        <v>529237.32550000004</v>
      </c>
      <c r="BW57" s="211">
        <v>11227.5</v>
      </c>
      <c r="BX57" s="212">
        <v>518009.82550000004</v>
      </c>
      <c r="BZ57" s="23">
        <f t="shared" si="0"/>
        <v>8733012</v>
      </c>
      <c r="CB57" s="320"/>
    </row>
    <row r="58" spans="1:80" x14ac:dyDescent="0.25">
      <c r="A58" s="23">
        <v>110798</v>
      </c>
      <c r="B58" s="23">
        <v>8733041</v>
      </c>
      <c r="C58" s="23" t="s">
        <v>142</v>
      </c>
      <c r="D58" s="223">
        <v>143</v>
      </c>
      <c r="E58" s="223">
        <v>143</v>
      </c>
      <c r="F58" s="223">
        <v>0</v>
      </c>
      <c r="G58" s="30">
        <v>584502.82925682014</v>
      </c>
      <c r="H58" s="30">
        <v>0</v>
      </c>
      <c r="I58" s="30">
        <v>0</v>
      </c>
      <c r="J58" s="30">
        <v>11174.058478751233</v>
      </c>
      <c r="K58" s="30">
        <v>0</v>
      </c>
      <c r="L58" s="30">
        <v>27650.479999999847</v>
      </c>
      <c r="M58" s="30">
        <v>0</v>
      </c>
      <c r="N58" s="30">
        <v>0</v>
      </c>
      <c r="O58" s="30">
        <v>0</v>
      </c>
      <c r="P58" s="30">
        <v>0</v>
      </c>
      <c r="Q58" s="30">
        <v>0</v>
      </c>
      <c r="R58" s="30">
        <v>0</v>
      </c>
      <c r="S58" s="30">
        <v>0</v>
      </c>
      <c r="T58" s="30">
        <v>0</v>
      </c>
      <c r="U58" s="30">
        <v>0</v>
      </c>
      <c r="V58" s="30">
        <v>0</v>
      </c>
      <c r="W58" s="30">
        <v>0</v>
      </c>
      <c r="X58" s="30">
        <v>0</v>
      </c>
      <c r="Y58" s="30">
        <v>0</v>
      </c>
      <c r="Z58" s="30">
        <v>4688.0204531440049</v>
      </c>
      <c r="AA58" s="30">
        <v>0</v>
      </c>
      <c r="AB58" s="30">
        <v>59133.147075365821</v>
      </c>
      <c r="AC58" s="30">
        <v>0</v>
      </c>
      <c r="AD58" s="30">
        <v>416.08532787212943</v>
      </c>
      <c r="AE58" s="30">
        <v>0</v>
      </c>
      <c r="AF58" s="30">
        <v>153580.44371785081</v>
      </c>
      <c r="AG58" s="30">
        <v>4441.1933856827236</v>
      </c>
      <c r="AH58" s="30">
        <v>0</v>
      </c>
      <c r="AI58" s="30">
        <v>0</v>
      </c>
      <c r="AJ58" s="30">
        <v>39910.19</v>
      </c>
      <c r="AK58" s="30">
        <v>0</v>
      </c>
      <c r="AL58" s="30">
        <v>0</v>
      </c>
      <c r="AM58" s="30">
        <v>0</v>
      </c>
      <c r="AN58" s="30">
        <v>0</v>
      </c>
      <c r="AO58" s="30">
        <v>0</v>
      </c>
      <c r="AP58" s="30">
        <v>0</v>
      </c>
      <c r="AQ58" s="30">
        <v>0</v>
      </c>
      <c r="AR58" s="30">
        <v>0</v>
      </c>
      <c r="AS58" s="30">
        <v>584502.82925682014</v>
      </c>
      <c r="AT58" s="30">
        <v>103061.79133513304</v>
      </c>
      <c r="AU58" s="30">
        <v>197931.82710353355</v>
      </c>
      <c r="AV58" s="30">
        <v>86395.714093513729</v>
      </c>
      <c r="AW58" s="38">
        <v>885496.44769548671</v>
      </c>
      <c r="AX58" s="30">
        <v>845586.25769548677</v>
      </c>
      <c r="AY58" s="30">
        <v>5115</v>
      </c>
      <c r="AZ58" s="30">
        <v>731445</v>
      </c>
      <c r="BA58" s="30">
        <v>0</v>
      </c>
      <c r="BB58" s="30">
        <v>0</v>
      </c>
      <c r="BC58" s="30">
        <v>885496.44769548671</v>
      </c>
      <c r="BD58" s="30">
        <v>885496.44769548671</v>
      </c>
      <c r="BE58" s="30">
        <v>0</v>
      </c>
      <c r="BF58" s="30">
        <v>771355.19</v>
      </c>
      <c r="BG58" s="30">
        <v>573423.36289646639</v>
      </c>
      <c r="BH58" s="30">
        <v>687564.62059195316</v>
      </c>
      <c r="BI58" s="30">
        <v>4808.1441999437284</v>
      </c>
      <c r="BJ58" s="30">
        <v>4697.7719285484836</v>
      </c>
      <c r="BK58" s="196">
        <v>2.3494599796237352E-2</v>
      </c>
      <c r="BL58" s="30">
        <v>0</v>
      </c>
      <c r="BM58" s="30">
        <v>0</v>
      </c>
      <c r="BN58" s="38">
        <v>885496.44769548671</v>
      </c>
      <c r="BO58" s="30">
        <v>5913.1906132551521</v>
      </c>
      <c r="BP58" s="30" t="s">
        <v>412</v>
      </c>
      <c r="BQ58" s="30">
        <v>6192.2828510173895</v>
      </c>
      <c r="BR58" s="196">
        <v>5.6853736145007661E-2</v>
      </c>
      <c r="BS58" s="30">
        <v>-1289.1999999999996</v>
      </c>
      <c r="BT58" s="30">
        <v>884207.24769548676</v>
      </c>
      <c r="BU58" s="30">
        <v>-1787.5</v>
      </c>
      <c r="BV58" s="38">
        <v>882419.74769548676</v>
      </c>
      <c r="BW58" s="211">
        <v>39910.19</v>
      </c>
      <c r="BX58" s="212">
        <v>842509.55769548682</v>
      </c>
      <c r="BZ58" s="23">
        <f t="shared" si="0"/>
        <v>8733041</v>
      </c>
      <c r="CB58" s="320"/>
    </row>
    <row r="59" spans="1:80" x14ac:dyDescent="0.25">
      <c r="A59" s="23">
        <v>145401</v>
      </c>
      <c r="B59" s="23">
        <v>8732061</v>
      </c>
      <c r="C59" s="23" t="s">
        <v>143</v>
      </c>
      <c r="D59" s="223">
        <v>103</v>
      </c>
      <c r="E59" s="223">
        <v>103</v>
      </c>
      <c r="F59" s="223">
        <v>0</v>
      </c>
      <c r="G59" s="30">
        <v>421005.5343598075</v>
      </c>
      <c r="H59" s="30">
        <v>0</v>
      </c>
      <c r="I59" s="30">
        <v>0</v>
      </c>
      <c r="J59" s="30">
        <v>9650.3232316488065</v>
      </c>
      <c r="K59" s="30">
        <v>0</v>
      </c>
      <c r="L59" s="30">
        <v>23879.959999999905</v>
      </c>
      <c r="M59" s="30">
        <v>0</v>
      </c>
      <c r="N59" s="30">
        <v>0</v>
      </c>
      <c r="O59" s="30">
        <v>286.52999999999969</v>
      </c>
      <c r="P59" s="30">
        <v>0</v>
      </c>
      <c r="Q59" s="30">
        <v>0</v>
      </c>
      <c r="R59" s="30">
        <v>0</v>
      </c>
      <c r="S59" s="30">
        <v>0</v>
      </c>
      <c r="T59" s="30">
        <v>0</v>
      </c>
      <c r="U59" s="30">
        <v>0</v>
      </c>
      <c r="V59" s="30">
        <v>0</v>
      </c>
      <c r="W59" s="30">
        <v>0</v>
      </c>
      <c r="X59" s="30">
        <v>0</v>
      </c>
      <c r="Y59" s="30">
        <v>0</v>
      </c>
      <c r="Z59" s="30">
        <v>694.42052424796805</v>
      </c>
      <c r="AA59" s="30">
        <v>0</v>
      </c>
      <c r="AB59" s="30">
        <v>24762.942872285239</v>
      </c>
      <c r="AC59" s="30">
        <v>0</v>
      </c>
      <c r="AD59" s="30">
        <v>0</v>
      </c>
      <c r="AE59" s="30">
        <v>0</v>
      </c>
      <c r="AF59" s="30">
        <v>153580.44371785081</v>
      </c>
      <c r="AG59" s="30">
        <v>11416.164712878266</v>
      </c>
      <c r="AH59" s="30">
        <v>0</v>
      </c>
      <c r="AI59" s="30">
        <v>0</v>
      </c>
      <c r="AJ59" s="30">
        <v>2320.35</v>
      </c>
      <c r="AK59" s="30">
        <v>0</v>
      </c>
      <c r="AL59" s="30">
        <v>0</v>
      </c>
      <c r="AM59" s="30">
        <v>0</v>
      </c>
      <c r="AN59" s="30">
        <v>0</v>
      </c>
      <c r="AO59" s="30">
        <v>0</v>
      </c>
      <c r="AP59" s="30">
        <v>0</v>
      </c>
      <c r="AQ59" s="30">
        <v>0</v>
      </c>
      <c r="AR59" s="30">
        <v>0</v>
      </c>
      <c r="AS59" s="30">
        <v>421005.5343598075</v>
      </c>
      <c r="AT59" s="30">
        <v>59274.176628181915</v>
      </c>
      <c r="AU59" s="30">
        <v>167316.95843072908</v>
      </c>
      <c r="AV59" s="30">
        <v>45171.090069842408</v>
      </c>
      <c r="AW59" s="38">
        <v>647596.66941871855</v>
      </c>
      <c r="AX59" s="30">
        <v>645276.31941871857</v>
      </c>
      <c r="AY59" s="30">
        <v>5115</v>
      </c>
      <c r="AZ59" s="30">
        <v>526845</v>
      </c>
      <c r="BA59" s="30">
        <v>0</v>
      </c>
      <c r="BB59" s="30">
        <v>0</v>
      </c>
      <c r="BC59" s="30">
        <v>647596.66941871855</v>
      </c>
      <c r="BD59" s="30">
        <v>647596.66941871855</v>
      </c>
      <c r="BE59" s="30">
        <v>0</v>
      </c>
      <c r="BF59" s="30">
        <v>529165.35</v>
      </c>
      <c r="BG59" s="30">
        <v>361848.39156927093</v>
      </c>
      <c r="BH59" s="30">
        <v>480279.7109879895</v>
      </c>
      <c r="BI59" s="30">
        <v>4662.9098154173735</v>
      </c>
      <c r="BJ59" s="30">
        <v>4554.7932865025559</v>
      </c>
      <c r="BK59" s="196">
        <v>2.3736868418420785E-2</v>
      </c>
      <c r="BL59" s="30">
        <v>0</v>
      </c>
      <c r="BM59" s="30">
        <v>0</v>
      </c>
      <c r="BN59" s="38">
        <v>647596.66941871855</v>
      </c>
      <c r="BO59" s="30">
        <v>6264.8186351331897</v>
      </c>
      <c r="BP59" s="30" t="s">
        <v>412</v>
      </c>
      <c r="BQ59" s="30">
        <v>6287.3463050361024</v>
      </c>
      <c r="BR59" s="196">
        <v>2.5123876728366801E-2</v>
      </c>
      <c r="BS59" s="30">
        <v>0</v>
      </c>
      <c r="BT59" s="30">
        <v>647596.66941871855</v>
      </c>
      <c r="BU59" s="30">
        <v>0</v>
      </c>
      <c r="BV59" s="38">
        <v>647596.66941871855</v>
      </c>
      <c r="BW59" s="211">
        <v>2320.35</v>
      </c>
      <c r="BX59" s="212">
        <v>645276.31941871857</v>
      </c>
      <c r="BZ59" s="23">
        <f t="shared" si="0"/>
        <v>8732061</v>
      </c>
      <c r="CB59" s="320"/>
    </row>
    <row r="60" spans="1:80" x14ac:dyDescent="0.25">
      <c r="A60" s="23">
        <v>110707</v>
      </c>
      <c r="B60" s="23">
        <v>8732246</v>
      </c>
      <c r="C60" s="23" t="s">
        <v>144</v>
      </c>
      <c r="D60" s="223">
        <v>162</v>
      </c>
      <c r="E60" s="223">
        <v>162</v>
      </c>
      <c r="F60" s="223">
        <v>0</v>
      </c>
      <c r="G60" s="30">
        <v>662164.04433290113</v>
      </c>
      <c r="H60" s="30">
        <v>0</v>
      </c>
      <c r="I60" s="30">
        <v>0</v>
      </c>
      <c r="J60" s="30">
        <v>11681.970227785419</v>
      </c>
      <c r="K60" s="30">
        <v>0</v>
      </c>
      <c r="L60" s="30">
        <v>28907.319999999934</v>
      </c>
      <c r="M60" s="30">
        <v>0</v>
      </c>
      <c r="N60" s="30">
        <v>0</v>
      </c>
      <c r="O60" s="30">
        <v>573.05999999999631</v>
      </c>
      <c r="P60" s="30">
        <v>0</v>
      </c>
      <c r="Q60" s="30">
        <v>0</v>
      </c>
      <c r="R60" s="30">
        <v>0</v>
      </c>
      <c r="S60" s="30">
        <v>0</v>
      </c>
      <c r="T60" s="30">
        <v>0</v>
      </c>
      <c r="U60" s="30">
        <v>0</v>
      </c>
      <c r="V60" s="30">
        <v>0</v>
      </c>
      <c r="W60" s="30">
        <v>0</v>
      </c>
      <c r="X60" s="30">
        <v>0</v>
      </c>
      <c r="Y60" s="30">
        <v>0</v>
      </c>
      <c r="Z60" s="30">
        <v>45093.511421675379</v>
      </c>
      <c r="AA60" s="30">
        <v>0</v>
      </c>
      <c r="AB60" s="30">
        <v>59587.315575514222</v>
      </c>
      <c r="AC60" s="30">
        <v>0</v>
      </c>
      <c r="AD60" s="30">
        <v>0</v>
      </c>
      <c r="AE60" s="30">
        <v>0</v>
      </c>
      <c r="AF60" s="30">
        <v>153580.44371785081</v>
      </c>
      <c r="AG60" s="30">
        <v>0</v>
      </c>
      <c r="AH60" s="30">
        <v>0</v>
      </c>
      <c r="AI60" s="30">
        <v>0</v>
      </c>
      <c r="AJ60" s="30">
        <v>21706.5</v>
      </c>
      <c r="AK60" s="30">
        <v>0</v>
      </c>
      <c r="AL60" s="30">
        <v>0</v>
      </c>
      <c r="AM60" s="30">
        <v>0</v>
      </c>
      <c r="AN60" s="30">
        <v>0</v>
      </c>
      <c r="AO60" s="30">
        <v>0</v>
      </c>
      <c r="AP60" s="30">
        <v>0</v>
      </c>
      <c r="AQ60" s="30">
        <v>0</v>
      </c>
      <c r="AR60" s="30">
        <v>0</v>
      </c>
      <c r="AS60" s="30">
        <v>662164.04433290113</v>
      </c>
      <c r="AT60" s="30">
        <v>145843.17722497496</v>
      </c>
      <c r="AU60" s="30">
        <v>175286.94371785081</v>
      </c>
      <c r="AV60" s="30">
        <v>90562.601371608805</v>
      </c>
      <c r="AW60" s="38">
        <v>983294.16527572693</v>
      </c>
      <c r="AX60" s="30">
        <v>961587.66527572693</v>
      </c>
      <c r="AY60" s="30">
        <v>5115</v>
      </c>
      <c r="AZ60" s="30">
        <v>828630</v>
      </c>
      <c r="BA60" s="30">
        <v>0</v>
      </c>
      <c r="BB60" s="30">
        <v>0</v>
      </c>
      <c r="BC60" s="30">
        <v>983294.16527572693</v>
      </c>
      <c r="BD60" s="30">
        <v>983294.16527572682</v>
      </c>
      <c r="BE60" s="30">
        <v>0</v>
      </c>
      <c r="BF60" s="30">
        <v>850336.5</v>
      </c>
      <c r="BG60" s="30">
        <v>675049.55628214916</v>
      </c>
      <c r="BH60" s="30">
        <v>808007.2215578761</v>
      </c>
      <c r="BI60" s="30">
        <v>4987.6988985054077</v>
      </c>
      <c r="BJ60" s="30">
        <v>4929.6371041849634</v>
      </c>
      <c r="BK60" s="196">
        <v>1.1778107210194708E-2</v>
      </c>
      <c r="BL60" s="30">
        <v>0</v>
      </c>
      <c r="BM60" s="30">
        <v>0</v>
      </c>
      <c r="BN60" s="38">
        <v>983294.16527572693</v>
      </c>
      <c r="BO60" s="30">
        <v>5935.7263288625118</v>
      </c>
      <c r="BP60" s="30" t="s">
        <v>412</v>
      </c>
      <c r="BQ60" s="30">
        <v>6069.7170696032526</v>
      </c>
      <c r="BR60" s="196">
        <v>1.0774314417613784E-2</v>
      </c>
      <c r="BS60" s="30">
        <v>-1451.55</v>
      </c>
      <c r="BT60" s="30">
        <v>981842.61527572689</v>
      </c>
      <c r="BU60" s="30">
        <v>-2025</v>
      </c>
      <c r="BV60" s="38">
        <v>979817.61527572689</v>
      </c>
      <c r="BW60" s="211">
        <v>21706.5</v>
      </c>
      <c r="BX60" s="212">
        <v>958111.11527572689</v>
      </c>
      <c r="BZ60" s="23">
        <f t="shared" si="0"/>
        <v>8732246</v>
      </c>
      <c r="CB60" s="320"/>
    </row>
    <row r="61" spans="1:80" x14ac:dyDescent="0.25">
      <c r="A61" s="23">
        <v>143835</v>
      </c>
      <c r="B61" s="23">
        <v>8733046</v>
      </c>
      <c r="C61" s="23" t="s">
        <v>145</v>
      </c>
      <c r="D61" s="223">
        <v>206</v>
      </c>
      <c r="E61" s="223">
        <v>206</v>
      </c>
      <c r="F61" s="223">
        <v>0</v>
      </c>
      <c r="G61" s="30">
        <v>842011.068719615</v>
      </c>
      <c r="H61" s="30">
        <v>0</v>
      </c>
      <c r="I61" s="30">
        <v>0</v>
      </c>
      <c r="J61" s="30">
        <v>33014.263687219704</v>
      </c>
      <c r="K61" s="30">
        <v>0</v>
      </c>
      <c r="L61" s="30">
        <v>82951.439999999973</v>
      </c>
      <c r="M61" s="30">
        <v>0</v>
      </c>
      <c r="N61" s="30">
        <v>27402.974146341432</v>
      </c>
      <c r="O61" s="30">
        <v>4030.9879024390207</v>
      </c>
      <c r="P61" s="30">
        <v>25298.166634146331</v>
      </c>
      <c r="Q61" s="30">
        <v>496.42985365853605</v>
      </c>
      <c r="R61" s="30">
        <v>526.21443902438966</v>
      </c>
      <c r="S61" s="30">
        <v>0</v>
      </c>
      <c r="T61" s="30">
        <v>0</v>
      </c>
      <c r="U61" s="30">
        <v>0</v>
      </c>
      <c r="V61" s="30">
        <v>0</v>
      </c>
      <c r="W61" s="30">
        <v>0</v>
      </c>
      <c r="X61" s="30">
        <v>0</v>
      </c>
      <c r="Y61" s="30">
        <v>0</v>
      </c>
      <c r="Z61" s="30">
        <v>2840.1019193962006</v>
      </c>
      <c r="AA61" s="30">
        <v>0</v>
      </c>
      <c r="AB61" s="30">
        <v>85671.548902493116</v>
      </c>
      <c r="AC61" s="30">
        <v>0</v>
      </c>
      <c r="AD61" s="30">
        <v>634.03478532895542</v>
      </c>
      <c r="AE61" s="30">
        <v>0</v>
      </c>
      <c r="AF61" s="30">
        <v>153580.44371785081</v>
      </c>
      <c r="AG61" s="30">
        <v>0</v>
      </c>
      <c r="AH61" s="30">
        <v>0</v>
      </c>
      <c r="AI61" s="30">
        <v>0</v>
      </c>
      <c r="AJ61" s="30">
        <v>4740.5</v>
      </c>
      <c r="AK61" s="30">
        <v>0</v>
      </c>
      <c r="AL61" s="30">
        <v>0</v>
      </c>
      <c r="AM61" s="30">
        <v>0</v>
      </c>
      <c r="AN61" s="30">
        <v>0</v>
      </c>
      <c r="AO61" s="30">
        <v>0</v>
      </c>
      <c r="AP61" s="30">
        <v>0</v>
      </c>
      <c r="AQ61" s="30">
        <v>0</v>
      </c>
      <c r="AR61" s="30">
        <v>0</v>
      </c>
      <c r="AS61" s="30">
        <v>842011.068719615</v>
      </c>
      <c r="AT61" s="30">
        <v>262866.16227004764</v>
      </c>
      <c r="AU61" s="30">
        <v>158320.94371785081</v>
      </c>
      <c r="AV61" s="30">
        <v>174264.64175170698</v>
      </c>
      <c r="AW61" s="38">
        <v>1263198.1747075135</v>
      </c>
      <c r="AX61" s="30">
        <v>1258457.6747075135</v>
      </c>
      <c r="AY61" s="30">
        <v>5115</v>
      </c>
      <c r="AZ61" s="30">
        <v>1053690</v>
      </c>
      <c r="BA61" s="30">
        <v>0</v>
      </c>
      <c r="BB61" s="30">
        <v>0</v>
      </c>
      <c r="BC61" s="30">
        <v>1263198.1747075135</v>
      </c>
      <c r="BD61" s="30">
        <v>1263198.1747075133</v>
      </c>
      <c r="BE61" s="30">
        <v>0</v>
      </c>
      <c r="BF61" s="30">
        <v>1058430.5</v>
      </c>
      <c r="BG61" s="30">
        <v>900109.55628214916</v>
      </c>
      <c r="BH61" s="30">
        <v>1104877.2309896627</v>
      </c>
      <c r="BI61" s="30">
        <v>5363.481703833314</v>
      </c>
      <c r="BJ61" s="30">
        <v>5172.5051231789566</v>
      </c>
      <c r="BK61" s="196">
        <v>3.6921486998351301E-2</v>
      </c>
      <c r="BL61" s="30">
        <v>0</v>
      </c>
      <c r="BM61" s="30">
        <v>0</v>
      </c>
      <c r="BN61" s="38">
        <v>1263198.1747075135</v>
      </c>
      <c r="BO61" s="30">
        <v>6109.0178383859884</v>
      </c>
      <c r="BP61" s="30" t="s">
        <v>412</v>
      </c>
      <c r="BQ61" s="30">
        <v>6132.0299743083178</v>
      </c>
      <c r="BR61" s="196">
        <v>2.9508059801607089E-2</v>
      </c>
      <c r="BS61" s="30">
        <v>0</v>
      </c>
      <c r="BT61" s="30">
        <v>1263198.1747075135</v>
      </c>
      <c r="BU61" s="30">
        <v>0</v>
      </c>
      <c r="BV61" s="38">
        <v>1263198.1747075135</v>
      </c>
      <c r="BW61" s="211">
        <v>4740.5</v>
      </c>
      <c r="BX61" s="212">
        <v>1258457.6747075135</v>
      </c>
      <c r="BZ61" s="23">
        <f t="shared" si="0"/>
        <v>8733046</v>
      </c>
      <c r="CB61" s="320"/>
    </row>
    <row r="62" spans="1:80" x14ac:dyDescent="0.25">
      <c r="A62" s="23">
        <v>142424</v>
      </c>
      <c r="B62" s="23">
        <v>8732092</v>
      </c>
      <c r="C62" s="23" t="s">
        <v>146</v>
      </c>
      <c r="D62" s="223">
        <v>201</v>
      </c>
      <c r="E62" s="223">
        <v>201</v>
      </c>
      <c r="F62" s="223">
        <v>0</v>
      </c>
      <c r="G62" s="30">
        <v>821573.90685748844</v>
      </c>
      <c r="H62" s="30">
        <v>0</v>
      </c>
      <c r="I62" s="30">
        <v>0</v>
      </c>
      <c r="J62" s="30">
        <v>30474.704942048971</v>
      </c>
      <c r="K62" s="30">
        <v>0</v>
      </c>
      <c r="L62" s="30">
        <v>77924.079999999973</v>
      </c>
      <c r="M62" s="30">
        <v>0</v>
      </c>
      <c r="N62" s="30">
        <v>7588.1599999999771</v>
      </c>
      <c r="O62" s="30">
        <v>24928.109999999979</v>
      </c>
      <c r="P62" s="30">
        <v>17532.839999999938</v>
      </c>
      <c r="Q62" s="30">
        <v>3458.1399999999935</v>
      </c>
      <c r="R62" s="30">
        <v>4189.279999999997</v>
      </c>
      <c r="S62" s="30">
        <v>0</v>
      </c>
      <c r="T62" s="30">
        <v>0</v>
      </c>
      <c r="U62" s="30">
        <v>0</v>
      </c>
      <c r="V62" s="30">
        <v>0</v>
      </c>
      <c r="W62" s="30">
        <v>0</v>
      </c>
      <c r="X62" s="30">
        <v>0</v>
      </c>
      <c r="Y62" s="30">
        <v>0</v>
      </c>
      <c r="Z62" s="30">
        <v>41575.428723004785</v>
      </c>
      <c r="AA62" s="30">
        <v>0</v>
      </c>
      <c r="AB62" s="30">
        <v>90383.469001149904</v>
      </c>
      <c r="AC62" s="30">
        <v>0</v>
      </c>
      <c r="AD62" s="30">
        <v>1921.9179430284216</v>
      </c>
      <c r="AE62" s="30">
        <v>0</v>
      </c>
      <c r="AF62" s="30">
        <v>153580.44371785081</v>
      </c>
      <c r="AG62" s="30">
        <v>0</v>
      </c>
      <c r="AH62" s="30">
        <v>0</v>
      </c>
      <c r="AI62" s="30">
        <v>0</v>
      </c>
      <c r="AJ62" s="30">
        <v>6160.5</v>
      </c>
      <c r="AK62" s="30">
        <v>0</v>
      </c>
      <c r="AL62" s="30">
        <v>0</v>
      </c>
      <c r="AM62" s="30">
        <v>0</v>
      </c>
      <c r="AN62" s="30">
        <v>0</v>
      </c>
      <c r="AO62" s="30">
        <v>0</v>
      </c>
      <c r="AP62" s="30">
        <v>0</v>
      </c>
      <c r="AQ62" s="30">
        <v>0</v>
      </c>
      <c r="AR62" s="30">
        <v>0</v>
      </c>
      <c r="AS62" s="30">
        <v>821573.90685748844</v>
      </c>
      <c r="AT62" s="30">
        <v>299976.13060923194</v>
      </c>
      <c r="AU62" s="30">
        <v>159740.94371785081</v>
      </c>
      <c r="AV62" s="30">
        <v>177358.70126965427</v>
      </c>
      <c r="AW62" s="38">
        <v>1281290.9811845713</v>
      </c>
      <c r="AX62" s="30">
        <v>1275130.4811845713</v>
      </c>
      <c r="AY62" s="30">
        <v>5115</v>
      </c>
      <c r="AZ62" s="30">
        <v>1028115</v>
      </c>
      <c r="BA62" s="30">
        <v>0</v>
      </c>
      <c r="BB62" s="30">
        <v>0</v>
      </c>
      <c r="BC62" s="30">
        <v>1281290.9811845713</v>
      </c>
      <c r="BD62" s="30">
        <v>1281290.9811845715</v>
      </c>
      <c r="BE62" s="30">
        <v>0</v>
      </c>
      <c r="BF62" s="30">
        <v>1034275.5</v>
      </c>
      <c r="BG62" s="30">
        <v>874534.55628214916</v>
      </c>
      <c r="BH62" s="30">
        <v>1121550.0374667204</v>
      </c>
      <c r="BI62" s="30">
        <v>5579.8509326702506</v>
      </c>
      <c r="BJ62" s="30">
        <v>5445.243897951711</v>
      </c>
      <c r="BK62" s="196">
        <v>2.4720111209191844E-2</v>
      </c>
      <c r="BL62" s="30">
        <v>0</v>
      </c>
      <c r="BM62" s="30">
        <v>0</v>
      </c>
      <c r="BN62" s="38">
        <v>1281290.9811845713</v>
      </c>
      <c r="BO62" s="30">
        <v>6343.9327422117976</v>
      </c>
      <c r="BP62" s="30" t="s">
        <v>412</v>
      </c>
      <c r="BQ62" s="30">
        <v>6374.581995943141</v>
      </c>
      <c r="BR62" s="196">
        <v>2.3569187607486164E-2</v>
      </c>
      <c r="BS62" s="30">
        <v>0</v>
      </c>
      <c r="BT62" s="30">
        <v>1281290.9811845713</v>
      </c>
      <c r="BU62" s="30">
        <v>0</v>
      </c>
      <c r="BV62" s="38">
        <v>1281290.9811845713</v>
      </c>
      <c r="BW62" s="211">
        <v>6160.5</v>
      </c>
      <c r="BX62" s="212">
        <v>1275130.4811845713</v>
      </c>
      <c r="BZ62" s="23">
        <f t="shared" si="0"/>
        <v>8732092</v>
      </c>
      <c r="CB62" s="320"/>
    </row>
    <row r="63" spans="1:80" x14ac:dyDescent="0.25">
      <c r="A63" s="23">
        <v>110830</v>
      </c>
      <c r="B63" s="23">
        <v>8733308</v>
      </c>
      <c r="C63" s="23" t="s">
        <v>147</v>
      </c>
      <c r="D63" s="223">
        <v>129</v>
      </c>
      <c r="E63" s="223">
        <v>129</v>
      </c>
      <c r="F63" s="223">
        <v>0</v>
      </c>
      <c r="G63" s="30">
        <v>527278.77604286571</v>
      </c>
      <c r="H63" s="30">
        <v>0</v>
      </c>
      <c r="I63" s="30">
        <v>0</v>
      </c>
      <c r="J63" s="30">
        <v>4063.2939922731921</v>
      </c>
      <c r="K63" s="30">
        <v>0</v>
      </c>
      <c r="L63" s="30">
        <v>10054.719999999985</v>
      </c>
      <c r="M63" s="30">
        <v>0</v>
      </c>
      <c r="N63" s="30">
        <v>0</v>
      </c>
      <c r="O63" s="30">
        <v>286.5299999999998</v>
      </c>
      <c r="P63" s="30">
        <v>0</v>
      </c>
      <c r="Q63" s="30">
        <v>0</v>
      </c>
      <c r="R63" s="30">
        <v>0</v>
      </c>
      <c r="S63" s="30">
        <v>0</v>
      </c>
      <c r="T63" s="30">
        <v>0</v>
      </c>
      <c r="U63" s="30">
        <v>0</v>
      </c>
      <c r="V63" s="30">
        <v>0</v>
      </c>
      <c r="W63" s="30">
        <v>0</v>
      </c>
      <c r="X63" s="30">
        <v>0</v>
      </c>
      <c r="Y63" s="30">
        <v>0</v>
      </c>
      <c r="Z63" s="30">
        <v>1438.9766167955738</v>
      </c>
      <c r="AA63" s="30">
        <v>0</v>
      </c>
      <c r="AB63" s="30">
        <v>63356.198138751366</v>
      </c>
      <c r="AC63" s="30">
        <v>0</v>
      </c>
      <c r="AD63" s="30">
        <v>0</v>
      </c>
      <c r="AE63" s="30">
        <v>0</v>
      </c>
      <c r="AF63" s="30">
        <v>153580.44371785081</v>
      </c>
      <c r="AG63" s="30">
        <v>16367.261237101467</v>
      </c>
      <c r="AH63" s="30">
        <v>0</v>
      </c>
      <c r="AI63" s="30">
        <v>0</v>
      </c>
      <c r="AJ63" s="30">
        <v>3542.9</v>
      </c>
      <c r="AK63" s="30">
        <v>0</v>
      </c>
      <c r="AL63" s="30">
        <v>0</v>
      </c>
      <c r="AM63" s="30">
        <v>0</v>
      </c>
      <c r="AN63" s="30">
        <v>0</v>
      </c>
      <c r="AO63" s="30">
        <v>0</v>
      </c>
      <c r="AP63" s="30">
        <v>0</v>
      </c>
      <c r="AQ63" s="30">
        <v>0</v>
      </c>
      <c r="AR63" s="30">
        <v>0</v>
      </c>
      <c r="AS63" s="30">
        <v>527278.77604286571</v>
      </c>
      <c r="AT63" s="30">
        <v>79199.718747820123</v>
      </c>
      <c r="AU63" s="30">
        <v>173490.60495495226</v>
      </c>
      <c r="AV63" s="30">
        <v>86074.048079693312</v>
      </c>
      <c r="AW63" s="38">
        <v>779969.09974563809</v>
      </c>
      <c r="AX63" s="30">
        <v>776426.19974563806</v>
      </c>
      <c r="AY63" s="30">
        <v>5115</v>
      </c>
      <c r="AZ63" s="30">
        <v>659835</v>
      </c>
      <c r="BA63" s="30">
        <v>0</v>
      </c>
      <c r="BB63" s="30">
        <v>0</v>
      </c>
      <c r="BC63" s="30">
        <v>779969.09974563809</v>
      </c>
      <c r="BD63" s="30">
        <v>779969.09974563797</v>
      </c>
      <c r="BE63" s="30">
        <v>0</v>
      </c>
      <c r="BF63" s="30">
        <v>663377.9</v>
      </c>
      <c r="BG63" s="30">
        <v>489887.29504504777</v>
      </c>
      <c r="BH63" s="30">
        <v>606478.49479068583</v>
      </c>
      <c r="BI63" s="30">
        <v>4701.3836805479523</v>
      </c>
      <c r="BJ63" s="30">
        <v>4563.6163565003671</v>
      </c>
      <c r="BK63" s="196">
        <v>3.0188191400302704E-2</v>
      </c>
      <c r="BL63" s="30">
        <v>0</v>
      </c>
      <c r="BM63" s="30">
        <v>0</v>
      </c>
      <c r="BN63" s="38">
        <v>779969.09974563809</v>
      </c>
      <c r="BO63" s="30">
        <v>6018.8077499661867</v>
      </c>
      <c r="BP63" s="30" t="s">
        <v>412</v>
      </c>
      <c r="BQ63" s="30">
        <v>6046.2720910514581</v>
      </c>
      <c r="BR63" s="196">
        <v>2.5111667500296253E-2</v>
      </c>
      <c r="BS63" s="30">
        <v>-1107.9000000000001</v>
      </c>
      <c r="BT63" s="30">
        <v>778861.19974563806</v>
      </c>
      <c r="BU63" s="30">
        <v>-1612.5</v>
      </c>
      <c r="BV63" s="38">
        <v>777248.69974563806</v>
      </c>
      <c r="BW63" s="211">
        <v>3542.9</v>
      </c>
      <c r="BX63" s="212">
        <v>773705.79974563804</v>
      </c>
      <c r="BZ63" s="23">
        <f t="shared" si="0"/>
        <v>8733308</v>
      </c>
      <c r="CB63" s="320"/>
    </row>
    <row r="64" spans="1:80" x14ac:dyDescent="0.25">
      <c r="A64" s="23">
        <v>143404</v>
      </c>
      <c r="B64" s="23">
        <v>8734012</v>
      </c>
      <c r="C64" s="23" t="s">
        <v>148</v>
      </c>
      <c r="D64" s="223">
        <v>1352</v>
      </c>
      <c r="E64" s="223">
        <v>0</v>
      </c>
      <c r="F64" s="223">
        <v>1352</v>
      </c>
      <c r="G64" s="30">
        <v>0</v>
      </c>
      <c r="H64" s="30">
        <v>4557871.2978049815</v>
      </c>
      <c r="I64" s="30">
        <v>3578062.2629236421</v>
      </c>
      <c r="J64" s="30">
        <v>0</v>
      </c>
      <c r="K64" s="30">
        <v>115295.96703075153</v>
      </c>
      <c r="L64" s="30">
        <v>0</v>
      </c>
      <c r="M64" s="30">
        <v>419276.51999999979</v>
      </c>
      <c r="N64" s="30">
        <v>0</v>
      </c>
      <c r="O64" s="30">
        <v>0</v>
      </c>
      <c r="P64" s="30">
        <v>0</v>
      </c>
      <c r="Q64" s="30">
        <v>0</v>
      </c>
      <c r="R64" s="30">
        <v>0</v>
      </c>
      <c r="S64" s="30">
        <v>0</v>
      </c>
      <c r="T64" s="30">
        <v>32641.129027463263</v>
      </c>
      <c r="U64" s="30">
        <v>33335.621134430505</v>
      </c>
      <c r="V64" s="30">
        <v>0</v>
      </c>
      <c r="W64" s="30">
        <v>0</v>
      </c>
      <c r="X64" s="30">
        <v>0</v>
      </c>
      <c r="Y64" s="30">
        <v>0</v>
      </c>
      <c r="Z64" s="30">
        <v>0</v>
      </c>
      <c r="AA64" s="30">
        <v>17023.552433445839</v>
      </c>
      <c r="AB64" s="30">
        <v>0</v>
      </c>
      <c r="AC64" s="30">
        <v>480028.71011061163</v>
      </c>
      <c r="AD64" s="30">
        <v>0</v>
      </c>
      <c r="AE64" s="30">
        <v>0</v>
      </c>
      <c r="AF64" s="30">
        <v>153580.44371785081</v>
      </c>
      <c r="AG64" s="30">
        <v>0</v>
      </c>
      <c r="AH64" s="30">
        <v>0</v>
      </c>
      <c r="AI64" s="30">
        <v>0</v>
      </c>
      <c r="AJ64" s="30">
        <v>46897.5</v>
      </c>
      <c r="AK64" s="30">
        <v>0</v>
      </c>
      <c r="AL64" s="30">
        <v>0</v>
      </c>
      <c r="AM64" s="30">
        <v>0</v>
      </c>
      <c r="AN64" s="30">
        <v>0</v>
      </c>
      <c r="AO64" s="30">
        <v>0</v>
      </c>
      <c r="AP64" s="30">
        <v>0</v>
      </c>
      <c r="AQ64" s="30">
        <v>0</v>
      </c>
      <c r="AR64" s="30">
        <v>0</v>
      </c>
      <c r="AS64" s="30">
        <v>8135933.5607286235</v>
      </c>
      <c r="AT64" s="30">
        <v>1097601.4997367025</v>
      </c>
      <c r="AU64" s="30">
        <v>200477.94371785081</v>
      </c>
      <c r="AV64" s="30">
        <v>908405.86386425211</v>
      </c>
      <c r="AW64" s="38">
        <v>9434013.0041831769</v>
      </c>
      <c r="AX64" s="30">
        <v>9387115.5041831769</v>
      </c>
      <c r="AY64" s="30">
        <v>6640</v>
      </c>
      <c r="AZ64" s="30">
        <v>8977280</v>
      </c>
      <c r="BA64" s="30">
        <v>0</v>
      </c>
      <c r="BB64" s="30">
        <v>0</v>
      </c>
      <c r="BC64" s="30">
        <v>9434013.0041831769</v>
      </c>
      <c r="BD64" s="30">
        <v>0</v>
      </c>
      <c r="BE64" s="30">
        <v>9434013.0041831769</v>
      </c>
      <c r="BF64" s="30">
        <v>9024177.5</v>
      </c>
      <c r="BG64" s="30">
        <v>8823699.5562821496</v>
      </c>
      <c r="BH64" s="30">
        <v>9233535.0604653265</v>
      </c>
      <c r="BI64" s="30">
        <v>6829.5377666163658</v>
      </c>
      <c r="BJ64" s="30">
        <v>6617.6983293025314</v>
      </c>
      <c r="BK64" s="196">
        <v>3.2011044742826941E-2</v>
      </c>
      <c r="BL64" s="30">
        <v>0</v>
      </c>
      <c r="BM64" s="30">
        <v>0</v>
      </c>
      <c r="BN64" s="38">
        <v>9434013.0041831769</v>
      </c>
      <c r="BO64" s="30">
        <v>6943.1327693662552</v>
      </c>
      <c r="BP64" s="30" t="s">
        <v>412</v>
      </c>
      <c r="BQ64" s="30">
        <v>6977.8202693662552</v>
      </c>
      <c r="BR64" s="196">
        <v>3.2199007579547745E-2</v>
      </c>
      <c r="BS64" s="30">
        <v>0</v>
      </c>
      <c r="BT64" s="30">
        <v>9434013.0041831769</v>
      </c>
      <c r="BU64" s="30">
        <v>0</v>
      </c>
      <c r="BV64" s="38">
        <v>9434013.0041831769</v>
      </c>
      <c r="BW64" s="211">
        <v>46897.5</v>
      </c>
      <c r="BX64" s="212">
        <v>9387115.5041831769</v>
      </c>
      <c r="BZ64" s="23">
        <f t="shared" si="0"/>
        <v>8734012</v>
      </c>
      <c r="CB64" s="320"/>
    </row>
    <row r="65" spans="1:80" x14ac:dyDescent="0.25">
      <c r="A65" s="23">
        <v>110773</v>
      </c>
      <c r="B65" s="23">
        <v>8732444</v>
      </c>
      <c r="C65" s="23" t="s">
        <v>149</v>
      </c>
      <c r="D65" s="223">
        <v>369</v>
      </c>
      <c r="E65" s="223">
        <v>369</v>
      </c>
      <c r="F65" s="223">
        <v>0</v>
      </c>
      <c r="G65" s="30">
        <v>1508262.5454249415</v>
      </c>
      <c r="H65" s="30">
        <v>0</v>
      </c>
      <c r="I65" s="30">
        <v>0</v>
      </c>
      <c r="J65" s="30">
        <v>17268.999467161091</v>
      </c>
      <c r="K65" s="30">
        <v>0</v>
      </c>
      <c r="L65" s="30">
        <v>43989.399999999994</v>
      </c>
      <c r="M65" s="30">
        <v>0</v>
      </c>
      <c r="N65" s="30">
        <v>10907.979999999989</v>
      </c>
      <c r="O65" s="30">
        <v>859.58999999999912</v>
      </c>
      <c r="P65" s="30">
        <v>0</v>
      </c>
      <c r="Q65" s="30">
        <v>0</v>
      </c>
      <c r="R65" s="30">
        <v>0</v>
      </c>
      <c r="S65" s="30">
        <v>0</v>
      </c>
      <c r="T65" s="30">
        <v>0</v>
      </c>
      <c r="U65" s="30">
        <v>0</v>
      </c>
      <c r="V65" s="30">
        <v>0</v>
      </c>
      <c r="W65" s="30">
        <v>0</v>
      </c>
      <c r="X65" s="30">
        <v>0</v>
      </c>
      <c r="Y65" s="30">
        <v>0</v>
      </c>
      <c r="Z65" s="30">
        <v>25154.203650186282</v>
      </c>
      <c r="AA65" s="30">
        <v>0</v>
      </c>
      <c r="AB65" s="30">
        <v>168080.61271256022</v>
      </c>
      <c r="AC65" s="30">
        <v>0</v>
      </c>
      <c r="AD65" s="30">
        <v>0</v>
      </c>
      <c r="AE65" s="30">
        <v>0</v>
      </c>
      <c r="AF65" s="30">
        <v>153580.44371785081</v>
      </c>
      <c r="AG65" s="30">
        <v>0</v>
      </c>
      <c r="AH65" s="30">
        <v>0</v>
      </c>
      <c r="AI65" s="30">
        <v>0</v>
      </c>
      <c r="AJ65" s="30">
        <v>62160</v>
      </c>
      <c r="AK65" s="30">
        <v>0</v>
      </c>
      <c r="AL65" s="30">
        <v>0</v>
      </c>
      <c r="AM65" s="30">
        <v>0</v>
      </c>
      <c r="AN65" s="30">
        <v>0</v>
      </c>
      <c r="AO65" s="30">
        <v>0</v>
      </c>
      <c r="AP65" s="30">
        <v>0</v>
      </c>
      <c r="AQ65" s="30">
        <v>0</v>
      </c>
      <c r="AR65" s="30">
        <v>0</v>
      </c>
      <c r="AS65" s="30">
        <v>1508262.5454249415</v>
      </c>
      <c r="AT65" s="30">
        <v>266260.78582990757</v>
      </c>
      <c r="AU65" s="30">
        <v>215740.44371785081</v>
      </c>
      <c r="AV65" s="30">
        <v>243362.63197627399</v>
      </c>
      <c r="AW65" s="38">
        <v>1990263.7749726998</v>
      </c>
      <c r="AX65" s="30">
        <v>1928103.7749726998</v>
      </c>
      <c r="AY65" s="30">
        <v>5115</v>
      </c>
      <c r="AZ65" s="30">
        <v>1887435</v>
      </c>
      <c r="BA65" s="30">
        <v>0</v>
      </c>
      <c r="BB65" s="30">
        <v>0</v>
      </c>
      <c r="BC65" s="30">
        <v>1990263.7749726998</v>
      </c>
      <c r="BD65" s="30">
        <v>1990263.7749726998</v>
      </c>
      <c r="BE65" s="30">
        <v>0</v>
      </c>
      <c r="BF65" s="30">
        <v>1949595</v>
      </c>
      <c r="BG65" s="30">
        <v>1733854.5562821492</v>
      </c>
      <c r="BH65" s="30">
        <v>1774523.331254849</v>
      </c>
      <c r="BI65" s="30">
        <v>4809.0063177638185</v>
      </c>
      <c r="BJ65" s="30">
        <v>4696.3155860168008</v>
      </c>
      <c r="BK65" s="196">
        <v>2.3995561985347073E-2</v>
      </c>
      <c r="BL65" s="30">
        <v>0</v>
      </c>
      <c r="BM65" s="30">
        <v>0</v>
      </c>
      <c r="BN65" s="38">
        <v>1990263.7749726998</v>
      </c>
      <c r="BO65" s="30">
        <v>5225.2134823108399</v>
      </c>
      <c r="BP65" s="30" t="s">
        <v>412</v>
      </c>
      <c r="BQ65" s="30">
        <v>5393.6687668636851</v>
      </c>
      <c r="BR65" s="196">
        <v>2.0944950701421439E-2</v>
      </c>
      <c r="BS65" s="30">
        <v>-3220.8</v>
      </c>
      <c r="BT65" s="30">
        <v>1987042.9749726998</v>
      </c>
      <c r="BU65" s="30">
        <v>-4612.5</v>
      </c>
      <c r="BV65" s="38">
        <v>1982430.4749726998</v>
      </c>
      <c r="BW65" s="211">
        <v>62160</v>
      </c>
      <c r="BX65" s="212">
        <v>1920270.4749726998</v>
      </c>
      <c r="BZ65" s="23">
        <f t="shared" si="0"/>
        <v>8732444</v>
      </c>
      <c r="CB65" s="320"/>
    </row>
    <row r="66" spans="1:80" x14ac:dyDescent="0.25">
      <c r="A66" s="23">
        <v>141707</v>
      </c>
      <c r="B66" s="23">
        <v>8733362</v>
      </c>
      <c r="C66" s="23" t="s">
        <v>150</v>
      </c>
      <c r="D66" s="223">
        <v>217</v>
      </c>
      <c r="E66" s="223">
        <v>217</v>
      </c>
      <c r="F66" s="223">
        <v>0</v>
      </c>
      <c r="G66" s="30">
        <v>886972.82481629343</v>
      </c>
      <c r="H66" s="30">
        <v>0</v>
      </c>
      <c r="I66" s="30">
        <v>0</v>
      </c>
      <c r="J66" s="30">
        <v>43172.498667902728</v>
      </c>
      <c r="K66" s="30">
        <v>0</v>
      </c>
      <c r="L66" s="30">
        <v>108088.23999999985</v>
      </c>
      <c r="M66" s="30">
        <v>0</v>
      </c>
      <c r="N66" s="30">
        <v>948.51999999999975</v>
      </c>
      <c r="O66" s="30">
        <v>15186.089999999966</v>
      </c>
      <c r="P66" s="30">
        <v>0</v>
      </c>
      <c r="Q66" s="30">
        <v>0</v>
      </c>
      <c r="R66" s="30">
        <v>0</v>
      </c>
      <c r="S66" s="30">
        <v>0</v>
      </c>
      <c r="T66" s="30">
        <v>0</v>
      </c>
      <c r="U66" s="30">
        <v>0</v>
      </c>
      <c r="V66" s="30">
        <v>0</v>
      </c>
      <c r="W66" s="30">
        <v>0</v>
      </c>
      <c r="X66" s="30">
        <v>0</v>
      </c>
      <c r="Y66" s="30">
        <v>0</v>
      </c>
      <c r="Z66" s="30">
        <v>9861.7203109131406</v>
      </c>
      <c r="AA66" s="30">
        <v>0</v>
      </c>
      <c r="AB66" s="30">
        <v>105783.11169869221</v>
      </c>
      <c r="AC66" s="30">
        <v>0</v>
      </c>
      <c r="AD66" s="30">
        <v>8896.300581646914</v>
      </c>
      <c r="AE66" s="30">
        <v>0</v>
      </c>
      <c r="AF66" s="30">
        <v>153580.44371785081</v>
      </c>
      <c r="AG66" s="30">
        <v>0</v>
      </c>
      <c r="AH66" s="30">
        <v>0</v>
      </c>
      <c r="AI66" s="30">
        <v>0</v>
      </c>
      <c r="AJ66" s="30">
        <v>6882</v>
      </c>
      <c r="AK66" s="30">
        <v>0</v>
      </c>
      <c r="AL66" s="30">
        <v>0</v>
      </c>
      <c r="AM66" s="30">
        <v>0</v>
      </c>
      <c r="AN66" s="30">
        <v>0</v>
      </c>
      <c r="AO66" s="30">
        <v>0</v>
      </c>
      <c r="AP66" s="30">
        <v>0</v>
      </c>
      <c r="AQ66" s="30">
        <v>0</v>
      </c>
      <c r="AR66" s="30">
        <v>0</v>
      </c>
      <c r="AS66" s="30">
        <v>886972.82481629343</v>
      </c>
      <c r="AT66" s="30">
        <v>291936.4812591548</v>
      </c>
      <c r="AU66" s="30">
        <v>160462.44371785081</v>
      </c>
      <c r="AV66" s="30">
        <v>168489.05605813419</v>
      </c>
      <c r="AW66" s="38">
        <v>1339371.749793299</v>
      </c>
      <c r="AX66" s="30">
        <v>1332489.749793299</v>
      </c>
      <c r="AY66" s="30">
        <v>5115</v>
      </c>
      <c r="AZ66" s="30">
        <v>1109955</v>
      </c>
      <c r="BA66" s="30">
        <v>0</v>
      </c>
      <c r="BB66" s="30">
        <v>0</v>
      </c>
      <c r="BC66" s="30">
        <v>1339371.749793299</v>
      </c>
      <c r="BD66" s="30">
        <v>1339371.749793299</v>
      </c>
      <c r="BE66" s="30">
        <v>0</v>
      </c>
      <c r="BF66" s="30">
        <v>1116837</v>
      </c>
      <c r="BG66" s="30">
        <v>956374.55628214916</v>
      </c>
      <c r="BH66" s="30">
        <v>1178909.3060754482</v>
      </c>
      <c r="BI66" s="30">
        <v>5432.7617791495304</v>
      </c>
      <c r="BJ66" s="30">
        <v>5085.9715277727819</v>
      </c>
      <c r="BK66" s="196">
        <v>6.8185645452996241E-2</v>
      </c>
      <c r="BL66" s="30">
        <v>0</v>
      </c>
      <c r="BM66" s="30">
        <v>0</v>
      </c>
      <c r="BN66" s="38">
        <v>1339371.749793299</v>
      </c>
      <c r="BO66" s="30">
        <v>6140.5057594161244</v>
      </c>
      <c r="BP66" s="30" t="s">
        <v>412</v>
      </c>
      <c r="BQ66" s="30">
        <v>6172.2200451304097</v>
      </c>
      <c r="BR66" s="196">
        <v>7.1090429621639917E-2</v>
      </c>
      <c r="BS66" s="30">
        <v>0</v>
      </c>
      <c r="BT66" s="30">
        <v>1339371.749793299</v>
      </c>
      <c r="BU66" s="30">
        <v>0</v>
      </c>
      <c r="BV66" s="38">
        <v>1339371.749793299</v>
      </c>
      <c r="BW66" s="211">
        <v>6882</v>
      </c>
      <c r="BX66" s="212">
        <v>1332489.749793299</v>
      </c>
      <c r="BZ66" s="23">
        <f t="shared" si="0"/>
        <v>8733362</v>
      </c>
      <c r="CB66" s="320"/>
    </row>
    <row r="67" spans="1:80" x14ac:dyDescent="0.25">
      <c r="A67" s="23">
        <v>141949</v>
      </c>
      <c r="B67" s="23">
        <v>8732037</v>
      </c>
      <c r="C67" s="23" t="s">
        <v>151</v>
      </c>
      <c r="D67" s="223">
        <v>352.5</v>
      </c>
      <c r="E67" s="223">
        <v>352.5</v>
      </c>
      <c r="F67" s="223">
        <v>0</v>
      </c>
      <c r="G67" s="30">
        <v>1440819.9112799237</v>
      </c>
      <c r="H67" s="30">
        <v>0</v>
      </c>
      <c r="I67" s="30">
        <v>0</v>
      </c>
      <c r="J67" s="30">
        <v>19240.000284308506</v>
      </c>
      <c r="K67" s="30">
        <v>0</v>
      </c>
      <c r="L67" s="30">
        <v>48932.345373133954</v>
      </c>
      <c r="M67" s="30">
        <v>0</v>
      </c>
      <c r="N67" s="30">
        <v>249.51738805970135</v>
      </c>
      <c r="O67" s="30">
        <v>0</v>
      </c>
      <c r="P67" s="30">
        <v>473.04447761194001</v>
      </c>
      <c r="Q67" s="30">
        <v>0</v>
      </c>
      <c r="R67" s="30">
        <v>0</v>
      </c>
      <c r="S67" s="30">
        <v>0</v>
      </c>
      <c r="T67" s="30">
        <v>0</v>
      </c>
      <c r="U67" s="30">
        <v>0</v>
      </c>
      <c r="V67" s="30">
        <v>0</v>
      </c>
      <c r="W67" s="30">
        <v>0</v>
      </c>
      <c r="X67" s="30">
        <v>0</v>
      </c>
      <c r="Y67" s="30">
        <v>0</v>
      </c>
      <c r="Z67" s="30">
        <v>14367.241936476437</v>
      </c>
      <c r="AA67" s="30">
        <v>0</v>
      </c>
      <c r="AB67" s="30">
        <v>140497.87783569709</v>
      </c>
      <c r="AC67" s="30">
        <v>0</v>
      </c>
      <c r="AD67" s="30">
        <v>20744.382044712231</v>
      </c>
      <c r="AE67" s="30">
        <v>0</v>
      </c>
      <c r="AF67" s="30">
        <v>153580.44371785081</v>
      </c>
      <c r="AG67" s="30">
        <v>0</v>
      </c>
      <c r="AH67" s="30">
        <v>0</v>
      </c>
      <c r="AI67" s="30">
        <v>0</v>
      </c>
      <c r="AJ67" s="30">
        <v>9657</v>
      </c>
      <c r="AK67" s="30">
        <v>0</v>
      </c>
      <c r="AL67" s="30">
        <v>0</v>
      </c>
      <c r="AM67" s="30">
        <v>0</v>
      </c>
      <c r="AN67" s="30">
        <v>0</v>
      </c>
      <c r="AO67" s="30">
        <v>0</v>
      </c>
      <c r="AP67" s="30">
        <v>0</v>
      </c>
      <c r="AQ67" s="30">
        <v>0</v>
      </c>
      <c r="AR67" s="30">
        <v>0</v>
      </c>
      <c r="AS67" s="30">
        <v>1440819.9112799237</v>
      </c>
      <c r="AT67" s="30">
        <v>244504.40933999987</v>
      </c>
      <c r="AU67" s="30">
        <v>163237.44371785081</v>
      </c>
      <c r="AV67" s="30">
        <v>205489.83025189201</v>
      </c>
      <c r="AW67" s="38">
        <v>1848561.7643377744</v>
      </c>
      <c r="AX67" s="30">
        <v>1838904.7643377744</v>
      </c>
      <c r="AY67" s="30">
        <v>5115</v>
      </c>
      <c r="AZ67" s="30">
        <v>1803037.5</v>
      </c>
      <c r="BA67" s="30">
        <v>0</v>
      </c>
      <c r="BB67" s="30">
        <v>0</v>
      </c>
      <c r="BC67" s="30">
        <v>1848561.7643377744</v>
      </c>
      <c r="BD67" s="30">
        <v>1848561.7643377746</v>
      </c>
      <c r="BE67" s="30">
        <v>0</v>
      </c>
      <c r="BF67" s="30">
        <v>1812694.5</v>
      </c>
      <c r="BG67" s="30">
        <v>1649457.0562821492</v>
      </c>
      <c r="BH67" s="30">
        <v>1685324.3206199235</v>
      </c>
      <c r="BI67" s="30">
        <v>4781.0619024678681</v>
      </c>
      <c r="BJ67" s="30">
        <v>4651.6909400367595</v>
      </c>
      <c r="BK67" s="196">
        <v>2.7811598857013984E-2</v>
      </c>
      <c r="BL67" s="30">
        <v>0</v>
      </c>
      <c r="BM67" s="30">
        <v>0</v>
      </c>
      <c r="BN67" s="38">
        <v>1848561.7643377744</v>
      </c>
      <c r="BO67" s="30">
        <v>5216.7511045043248</v>
      </c>
      <c r="BP67" s="30" t="s">
        <v>412</v>
      </c>
      <c r="BQ67" s="30">
        <v>5244.1468491851756</v>
      </c>
      <c r="BR67" s="196">
        <v>2.0495487455236772E-2</v>
      </c>
      <c r="BS67" s="30">
        <v>0</v>
      </c>
      <c r="BT67" s="30">
        <v>1848561.7643377744</v>
      </c>
      <c r="BU67" s="30">
        <v>0</v>
      </c>
      <c r="BV67" s="38">
        <v>1848561.7643377744</v>
      </c>
      <c r="BW67" s="211">
        <v>9657</v>
      </c>
      <c r="BX67" s="212">
        <v>1838904.7643377744</v>
      </c>
      <c r="BZ67" s="23">
        <f t="shared" si="0"/>
        <v>8732037</v>
      </c>
      <c r="CB67" s="320"/>
    </row>
    <row r="68" spans="1:80" x14ac:dyDescent="0.25">
      <c r="A68" s="23">
        <v>146369</v>
      </c>
      <c r="B68" s="23">
        <v>8734014</v>
      </c>
      <c r="C68" s="23" t="s">
        <v>152</v>
      </c>
      <c r="D68" s="223">
        <v>739</v>
      </c>
      <c r="E68" s="223">
        <v>0</v>
      </c>
      <c r="F68" s="223">
        <v>739</v>
      </c>
      <c r="G68" s="30">
        <v>0</v>
      </c>
      <c r="H68" s="30">
        <v>2687828.7452551331</v>
      </c>
      <c r="I68" s="30">
        <v>1734231.9796873147</v>
      </c>
      <c r="J68" s="30">
        <v>0</v>
      </c>
      <c r="K68" s="30">
        <v>122914.6432662639</v>
      </c>
      <c r="L68" s="30">
        <v>0</v>
      </c>
      <c r="M68" s="30">
        <v>444361.43999999959</v>
      </c>
      <c r="N68" s="30">
        <v>0</v>
      </c>
      <c r="O68" s="30">
        <v>0</v>
      </c>
      <c r="P68" s="30">
        <v>0</v>
      </c>
      <c r="Q68" s="30">
        <v>0</v>
      </c>
      <c r="R68" s="30">
        <v>0</v>
      </c>
      <c r="S68" s="30">
        <v>0</v>
      </c>
      <c r="T68" s="30">
        <v>14573.547016841239</v>
      </c>
      <c r="U68" s="30">
        <v>74024.365799828534</v>
      </c>
      <c r="V68" s="30">
        <v>653.74779578652908</v>
      </c>
      <c r="W68" s="30">
        <v>0</v>
      </c>
      <c r="X68" s="30">
        <v>0</v>
      </c>
      <c r="Y68" s="30">
        <v>0</v>
      </c>
      <c r="Z68" s="30">
        <v>0</v>
      </c>
      <c r="AA68" s="30">
        <v>24928.299536897106</v>
      </c>
      <c r="AB68" s="30">
        <v>0</v>
      </c>
      <c r="AC68" s="30">
        <v>326033.46951804735</v>
      </c>
      <c r="AD68" s="30">
        <v>0</v>
      </c>
      <c r="AE68" s="30">
        <v>0</v>
      </c>
      <c r="AF68" s="30">
        <v>153580.44371785081</v>
      </c>
      <c r="AG68" s="30">
        <v>0</v>
      </c>
      <c r="AH68" s="30">
        <v>0</v>
      </c>
      <c r="AI68" s="30">
        <v>0</v>
      </c>
      <c r="AJ68" s="30">
        <v>16650</v>
      </c>
      <c r="AK68" s="30">
        <v>0</v>
      </c>
      <c r="AL68" s="30">
        <v>0</v>
      </c>
      <c r="AM68" s="30">
        <v>0</v>
      </c>
      <c r="AN68" s="30">
        <v>0</v>
      </c>
      <c r="AO68" s="30">
        <v>0</v>
      </c>
      <c r="AP68" s="30">
        <v>0</v>
      </c>
      <c r="AQ68" s="30">
        <v>0</v>
      </c>
      <c r="AR68" s="30">
        <v>0</v>
      </c>
      <c r="AS68" s="30">
        <v>4422060.7249424476</v>
      </c>
      <c r="AT68" s="30">
        <v>1007489.5129336643</v>
      </c>
      <c r="AU68" s="30">
        <v>170230.44371785081</v>
      </c>
      <c r="AV68" s="30">
        <v>626582.25230171392</v>
      </c>
      <c r="AW68" s="38">
        <v>5599780.681593962</v>
      </c>
      <c r="AX68" s="30">
        <v>5583130.681593962</v>
      </c>
      <c r="AY68" s="30">
        <v>6640</v>
      </c>
      <c r="AZ68" s="30">
        <v>4906960</v>
      </c>
      <c r="BA68" s="30">
        <v>0</v>
      </c>
      <c r="BB68" s="30">
        <v>0</v>
      </c>
      <c r="BC68" s="30">
        <v>5599780.681593962</v>
      </c>
      <c r="BD68" s="30">
        <v>0</v>
      </c>
      <c r="BE68" s="30">
        <v>5599780.6815939629</v>
      </c>
      <c r="BF68" s="30">
        <v>4923610</v>
      </c>
      <c r="BG68" s="30">
        <v>4753379.5562821496</v>
      </c>
      <c r="BH68" s="30">
        <v>5429550.2378761116</v>
      </c>
      <c r="BI68" s="30">
        <v>7347.1586439460243</v>
      </c>
      <c r="BJ68" s="30">
        <v>7140.5366119762002</v>
      </c>
      <c r="BK68" s="196">
        <v>2.8936485196823295E-2</v>
      </c>
      <c r="BL68" s="30">
        <v>0</v>
      </c>
      <c r="BM68" s="30">
        <v>0</v>
      </c>
      <c r="BN68" s="38">
        <v>5599780.681593962</v>
      </c>
      <c r="BO68" s="30">
        <v>7554.9806246197049</v>
      </c>
      <c r="BP68" s="30" t="s">
        <v>412</v>
      </c>
      <c r="BQ68" s="30">
        <v>7577.5110711690959</v>
      </c>
      <c r="BR68" s="196">
        <v>2.8553853105236948E-2</v>
      </c>
      <c r="BS68" s="30">
        <v>0</v>
      </c>
      <c r="BT68" s="30">
        <v>5599780.681593962</v>
      </c>
      <c r="BU68" s="30">
        <v>0</v>
      </c>
      <c r="BV68" s="38">
        <v>5599780.681593962</v>
      </c>
      <c r="BW68" s="211">
        <v>16650</v>
      </c>
      <c r="BX68" s="212">
        <v>5583130.681593962</v>
      </c>
      <c r="BZ68" s="23">
        <f t="shared" si="0"/>
        <v>8734014</v>
      </c>
      <c r="CB68" s="320"/>
    </row>
    <row r="69" spans="1:80" x14ac:dyDescent="0.25">
      <c r="A69" s="23">
        <v>110820</v>
      </c>
      <c r="B69" s="23">
        <v>8733074</v>
      </c>
      <c r="C69" s="23" t="s">
        <v>153</v>
      </c>
      <c r="D69" s="223">
        <v>187</v>
      </c>
      <c r="E69" s="223">
        <v>187</v>
      </c>
      <c r="F69" s="223">
        <v>0</v>
      </c>
      <c r="G69" s="30">
        <v>764349.85364353401</v>
      </c>
      <c r="H69" s="30">
        <v>0</v>
      </c>
      <c r="I69" s="30">
        <v>0</v>
      </c>
      <c r="J69" s="30">
        <v>17776.911216195193</v>
      </c>
      <c r="K69" s="30">
        <v>0</v>
      </c>
      <c r="L69" s="30">
        <v>43989.39999999987</v>
      </c>
      <c r="M69" s="30">
        <v>0</v>
      </c>
      <c r="N69" s="30">
        <v>1422.7799999999997</v>
      </c>
      <c r="O69" s="30">
        <v>3438.3599999999992</v>
      </c>
      <c r="P69" s="30">
        <v>0</v>
      </c>
      <c r="Q69" s="30">
        <v>0</v>
      </c>
      <c r="R69" s="30">
        <v>0</v>
      </c>
      <c r="S69" s="30">
        <v>0</v>
      </c>
      <c r="T69" s="30">
        <v>0</v>
      </c>
      <c r="U69" s="30">
        <v>0</v>
      </c>
      <c r="V69" s="30">
        <v>0</v>
      </c>
      <c r="W69" s="30">
        <v>0</v>
      </c>
      <c r="X69" s="30">
        <v>0</v>
      </c>
      <c r="Y69" s="30">
        <v>0</v>
      </c>
      <c r="Z69" s="30">
        <v>12515.750108873177</v>
      </c>
      <c r="AA69" s="30">
        <v>0</v>
      </c>
      <c r="AB69" s="30">
        <v>43892.674023380765</v>
      </c>
      <c r="AC69" s="30">
        <v>0</v>
      </c>
      <c r="AD69" s="30">
        <v>0</v>
      </c>
      <c r="AE69" s="30">
        <v>0</v>
      </c>
      <c r="AF69" s="30">
        <v>153580.44371785081</v>
      </c>
      <c r="AG69" s="30">
        <v>0</v>
      </c>
      <c r="AH69" s="30">
        <v>0</v>
      </c>
      <c r="AI69" s="30">
        <v>0</v>
      </c>
      <c r="AJ69" s="30">
        <v>22455</v>
      </c>
      <c r="AK69" s="30">
        <v>0</v>
      </c>
      <c r="AL69" s="30">
        <v>0</v>
      </c>
      <c r="AM69" s="30">
        <v>0</v>
      </c>
      <c r="AN69" s="30">
        <v>0</v>
      </c>
      <c r="AO69" s="30">
        <v>0</v>
      </c>
      <c r="AP69" s="30">
        <v>0</v>
      </c>
      <c r="AQ69" s="30">
        <v>0</v>
      </c>
      <c r="AR69" s="30">
        <v>0</v>
      </c>
      <c r="AS69" s="30">
        <v>764349.85364353401</v>
      </c>
      <c r="AT69" s="30">
        <v>123035.875348449</v>
      </c>
      <c r="AU69" s="30">
        <v>176035.44371785081</v>
      </c>
      <c r="AV69" s="30">
        <v>84289.15429074163</v>
      </c>
      <c r="AW69" s="38">
        <v>1063421.1727098338</v>
      </c>
      <c r="AX69" s="30">
        <v>1040966.1727098338</v>
      </c>
      <c r="AY69" s="30">
        <v>5115</v>
      </c>
      <c r="AZ69" s="30">
        <v>956505</v>
      </c>
      <c r="BA69" s="30">
        <v>0</v>
      </c>
      <c r="BB69" s="30">
        <v>0</v>
      </c>
      <c r="BC69" s="30">
        <v>1063421.1727098338</v>
      </c>
      <c r="BD69" s="30">
        <v>1063421.1727098338</v>
      </c>
      <c r="BE69" s="30">
        <v>0</v>
      </c>
      <c r="BF69" s="30">
        <v>978960</v>
      </c>
      <c r="BG69" s="30">
        <v>802924.55628214916</v>
      </c>
      <c r="BH69" s="30">
        <v>887385.72899198299</v>
      </c>
      <c r="BI69" s="30">
        <v>4745.378229903652</v>
      </c>
      <c r="BJ69" s="30">
        <v>4613.9562908189355</v>
      </c>
      <c r="BK69" s="196">
        <v>2.8483568287420932E-2</v>
      </c>
      <c r="BL69" s="30">
        <v>0</v>
      </c>
      <c r="BM69" s="30">
        <v>0</v>
      </c>
      <c r="BN69" s="38">
        <v>1063421.1727098338</v>
      </c>
      <c r="BO69" s="30">
        <v>5566.6640251862773</v>
      </c>
      <c r="BP69" s="30" t="s">
        <v>412</v>
      </c>
      <c r="BQ69" s="30">
        <v>5686.7442390900205</v>
      </c>
      <c r="BR69" s="196">
        <v>3.3385288600764396E-2</v>
      </c>
      <c r="BS69" s="30">
        <v>-1714.8499999999997</v>
      </c>
      <c r="BT69" s="30">
        <v>1061706.3227098337</v>
      </c>
      <c r="BU69" s="30">
        <v>-2337.5</v>
      </c>
      <c r="BV69" s="38">
        <v>1059368.8227098337</v>
      </c>
      <c r="BW69" s="211">
        <v>22455</v>
      </c>
      <c r="BX69" s="212">
        <v>1036913.8227098337</v>
      </c>
      <c r="BZ69" s="23">
        <f t="shared" si="0"/>
        <v>8733074</v>
      </c>
      <c r="CB69" s="320"/>
    </row>
    <row r="70" spans="1:80" x14ac:dyDescent="0.25">
      <c r="A70" s="23">
        <v>145302</v>
      </c>
      <c r="B70" s="23">
        <v>8732055</v>
      </c>
      <c r="C70" s="23" t="s">
        <v>154</v>
      </c>
      <c r="D70" s="223">
        <v>82</v>
      </c>
      <c r="E70" s="223">
        <v>82</v>
      </c>
      <c r="F70" s="223">
        <v>0</v>
      </c>
      <c r="G70" s="30">
        <v>335169.45453887584</v>
      </c>
      <c r="H70" s="30">
        <v>0</v>
      </c>
      <c r="I70" s="30">
        <v>0</v>
      </c>
      <c r="J70" s="30">
        <v>12189.881976819581</v>
      </c>
      <c r="K70" s="30">
        <v>0</v>
      </c>
      <c r="L70" s="30">
        <v>30164.159999999967</v>
      </c>
      <c r="M70" s="30">
        <v>0</v>
      </c>
      <c r="N70" s="30">
        <v>237.12999999999977</v>
      </c>
      <c r="O70" s="30">
        <v>19484.039999999979</v>
      </c>
      <c r="P70" s="30">
        <v>0</v>
      </c>
      <c r="Q70" s="30">
        <v>0</v>
      </c>
      <c r="R70" s="30">
        <v>0</v>
      </c>
      <c r="S70" s="30">
        <v>0</v>
      </c>
      <c r="T70" s="30">
        <v>0</v>
      </c>
      <c r="U70" s="30">
        <v>0</v>
      </c>
      <c r="V70" s="30">
        <v>0</v>
      </c>
      <c r="W70" s="30">
        <v>0</v>
      </c>
      <c r="X70" s="30">
        <v>0</v>
      </c>
      <c r="Y70" s="30">
        <v>0</v>
      </c>
      <c r="Z70" s="30">
        <v>5668.552935253244</v>
      </c>
      <c r="AA70" s="30">
        <v>0</v>
      </c>
      <c r="AB70" s="30">
        <v>28451.523465335056</v>
      </c>
      <c r="AC70" s="30">
        <v>0</v>
      </c>
      <c r="AD70" s="30">
        <v>79.25434816611579</v>
      </c>
      <c r="AE70" s="30">
        <v>0</v>
      </c>
      <c r="AF70" s="30">
        <v>153580.44371785081</v>
      </c>
      <c r="AG70" s="30">
        <v>0</v>
      </c>
      <c r="AH70" s="30">
        <v>0</v>
      </c>
      <c r="AI70" s="30">
        <v>0</v>
      </c>
      <c r="AJ70" s="30">
        <v>2744.5</v>
      </c>
      <c r="AK70" s="30">
        <v>0</v>
      </c>
      <c r="AL70" s="30">
        <v>0</v>
      </c>
      <c r="AM70" s="30">
        <v>0</v>
      </c>
      <c r="AN70" s="30">
        <v>0</v>
      </c>
      <c r="AO70" s="30">
        <v>0</v>
      </c>
      <c r="AP70" s="30">
        <v>0</v>
      </c>
      <c r="AQ70" s="30">
        <v>0</v>
      </c>
      <c r="AR70" s="30">
        <v>0</v>
      </c>
      <c r="AS70" s="30">
        <v>335169.45453887584</v>
      </c>
      <c r="AT70" s="30">
        <v>96274.542725573934</v>
      </c>
      <c r="AU70" s="30">
        <v>156324.94371785081</v>
      </c>
      <c r="AV70" s="30">
        <v>60884.583344572027</v>
      </c>
      <c r="AW70" s="38">
        <v>587768.94098230056</v>
      </c>
      <c r="AX70" s="30">
        <v>585024.44098230056</v>
      </c>
      <c r="AY70" s="30">
        <v>5115</v>
      </c>
      <c r="AZ70" s="30">
        <v>419430</v>
      </c>
      <c r="BA70" s="30">
        <v>0</v>
      </c>
      <c r="BB70" s="30">
        <v>0</v>
      </c>
      <c r="BC70" s="30">
        <v>587768.94098230056</v>
      </c>
      <c r="BD70" s="30">
        <v>587768.94098230067</v>
      </c>
      <c r="BE70" s="30">
        <v>0</v>
      </c>
      <c r="BF70" s="30">
        <v>422174.5</v>
      </c>
      <c r="BG70" s="30">
        <v>265849.55628214916</v>
      </c>
      <c r="BH70" s="30">
        <v>431443.99726444972</v>
      </c>
      <c r="BI70" s="30">
        <v>5261.5121617615823</v>
      </c>
      <c r="BJ70" s="30">
        <v>5117.467046848813</v>
      </c>
      <c r="BK70" s="196">
        <v>2.8147736681854774E-2</v>
      </c>
      <c r="BL70" s="30">
        <v>0</v>
      </c>
      <c r="BM70" s="30">
        <v>0</v>
      </c>
      <c r="BN70" s="38">
        <v>587768.94098230056</v>
      </c>
      <c r="BO70" s="30">
        <v>7134.4444022231773</v>
      </c>
      <c r="BP70" s="30" t="s">
        <v>412</v>
      </c>
      <c r="BQ70" s="30">
        <v>7167.9139144182991</v>
      </c>
      <c r="BR70" s="196">
        <v>3.0378398606073498E-2</v>
      </c>
      <c r="BS70" s="30">
        <v>0</v>
      </c>
      <c r="BT70" s="30">
        <v>587768.94098230056</v>
      </c>
      <c r="BU70" s="30">
        <v>0</v>
      </c>
      <c r="BV70" s="38">
        <v>587768.94098230056</v>
      </c>
      <c r="BW70" s="211">
        <v>2744.5</v>
      </c>
      <c r="BX70" s="212">
        <v>585024.44098230056</v>
      </c>
      <c r="BZ70" s="23">
        <f t="shared" ref="BZ70:BZ133" si="1">B70</f>
        <v>8732055</v>
      </c>
      <c r="CB70" s="320"/>
    </row>
    <row r="71" spans="1:80" x14ac:dyDescent="0.25">
      <c r="A71" s="23">
        <v>110766</v>
      </c>
      <c r="B71" s="23">
        <v>8732336</v>
      </c>
      <c r="C71" s="23" t="s">
        <v>155</v>
      </c>
      <c r="D71" s="223">
        <v>338</v>
      </c>
      <c r="E71" s="223">
        <v>338</v>
      </c>
      <c r="F71" s="223">
        <v>0</v>
      </c>
      <c r="G71" s="30">
        <v>1381552.1418797567</v>
      </c>
      <c r="H71" s="30">
        <v>0</v>
      </c>
      <c r="I71" s="30">
        <v>0</v>
      </c>
      <c r="J71" s="30">
        <v>47235.792660175786</v>
      </c>
      <c r="K71" s="30">
        <v>0</v>
      </c>
      <c r="L71" s="30">
        <v>124427.15999999971</v>
      </c>
      <c r="M71" s="30">
        <v>0</v>
      </c>
      <c r="N71" s="30">
        <v>0</v>
      </c>
      <c r="O71" s="30">
        <v>574.76047477744726</v>
      </c>
      <c r="P71" s="30">
        <v>0</v>
      </c>
      <c r="Q71" s="30">
        <v>0</v>
      </c>
      <c r="R71" s="30">
        <v>0</v>
      </c>
      <c r="S71" s="30">
        <v>0</v>
      </c>
      <c r="T71" s="30">
        <v>0</v>
      </c>
      <c r="U71" s="30">
        <v>0</v>
      </c>
      <c r="V71" s="30">
        <v>0</v>
      </c>
      <c r="W71" s="30">
        <v>0</v>
      </c>
      <c r="X71" s="30">
        <v>0</v>
      </c>
      <c r="Y71" s="30">
        <v>0</v>
      </c>
      <c r="Z71" s="30">
        <v>56305.43598518525</v>
      </c>
      <c r="AA71" s="30">
        <v>0</v>
      </c>
      <c r="AB71" s="30">
        <v>182577.23903870332</v>
      </c>
      <c r="AC71" s="30">
        <v>0</v>
      </c>
      <c r="AD71" s="30">
        <v>8638.7239501071563</v>
      </c>
      <c r="AE71" s="30">
        <v>0</v>
      </c>
      <c r="AF71" s="30">
        <v>153580.44371785081</v>
      </c>
      <c r="AG71" s="30">
        <v>0</v>
      </c>
      <c r="AH71" s="30">
        <v>0</v>
      </c>
      <c r="AI71" s="30">
        <v>0</v>
      </c>
      <c r="AJ71" s="30">
        <v>13209</v>
      </c>
      <c r="AK71" s="30">
        <v>0</v>
      </c>
      <c r="AL71" s="30">
        <v>0</v>
      </c>
      <c r="AM71" s="30">
        <v>0</v>
      </c>
      <c r="AN71" s="30">
        <v>0</v>
      </c>
      <c r="AO71" s="30">
        <v>0</v>
      </c>
      <c r="AP71" s="30">
        <v>0</v>
      </c>
      <c r="AQ71" s="30">
        <v>0</v>
      </c>
      <c r="AR71" s="30">
        <v>0</v>
      </c>
      <c r="AS71" s="30">
        <v>1381552.1418797567</v>
      </c>
      <c r="AT71" s="30">
        <v>419759.1121089487</v>
      </c>
      <c r="AU71" s="30">
        <v>166789.44371785081</v>
      </c>
      <c r="AV71" s="30">
        <v>255436.69033599424</v>
      </c>
      <c r="AW71" s="38">
        <v>1968100.6977065562</v>
      </c>
      <c r="AX71" s="30">
        <v>1954891.6977065562</v>
      </c>
      <c r="AY71" s="30">
        <v>5115</v>
      </c>
      <c r="AZ71" s="30">
        <v>1728870</v>
      </c>
      <c r="BA71" s="30">
        <v>0</v>
      </c>
      <c r="BB71" s="30">
        <v>0</v>
      </c>
      <c r="BC71" s="30">
        <v>1968100.6977065562</v>
      </c>
      <c r="BD71" s="30">
        <v>1968100.6977065562</v>
      </c>
      <c r="BE71" s="30">
        <v>0</v>
      </c>
      <c r="BF71" s="30">
        <v>1742079</v>
      </c>
      <c r="BG71" s="30">
        <v>1575289.5562821492</v>
      </c>
      <c r="BH71" s="30">
        <v>1801311.2539887053</v>
      </c>
      <c r="BI71" s="30">
        <v>5329.3232366529746</v>
      </c>
      <c r="BJ71" s="30">
        <v>5096.8728289129749</v>
      </c>
      <c r="BK71" s="196">
        <v>4.5606475880932487E-2</v>
      </c>
      <c r="BL71" s="30">
        <v>0</v>
      </c>
      <c r="BM71" s="30">
        <v>0</v>
      </c>
      <c r="BN71" s="38">
        <v>1968100.6977065562</v>
      </c>
      <c r="BO71" s="30">
        <v>5783.7032476525328</v>
      </c>
      <c r="BP71" s="30" t="s">
        <v>412</v>
      </c>
      <c r="BQ71" s="30">
        <v>5822.7831293093377</v>
      </c>
      <c r="BR71" s="196">
        <v>4.8772848890084708E-2</v>
      </c>
      <c r="BS71" s="30">
        <v>-3237.849999999999</v>
      </c>
      <c r="BT71" s="30">
        <v>1964862.8477065561</v>
      </c>
      <c r="BU71" s="30">
        <v>-4225</v>
      </c>
      <c r="BV71" s="38">
        <v>1960637.8477065561</v>
      </c>
      <c r="BW71" s="211">
        <v>13209</v>
      </c>
      <c r="BX71" s="212">
        <v>1947428.8477065561</v>
      </c>
      <c r="BZ71" s="23">
        <f t="shared" si="1"/>
        <v>8732336</v>
      </c>
      <c r="CB71" s="320"/>
    </row>
    <row r="72" spans="1:80" x14ac:dyDescent="0.25">
      <c r="A72" s="23">
        <v>145423</v>
      </c>
      <c r="B72" s="23">
        <v>8732009</v>
      </c>
      <c r="C72" s="23" t="s">
        <v>156</v>
      </c>
      <c r="D72" s="223">
        <v>115</v>
      </c>
      <c r="E72" s="223">
        <v>115</v>
      </c>
      <c r="F72" s="223">
        <v>0</v>
      </c>
      <c r="G72" s="30">
        <v>470054.72282891127</v>
      </c>
      <c r="H72" s="30">
        <v>0</v>
      </c>
      <c r="I72" s="30">
        <v>0</v>
      </c>
      <c r="J72" s="30">
        <v>20316.469961365947</v>
      </c>
      <c r="K72" s="30">
        <v>0</v>
      </c>
      <c r="L72" s="30">
        <v>50273.599999999889</v>
      </c>
      <c r="M72" s="30">
        <v>0</v>
      </c>
      <c r="N72" s="30">
        <v>2845.5599999999858</v>
      </c>
      <c r="O72" s="30">
        <v>3724.8899999999808</v>
      </c>
      <c r="P72" s="30">
        <v>19780.639999999952</v>
      </c>
      <c r="Q72" s="30">
        <v>0</v>
      </c>
      <c r="R72" s="30">
        <v>0</v>
      </c>
      <c r="S72" s="30">
        <v>0</v>
      </c>
      <c r="T72" s="30">
        <v>0</v>
      </c>
      <c r="U72" s="30">
        <v>0</v>
      </c>
      <c r="V72" s="30">
        <v>0</v>
      </c>
      <c r="W72" s="30">
        <v>0</v>
      </c>
      <c r="X72" s="30">
        <v>0</v>
      </c>
      <c r="Y72" s="30">
        <v>0</v>
      </c>
      <c r="Z72" s="30">
        <v>4794.9642288420437</v>
      </c>
      <c r="AA72" s="30">
        <v>0</v>
      </c>
      <c r="AB72" s="30">
        <v>67151.758633934354</v>
      </c>
      <c r="AC72" s="30">
        <v>0</v>
      </c>
      <c r="AD72" s="30">
        <v>0</v>
      </c>
      <c r="AE72" s="30">
        <v>0</v>
      </c>
      <c r="AF72" s="30">
        <v>153580.44371785081</v>
      </c>
      <c r="AG72" s="30">
        <v>0</v>
      </c>
      <c r="AH72" s="30">
        <v>0</v>
      </c>
      <c r="AI72" s="30">
        <v>0</v>
      </c>
      <c r="AJ72" s="30">
        <v>3068.85</v>
      </c>
      <c r="AK72" s="30">
        <v>0</v>
      </c>
      <c r="AL72" s="30">
        <v>0</v>
      </c>
      <c r="AM72" s="30">
        <v>0</v>
      </c>
      <c r="AN72" s="30">
        <v>0</v>
      </c>
      <c r="AO72" s="30">
        <v>0</v>
      </c>
      <c r="AP72" s="30">
        <v>0</v>
      </c>
      <c r="AQ72" s="30">
        <v>0</v>
      </c>
      <c r="AR72" s="30">
        <v>0</v>
      </c>
      <c r="AS72" s="30">
        <v>470054.72282891127</v>
      </c>
      <c r="AT72" s="30">
        <v>168887.88282414217</v>
      </c>
      <c r="AU72" s="30">
        <v>156649.29371785081</v>
      </c>
      <c r="AV72" s="30">
        <v>112776.27204322733</v>
      </c>
      <c r="AW72" s="38">
        <v>795591.8993709042</v>
      </c>
      <c r="AX72" s="30">
        <v>792523.04937090422</v>
      </c>
      <c r="AY72" s="30">
        <v>5115</v>
      </c>
      <c r="AZ72" s="30">
        <v>588225</v>
      </c>
      <c r="BA72" s="30">
        <v>0</v>
      </c>
      <c r="BB72" s="30">
        <v>0</v>
      </c>
      <c r="BC72" s="30">
        <v>795591.8993709042</v>
      </c>
      <c r="BD72" s="30">
        <v>795591.89937090408</v>
      </c>
      <c r="BE72" s="30">
        <v>0</v>
      </c>
      <c r="BF72" s="30">
        <v>591293.85</v>
      </c>
      <c r="BG72" s="30">
        <v>434644.55628214916</v>
      </c>
      <c r="BH72" s="30">
        <v>638942.60565305338</v>
      </c>
      <c r="BI72" s="30">
        <v>5556.0226578526381</v>
      </c>
      <c r="BJ72" s="30">
        <v>5254.7043927296372</v>
      </c>
      <c r="BK72" s="196">
        <v>5.7342572027439288E-2</v>
      </c>
      <c r="BL72" s="30">
        <v>0</v>
      </c>
      <c r="BM72" s="30">
        <v>0</v>
      </c>
      <c r="BN72" s="38">
        <v>795591.8993709042</v>
      </c>
      <c r="BO72" s="30">
        <v>6891.5047771382979</v>
      </c>
      <c r="BP72" s="30" t="s">
        <v>412</v>
      </c>
      <c r="BQ72" s="30">
        <v>6918.1904293122107</v>
      </c>
      <c r="BR72" s="196">
        <v>8.5439959301471857E-2</v>
      </c>
      <c r="BS72" s="30">
        <v>0</v>
      </c>
      <c r="BT72" s="30">
        <v>795591.8993709042</v>
      </c>
      <c r="BU72" s="30">
        <v>0</v>
      </c>
      <c r="BV72" s="38">
        <v>795591.8993709042</v>
      </c>
      <c r="BW72" s="211">
        <v>3068.85</v>
      </c>
      <c r="BX72" s="212">
        <v>792523.04937090422</v>
      </c>
      <c r="BZ72" s="23">
        <f t="shared" si="1"/>
        <v>8732009</v>
      </c>
      <c r="CB72" s="320"/>
    </row>
    <row r="73" spans="1:80" x14ac:dyDescent="0.25">
      <c r="A73" s="23">
        <v>110606</v>
      </c>
      <c r="B73" s="23">
        <v>8732010</v>
      </c>
      <c r="C73" s="23" t="s">
        <v>157</v>
      </c>
      <c r="D73" s="223">
        <v>92</v>
      </c>
      <c r="E73" s="223">
        <v>92</v>
      </c>
      <c r="F73" s="223">
        <v>0</v>
      </c>
      <c r="G73" s="30">
        <v>376043.778263129</v>
      </c>
      <c r="H73" s="30">
        <v>0</v>
      </c>
      <c r="I73" s="30">
        <v>0</v>
      </c>
      <c r="J73" s="30">
        <v>7110.7644864780841</v>
      </c>
      <c r="K73" s="30">
        <v>0</v>
      </c>
      <c r="L73" s="30">
        <v>17595.759999999969</v>
      </c>
      <c r="M73" s="30">
        <v>0</v>
      </c>
      <c r="N73" s="30">
        <v>0</v>
      </c>
      <c r="O73" s="30">
        <v>286.52999999999986</v>
      </c>
      <c r="P73" s="30">
        <v>0</v>
      </c>
      <c r="Q73" s="30">
        <v>0</v>
      </c>
      <c r="R73" s="30">
        <v>0</v>
      </c>
      <c r="S73" s="30">
        <v>0</v>
      </c>
      <c r="T73" s="30">
        <v>0</v>
      </c>
      <c r="U73" s="30">
        <v>0</v>
      </c>
      <c r="V73" s="30">
        <v>0</v>
      </c>
      <c r="W73" s="30">
        <v>0</v>
      </c>
      <c r="X73" s="30">
        <v>0</v>
      </c>
      <c r="Y73" s="30">
        <v>0</v>
      </c>
      <c r="Z73" s="30">
        <v>688.33632832157593</v>
      </c>
      <c r="AA73" s="30">
        <v>0</v>
      </c>
      <c r="AB73" s="30">
        <v>28166.778739377016</v>
      </c>
      <c r="AC73" s="30">
        <v>0</v>
      </c>
      <c r="AD73" s="30">
        <v>2456.8847931497417</v>
      </c>
      <c r="AE73" s="30">
        <v>0</v>
      </c>
      <c r="AF73" s="30">
        <v>153580.44371785081</v>
      </c>
      <c r="AG73" s="30">
        <v>29904.481366547381</v>
      </c>
      <c r="AH73" s="30">
        <v>0</v>
      </c>
      <c r="AI73" s="30">
        <v>0</v>
      </c>
      <c r="AJ73" s="30">
        <v>14845.25</v>
      </c>
      <c r="AK73" s="30">
        <v>0</v>
      </c>
      <c r="AL73" s="30">
        <v>0</v>
      </c>
      <c r="AM73" s="30">
        <v>0</v>
      </c>
      <c r="AN73" s="30">
        <v>0</v>
      </c>
      <c r="AO73" s="30">
        <v>0</v>
      </c>
      <c r="AP73" s="30">
        <v>0</v>
      </c>
      <c r="AQ73" s="30">
        <v>0</v>
      </c>
      <c r="AR73" s="30">
        <v>0</v>
      </c>
      <c r="AS73" s="30">
        <v>376043.778263129</v>
      </c>
      <c r="AT73" s="30">
        <v>56305.05434732639</v>
      </c>
      <c r="AU73" s="30">
        <v>198330.17508439819</v>
      </c>
      <c r="AV73" s="30">
        <v>45894.079818549981</v>
      </c>
      <c r="AW73" s="38">
        <v>630679.00769485359</v>
      </c>
      <c r="AX73" s="30">
        <v>615833.75769485359</v>
      </c>
      <c r="AY73" s="30">
        <v>5115</v>
      </c>
      <c r="AZ73" s="30">
        <v>470580</v>
      </c>
      <c r="BA73" s="30">
        <v>0</v>
      </c>
      <c r="BB73" s="30">
        <v>0</v>
      </c>
      <c r="BC73" s="30">
        <v>630679.00769485359</v>
      </c>
      <c r="BD73" s="30">
        <v>630679.00769485359</v>
      </c>
      <c r="BE73" s="30">
        <v>0</v>
      </c>
      <c r="BF73" s="30">
        <v>485425.25</v>
      </c>
      <c r="BG73" s="30">
        <v>287095.07491560181</v>
      </c>
      <c r="BH73" s="30">
        <v>432348.8326104554</v>
      </c>
      <c r="BI73" s="30">
        <v>4699.4438327223415</v>
      </c>
      <c r="BJ73" s="30">
        <v>4498.0653730430067</v>
      </c>
      <c r="BK73" s="196">
        <v>4.4770016213236882E-2</v>
      </c>
      <c r="BL73" s="30">
        <v>0</v>
      </c>
      <c r="BM73" s="30">
        <v>0</v>
      </c>
      <c r="BN73" s="38">
        <v>630679.00769485359</v>
      </c>
      <c r="BO73" s="30">
        <v>6693.845192335365</v>
      </c>
      <c r="BP73" s="30" t="s">
        <v>412</v>
      </c>
      <c r="BQ73" s="30">
        <v>6855.2066053788431</v>
      </c>
      <c r="BR73" s="196">
        <v>7.9285020220155822E-2</v>
      </c>
      <c r="BS73" s="30">
        <v>-828.69999999999993</v>
      </c>
      <c r="BT73" s="30">
        <v>629850.30769485363</v>
      </c>
      <c r="BU73" s="30">
        <v>-1150</v>
      </c>
      <c r="BV73" s="38">
        <v>628700.30769485363</v>
      </c>
      <c r="BW73" s="211">
        <v>14845.25</v>
      </c>
      <c r="BX73" s="212">
        <v>613855.05769485363</v>
      </c>
      <c r="BZ73" s="23">
        <f t="shared" si="1"/>
        <v>8732010</v>
      </c>
      <c r="CB73" s="320"/>
    </row>
    <row r="74" spans="1:80" x14ac:dyDescent="0.25">
      <c r="A74" s="23">
        <v>110676</v>
      </c>
      <c r="B74" s="23">
        <v>8732208</v>
      </c>
      <c r="C74" s="23" t="s">
        <v>158</v>
      </c>
      <c r="D74" s="223">
        <v>190</v>
      </c>
      <c r="E74" s="223">
        <v>190</v>
      </c>
      <c r="F74" s="223">
        <v>0</v>
      </c>
      <c r="G74" s="30">
        <v>776612.15076080989</v>
      </c>
      <c r="H74" s="30">
        <v>0</v>
      </c>
      <c r="I74" s="30">
        <v>0</v>
      </c>
      <c r="J74" s="30">
        <v>18792.734714263526</v>
      </c>
      <c r="K74" s="30">
        <v>0</v>
      </c>
      <c r="L74" s="30">
        <v>46503.079999999958</v>
      </c>
      <c r="M74" s="30">
        <v>0</v>
      </c>
      <c r="N74" s="30">
        <v>0</v>
      </c>
      <c r="O74" s="30">
        <v>0</v>
      </c>
      <c r="P74" s="30">
        <v>0</v>
      </c>
      <c r="Q74" s="30">
        <v>0</v>
      </c>
      <c r="R74" s="30">
        <v>0</v>
      </c>
      <c r="S74" s="30">
        <v>0</v>
      </c>
      <c r="T74" s="30">
        <v>0</v>
      </c>
      <c r="U74" s="30">
        <v>0</v>
      </c>
      <c r="V74" s="30">
        <v>0</v>
      </c>
      <c r="W74" s="30">
        <v>0</v>
      </c>
      <c r="X74" s="30">
        <v>0</v>
      </c>
      <c r="Y74" s="30">
        <v>0</v>
      </c>
      <c r="Z74" s="30">
        <v>2119.4229239624733</v>
      </c>
      <c r="AA74" s="30">
        <v>0</v>
      </c>
      <c r="AB74" s="30">
        <v>70747.804197698366</v>
      </c>
      <c r="AC74" s="30">
        <v>0</v>
      </c>
      <c r="AD74" s="30">
        <v>0</v>
      </c>
      <c r="AE74" s="30">
        <v>0</v>
      </c>
      <c r="AF74" s="30">
        <v>153580.44371785081</v>
      </c>
      <c r="AG74" s="30">
        <v>0</v>
      </c>
      <c r="AH74" s="30">
        <v>0</v>
      </c>
      <c r="AI74" s="30">
        <v>0</v>
      </c>
      <c r="AJ74" s="30">
        <v>25199.5</v>
      </c>
      <c r="AK74" s="30">
        <v>0</v>
      </c>
      <c r="AL74" s="30">
        <v>0</v>
      </c>
      <c r="AM74" s="30">
        <v>0</v>
      </c>
      <c r="AN74" s="30">
        <v>0</v>
      </c>
      <c r="AO74" s="30">
        <v>0</v>
      </c>
      <c r="AP74" s="30">
        <v>0</v>
      </c>
      <c r="AQ74" s="30">
        <v>0</v>
      </c>
      <c r="AR74" s="30">
        <v>0</v>
      </c>
      <c r="AS74" s="30">
        <v>776612.15076080989</v>
      </c>
      <c r="AT74" s="30">
        <v>138163.04183592432</v>
      </c>
      <c r="AU74" s="30">
        <v>178779.94371785081</v>
      </c>
      <c r="AV74" s="30">
        <v>108341.87169955712</v>
      </c>
      <c r="AW74" s="38">
        <v>1093555.1363145851</v>
      </c>
      <c r="AX74" s="30">
        <v>1068355.6363145851</v>
      </c>
      <c r="AY74" s="30">
        <v>5115</v>
      </c>
      <c r="AZ74" s="30">
        <v>971850</v>
      </c>
      <c r="BA74" s="30">
        <v>0</v>
      </c>
      <c r="BB74" s="30">
        <v>0</v>
      </c>
      <c r="BC74" s="30">
        <v>1093555.1363145851</v>
      </c>
      <c r="BD74" s="30">
        <v>1093555.1363145851</v>
      </c>
      <c r="BE74" s="30">
        <v>0</v>
      </c>
      <c r="BF74" s="30">
        <v>997049.5</v>
      </c>
      <c r="BG74" s="30">
        <v>818269.55628214916</v>
      </c>
      <c r="BH74" s="30">
        <v>914775.19259673427</v>
      </c>
      <c r="BI74" s="30">
        <v>4814.6062768249176</v>
      </c>
      <c r="BJ74" s="30">
        <v>4657.8490089476018</v>
      </c>
      <c r="BK74" s="196">
        <v>3.3654433103389433E-2</v>
      </c>
      <c r="BL74" s="30">
        <v>0</v>
      </c>
      <c r="BM74" s="30">
        <v>0</v>
      </c>
      <c r="BN74" s="38">
        <v>1093555.1363145851</v>
      </c>
      <c r="BO74" s="30">
        <v>5622.9244016557113</v>
      </c>
      <c r="BP74" s="30" t="s">
        <v>412</v>
      </c>
      <c r="BQ74" s="30">
        <v>5755.5533490241323</v>
      </c>
      <c r="BR74" s="196">
        <v>2.6163712659984073E-2</v>
      </c>
      <c r="BS74" s="30">
        <v>-1749.0500000000002</v>
      </c>
      <c r="BT74" s="30">
        <v>1091806.0863145851</v>
      </c>
      <c r="BU74" s="30">
        <v>-2375</v>
      </c>
      <c r="BV74" s="38">
        <v>1089431.0863145851</v>
      </c>
      <c r="BW74" s="211">
        <v>25199.5</v>
      </c>
      <c r="BX74" s="212">
        <v>1064231.5863145851</v>
      </c>
      <c r="BZ74" s="23">
        <f t="shared" si="1"/>
        <v>8732208</v>
      </c>
      <c r="CB74" s="320"/>
    </row>
    <row r="75" spans="1:80" x14ac:dyDescent="0.25">
      <c r="A75" s="23">
        <v>110812</v>
      </c>
      <c r="B75" s="23">
        <v>8733065</v>
      </c>
      <c r="C75" s="23" t="s">
        <v>159</v>
      </c>
      <c r="D75" s="223">
        <v>84</v>
      </c>
      <c r="E75" s="223">
        <v>84</v>
      </c>
      <c r="F75" s="223">
        <v>0</v>
      </c>
      <c r="G75" s="30">
        <v>343344.31928372651</v>
      </c>
      <c r="H75" s="30">
        <v>0</v>
      </c>
      <c r="I75" s="30">
        <v>0</v>
      </c>
      <c r="J75" s="30">
        <v>6602.8527374439145</v>
      </c>
      <c r="K75" s="30">
        <v>0</v>
      </c>
      <c r="L75" s="30">
        <v>16338.919999999918</v>
      </c>
      <c r="M75" s="30">
        <v>0</v>
      </c>
      <c r="N75" s="30">
        <v>2608.4299999999807</v>
      </c>
      <c r="O75" s="30">
        <v>286.52999999999986</v>
      </c>
      <c r="P75" s="30">
        <v>0</v>
      </c>
      <c r="Q75" s="30">
        <v>0</v>
      </c>
      <c r="R75" s="30">
        <v>0</v>
      </c>
      <c r="S75" s="30">
        <v>0</v>
      </c>
      <c r="T75" s="30">
        <v>0</v>
      </c>
      <c r="U75" s="30">
        <v>0</v>
      </c>
      <c r="V75" s="30">
        <v>0</v>
      </c>
      <c r="W75" s="30">
        <v>0</v>
      </c>
      <c r="X75" s="30">
        <v>0</v>
      </c>
      <c r="Y75" s="30">
        <v>0</v>
      </c>
      <c r="Z75" s="30">
        <v>1338.5828993447219</v>
      </c>
      <c r="AA75" s="30">
        <v>0</v>
      </c>
      <c r="AB75" s="30">
        <v>28965.566891052</v>
      </c>
      <c r="AC75" s="30">
        <v>0</v>
      </c>
      <c r="AD75" s="30">
        <v>7885.8076425289546</v>
      </c>
      <c r="AE75" s="30">
        <v>0</v>
      </c>
      <c r="AF75" s="30">
        <v>153580.44371785081</v>
      </c>
      <c r="AG75" s="30">
        <v>0</v>
      </c>
      <c r="AH75" s="30">
        <v>0</v>
      </c>
      <c r="AI75" s="30">
        <v>0</v>
      </c>
      <c r="AJ75" s="30">
        <v>14720.5</v>
      </c>
      <c r="AK75" s="30">
        <v>0</v>
      </c>
      <c r="AL75" s="30">
        <v>0</v>
      </c>
      <c r="AM75" s="30">
        <v>0</v>
      </c>
      <c r="AN75" s="30">
        <v>0</v>
      </c>
      <c r="AO75" s="30">
        <v>0</v>
      </c>
      <c r="AP75" s="30">
        <v>0</v>
      </c>
      <c r="AQ75" s="30">
        <v>0</v>
      </c>
      <c r="AR75" s="30">
        <v>0</v>
      </c>
      <c r="AS75" s="30">
        <v>343344.31928372651</v>
      </c>
      <c r="AT75" s="30">
        <v>64026.690170369489</v>
      </c>
      <c r="AU75" s="30">
        <v>168300.94371785081</v>
      </c>
      <c r="AV75" s="30">
        <v>47164.736936145433</v>
      </c>
      <c r="AW75" s="38">
        <v>575671.95317194681</v>
      </c>
      <c r="AX75" s="30">
        <v>560951.45317194681</v>
      </c>
      <c r="AY75" s="30">
        <v>5115</v>
      </c>
      <c r="AZ75" s="30">
        <v>429660</v>
      </c>
      <c r="BA75" s="30">
        <v>0</v>
      </c>
      <c r="BB75" s="30">
        <v>0</v>
      </c>
      <c r="BC75" s="30">
        <v>575671.95317194681</v>
      </c>
      <c r="BD75" s="30">
        <v>575671.95317194692</v>
      </c>
      <c r="BE75" s="30">
        <v>0</v>
      </c>
      <c r="BF75" s="30">
        <v>444380.5</v>
      </c>
      <c r="BG75" s="30">
        <v>276079.55628214916</v>
      </c>
      <c r="BH75" s="30">
        <v>407371.00945409597</v>
      </c>
      <c r="BI75" s="30">
        <v>4849.654874453523</v>
      </c>
      <c r="BJ75" s="30">
        <v>4607.1255787594646</v>
      </c>
      <c r="BK75" s="196">
        <v>5.2642215096590214E-2</v>
      </c>
      <c r="BL75" s="30">
        <v>0</v>
      </c>
      <c r="BM75" s="30">
        <v>0</v>
      </c>
      <c r="BN75" s="38">
        <v>575671.95317194681</v>
      </c>
      <c r="BO75" s="30">
        <v>6677.9934901422239</v>
      </c>
      <c r="BP75" s="30" t="s">
        <v>412</v>
      </c>
      <c r="BQ75" s="30">
        <v>6853.2375377612716</v>
      </c>
      <c r="BR75" s="196">
        <v>7.4391647523484039E-2</v>
      </c>
      <c r="BS75" s="30">
        <v>-757.64999999999975</v>
      </c>
      <c r="BT75" s="30">
        <v>574914.30317194678</v>
      </c>
      <c r="BU75" s="30">
        <v>-1050</v>
      </c>
      <c r="BV75" s="38">
        <v>573864.30317194678</v>
      </c>
      <c r="BW75" s="211">
        <v>14720.5</v>
      </c>
      <c r="BX75" s="212">
        <v>559143.80317194678</v>
      </c>
      <c r="BZ75" s="23">
        <f t="shared" si="1"/>
        <v>8733065</v>
      </c>
      <c r="CB75" s="320"/>
    </row>
    <row r="76" spans="1:80" x14ac:dyDescent="0.25">
      <c r="A76" s="23">
        <v>110788</v>
      </c>
      <c r="B76" s="23">
        <v>8733014</v>
      </c>
      <c r="C76" s="23" t="s">
        <v>160</v>
      </c>
      <c r="D76" s="223">
        <v>414</v>
      </c>
      <c r="E76" s="223">
        <v>414</v>
      </c>
      <c r="F76" s="223">
        <v>0</v>
      </c>
      <c r="G76" s="30">
        <v>1692197.0021840807</v>
      </c>
      <c r="H76" s="30">
        <v>0</v>
      </c>
      <c r="I76" s="30">
        <v>0</v>
      </c>
      <c r="J76" s="30">
        <v>21332.293459434113</v>
      </c>
      <c r="K76" s="30">
        <v>0</v>
      </c>
      <c r="L76" s="30">
        <v>54044.119999999522</v>
      </c>
      <c r="M76" s="30">
        <v>0</v>
      </c>
      <c r="N76" s="30">
        <v>0</v>
      </c>
      <c r="O76" s="30">
        <v>573.05999999999926</v>
      </c>
      <c r="P76" s="30">
        <v>0</v>
      </c>
      <c r="Q76" s="30">
        <v>0</v>
      </c>
      <c r="R76" s="30">
        <v>0</v>
      </c>
      <c r="S76" s="30">
        <v>0</v>
      </c>
      <c r="T76" s="30">
        <v>0</v>
      </c>
      <c r="U76" s="30">
        <v>0</v>
      </c>
      <c r="V76" s="30">
        <v>0</v>
      </c>
      <c r="W76" s="30">
        <v>0</v>
      </c>
      <c r="X76" s="30">
        <v>0</v>
      </c>
      <c r="Y76" s="30">
        <v>0</v>
      </c>
      <c r="Z76" s="30">
        <v>7134.7220547938587</v>
      </c>
      <c r="AA76" s="30">
        <v>0</v>
      </c>
      <c r="AB76" s="30">
        <v>141473.44337409604</v>
      </c>
      <c r="AC76" s="30">
        <v>0</v>
      </c>
      <c r="AD76" s="30">
        <v>0</v>
      </c>
      <c r="AE76" s="30">
        <v>0</v>
      </c>
      <c r="AF76" s="30">
        <v>153580.44371785081</v>
      </c>
      <c r="AG76" s="30">
        <v>0</v>
      </c>
      <c r="AH76" s="30">
        <v>0</v>
      </c>
      <c r="AI76" s="30">
        <v>0</v>
      </c>
      <c r="AJ76" s="30">
        <v>74370</v>
      </c>
      <c r="AK76" s="30">
        <v>0</v>
      </c>
      <c r="AL76" s="30">
        <v>0</v>
      </c>
      <c r="AM76" s="30">
        <v>0</v>
      </c>
      <c r="AN76" s="30">
        <v>0</v>
      </c>
      <c r="AO76" s="30">
        <v>0</v>
      </c>
      <c r="AP76" s="30">
        <v>0</v>
      </c>
      <c r="AQ76" s="30">
        <v>0</v>
      </c>
      <c r="AR76" s="30">
        <v>0</v>
      </c>
      <c r="AS76" s="30">
        <v>1692197.0021840807</v>
      </c>
      <c r="AT76" s="30">
        <v>224557.63888832353</v>
      </c>
      <c r="AU76" s="30">
        <v>227950.44371785081</v>
      </c>
      <c r="AV76" s="30">
        <v>217128.75980740262</v>
      </c>
      <c r="AW76" s="38">
        <v>2144705.0847902549</v>
      </c>
      <c r="AX76" s="30">
        <v>2070335.0847902549</v>
      </c>
      <c r="AY76" s="30">
        <v>5115</v>
      </c>
      <c r="AZ76" s="30">
        <v>2117610</v>
      </c>
      <c r="BA76" s="30">
        <v>47274.915209745057</v>
      </c>
      <c r="BB76" s="30">
        <v>0</v>
      </c>
      <c r="BC76" s="30">
        <v>2191980</v>
      </c>
      <c r="BD76" s="30">
        <v>2191980</v>
      </c>
      <c r="BE76" s="30">
        <v>0</v>
      </c>
      <c r="BF76" s="30">
        <v>2191980</v>
      </c>
      <c r="BG76" s="30">
        <v>1964029.5562821492</v>
      </c>
      <c r="BH76" s="30">
        <v>1964029.5562821492</v>
      </c>
      <c r="BI76" s="30">
        <v>4744.0327446428728</v>
      </c>
      <c r="BJ76" s="30">
        <v>4747.4505673432832</v>
      </c>
      <c r="BK76" s="196">
        <v>-7.1992802282574205E-4</v>
      </c>
      <c r="BL76" s="30">
        <v>7.1992802282574205E-4</v>
      </c>
      <c r="BM76" s="30">
        <v>1414.9785979699045</v>
      </c>
      <c r="BN76" s="38">
        <v>2193394.9785979697</v>
      </c>
      <c r="BO76" s="30">
        <v>5118.4178227004104</v>
      </c>
      <c r="BP76" s="30" t="s">
        <v>412</v>
      </c>
      <c r="BQ76" s="30">
        <v>5298.0555038598304</v>
      </c>
      <c r="BR76" s="196">
        <v>4.7761848837450938E-3</v>
      </c>
      <c r="BS76" s="30">
        <v>-3631.4999999999986</v>
      </c>
      <c r="BT76" s="30">
        <v>2189763.4785979697</v>
      </c>
      <c r="BU76" s="30">
        <v>-5175</v>
      </c>
      <c r="BV76" s="38">
        <v>2184588.4785979697</v>
      </c>
      <c r="BW76" s="211">
        <v>74370</v>
      </c>
      <c r="BX76" s="212">
        <v>2110218.4785979697</v>
      </c>
      <c r="BZ76" s="23">
        <f t="shared" si="1"/>
        <v>8733014</v>
      </c>
      <c r="CB76" s="320"/>
    </row>
    <row r="77" spans="1:80" x14ac:dyDescent="0.25">
      <c r="A77" s="23">
        <v>110754</v>
      </c>
      <c r="B77" s="23">
        <v>8732321</v>
      </c>
      <c r="C77" s="23" t="s">
        <v>161</v>
      </c>
      <c r="D77" s="223">
        <v>444</v>
      </c>
      <c r="E77" s="223">
        <v>444</v>
      </c>
      <c r="F77" s="223">
        <v>0</v>
      </c>
      <c r="G77" s="30">
        <v>1814819.97335684</v>
      </c>
      <c r="H77" s="30">
        <v>0</v>
      </c>
      <c r="I77" s="30">
        <v>0</v>
      </c>
      <c r="J77" s="30">
        <v>44696.233915005134</v>
      </c>
      <c r="K77" s="30">
        <v>0</v>
      </c>
      <c r="L77" s="30">
        <v>110601.91999999988</v>
      </c>
      <c r="M77" s="30">
        <v>0</v>
      </c>
      <c r="N77" s="30">
        <v>37313.449300225679</v>
      </c>
      <c r="O77" s="30">
        <v>861.53038374717789</v>
      </c>
      <c r="P77" s="30">
        <v>0</v>
      </c>
      <c r="Q77" s="30">
        <v>495.13516930022485</v>
      </c>
      <c r="R77" s="30">
        <v>1574.5262302483063</v>
      </c>
      <c r="S77" s="30">
        <v>0</v>
      </c>
      <c r="T77" s="30">
        <v>0</v>
      </c>
      <c r="U77" s="30">
        <v>0</v>
      </c>
      <c r="V77" s="30">
        <v>0</v>
      </c>
      <c r="W77" s="30">
        <v>0</v>
      </c>
      <c r="X77" s="30">
        <v>0</v>
      </c>
      <c r="Y77" s="30">
        <v>0</v>
      </c>
      <c r="Z77" s="30">
        <v>9150.442016063218</v>
      </c>
      <c r="AA77" s="30">
        <v>0</v>
      </c>
      <c r="AB77" s="30">
        <v>186328.20522325349</v>
      </c>
      <c r="AC77" s="30">
        <v>0</v>
      </c>
      <c r="AD77" s="30">
        <v>0</v>
      </c>
      <c r="AE77" s="30">
        <v>0</v>
      </c>
      <c r="AF77" s="30">
        <v>153580.44371785081</v>
      </c>
      <c r="AG77" s="30">
        <v>0</v>
      </c>
      <c r="AH77" s="30">
        <v>0</v>
      </c>
      <c r="AI77" s="30">
        <v>0</v>
      </c>
      <c r="AJ77" s="30">
        <v>71266.75</v>
      </c>
      <c r="AK77" s="30">
        <v>0</v>
      </c>
      <c r="AL77" s="30">
        <v>0</v>
      </c>
      <c r="AM77" s="30">
        <v>0</v>
      </c>
      <c r="AN77" s="30">
        <v>0</v>
      </c>
      <c r="AO77" s="30">
        <v>0</v>
      </c>
      <c r="AP77" s="30">
        <v>0</v>
      </c>
      <c r="AQ77" s="30">
        <v>0</v>
      </c>
      <c r="AR77" s="30">
        <v>0</v>
      </c>
      <c r="AS77" s="30">
        <v>1814819.97335684</v>
      </c>
      <c r="AT77" s="30">
        <v>391021.44223784312</v>
      </c>
      <c r="AU77" s="30">
        <v>224847.19371785081</v>
      </c>
      <c r="AV77" s="30">
        <v>304634.30036166863</v>
      </c>
      <c r="AW77" s="38">
        <v>2430688.6093125339</v>
      </c>
      <c r="AX77" s="30">
        <v>2359421.8593125339</v>
      </c>
      <c r="AY77" s="30">
        <v>5115</v>
      </c>
      <c r="AZ77" s="30">
        <v>2271060</v>
      </c>
      <c r="BA77" s="30">
        <v>0</v>
      </c>
      <c r="BB77" s="30">
        <v>0</v>
      </c>
      <c r="BC77" s="30">
        <v>2430688.6093125339</v>
      </c>
      <c r="BD77" s="30">
        <v>2430688.6093125339</v>
      </c>
      <c r="BE77" s="30">
        <v>0</v>
      </c>
      <c r="BF77" s="30">
        <v>2342326.75</v>
      </c>
      <c r="BG77" s="30">
        <v>2117479.5562821492</v>
      </c>
      <c r="BH77" s="30">
        <v>2205841.415594683</v>
      </c>
      <c r="BI77" s="30">
        <v>4968.1112963844216</v>
      </c>
      <c r="BJ77" s="30">
        <v>4807.8307363440836</v>
      </c>
      <c r="BK77" s="196">
        <v>3.3337396599410402E-2</v>
      </c>
      <c r="BL77" s="30">
        <v>0</v>
      </c>
      <c r="BM77" s="30">
        <v>0</v>
      </c>
      <c r="BN77" s="38">
        <v>2430688.6093125339</v>
      </c>
      <c r="BO77" s="30">
        <v>5314.0131966498511</v>
      </c>
      <c r="BP77" s="30" t="s">
        <v>412</v>
      </c>
      <c r="BQ77" s="30">
        <v>5474.5238948480492</v>
      </c>
      <c r="BR77" s="196">
        <v>3.5440619741945456E-2</v>
      </c>
      <c r="BS77" s="30">
        <v>-4094.4</v>
      </c>
      <c r="BT77" s="30">
        <v>2426594.209312534</v>
      </c>
      <c r="BU77" s="30">
        <v>-5550</v>
      </c>
      <c r="BV77" s="38">
        <v>2421044.209312534</v>
      </c>
      <c r="BW77" s="211">
        <v>71266.75</v>
      </c>
      <c r="BX77" s="212">
        <v>2349777.459312534</v>
      </c>
      <c r="BZ77" s="23">
        <f t="shared" si="1"/>
        <v>8732321</v>
      </c>
      <c r="CB77" s="320"/>
    </row>
    <row r="78" spans="1:80" x14ac:dyDescent="0.25">
      <c r="A78" s="23">
        <v>110607</v>
      </c>
      <c r="B78" s="23">
        <v>8732011</v>
      </c>
      <c r="C78" s="23" t="s">
        <v>162</v>
      </c>
      <c r="D78" s="223">
        <v>75</v>
      </c>
      <c r="E78" s="223">
        <v>75</v>
      </c>
      <c r="F78" s="223">
        <v>0</v>
      </c>
      <c r="G78" s="30">
        <v>306557.42793189868</v>
      </c>
      <c r="H78" s="30">
        <v>0</v>
      </c>
      <c r="I78" s="30">
        <v>0</v>
      </c>
      <c r="J78" s="30">
        <v>5079.1174903414849</v>
      </c>
      <c r="K78" s="30">
        <v>0</v>
      </c>
      <c r="L78" s="30">
        <v>12568.399999999969</v>
      </c>
      <c r="M78" s="30">
        <v>0</v>
      </c>
      <c r="N78" s="30">
        <v>0</v>
      </c>
      <c r="O78" s="30">
        <v>0</v>
      </c>
      <c r="P78" s="30">
        <v>0</v>
      </c>
      <c r="Q78" s="30">
        <v>0</v>
      </c>
      <c r="R78" s="30">
        <v>0</v>
      </c>
      <c r="S78" s="30">
        <v>0</v>
      </c>
      <c r="T78" s="30">
        <v>0</v>
      </c>
      <c r="U78" s="30">
        <v>0</v>
      </c>
      <c r="V78" s="30">
        <v>0</v>
      </c>
      <c r="W78" s="30">
        <v>0</v>
      </c>
      <c r="X78" s="30">
        <v>0</v>
      </c>
      <c r="Y78" s="30">
        <v>0</v>
      </c>
      <c r="Z78" s="30">
        <v>1704.214339443515</v>
      </c>
      <c r="AA78" s="30">
        <v>0</v>
      </c>
      <c r="AB78" s="30">
        <v>29705.393164930691</v>
      </c>
      <c r="AC78" s="30">
        <v>0</v>
      </c>
      <c r="AD78" s="30">
        <v>0</v>
      </c>
      <c r="AE78" s="30">
        <v>0</v>
      </c>
      <c r="AF78" s="30">
        <v>153580.44371785081</v>
      </c>
      <c r="AG78" s="30">
        <v>8387.4344964550164</v>
      </c>
      <c r="AH78" s="30">
        <v>0</v>
      </c>
      <c r="AI78" s="30">
        <v>0</v>
      </c>
      <c r="AJ78" s="30">
        <v>15344.25</v>
      </c>
      <c r="AK78" s="30">
        <v>0</v>
      </c>
      <c r="AL78" s="30">
        <v>0</v>
      </c>
      <c r="AM78" s="30">
        <v>0</v>
      </c>
      <c r="AN78" s="30">
        <v>9001</v>
      </c>
      <c r="AO78" s="30">
        <v>0</v>
      </c>
      <c r="AP78" s="30">
        <v>0</v>
      </c>
      <c r="AQ78" s="30">
        <v>0</v>
      </c>
      <c r="AR78" s="30">
        <v>0</v>
      </c>
      <c r="AS78" s="30">
        <v>306557.42793189868</v>
      </c>
      <c r="AT78" s="30">
        <v>49057.124994715661</v>
      </c>
      <c r="AU78" s="30">
        <v>186313.12821430582</v>
      </c>
      <c r="AV78" s="30">
        <v>43732.442031240782</v>
      </c>
      <c r="AW78" s="38">
        <v>541927.68114092015</v>
      </c>
      <c r="AX78" s="30">
        <v>517582.43114092015</v>
      </c>
      <c r="AY78" s="30">
        <v>5115</v>
      </c>
      <c r="AZ78" s="30">
        <v>383625</v>
      </c>
      <c r="BA78" s="30">
        <v>0</v>
      </c>
      <c r="BB78" s="30">
        <v>0</v>
      </c>
      <c r="BC78" s="30">
        <v>541927.68114092015</v>
      </c>
      <c r="BD78" s="30">
        <v>541927.68114092015</v>
      </c>
      <c r="BE78" s="30">
        <v>0</v>
      </c>
      <c r="BF78" s="30">
        <v>407970.25</v>
      </c>
      <c r="BG78" s="30">
        <v>230658.12178569418</v>
      </c>
      <c r="BH78" s="30">
        <v>364615.5529266143</v>
      </c>
      <c r="BI78" s="30">
        <v>4861.5407056881904</v>
      </c>
      <c r="BJ78" s="30">
        <v>4453.6660984759219</v>
      </c>
      <c r="BK78" s="196">
        <v>9.1581766166046061E-2</v>
      </c>
      <c r="BL78" s="30">
        <v>0</v>
      </c>
      <c r="BM78" s="30">
        <v>0</v>
      </c>
      <c r="BN78" s="38">
        <v>541927.68114092015</v>
      </c>
      <c r="BO78" s="30">
        <v>6901.0990818789351</v>
      </c>
      <c r="BP78" s="30" t="s">
        <v>412</v>
      </c>
      <c r="BQ78" s="30">
        <v>7225.7024152122685</v>
      </c>
      <c r="BR78" s="196">
        <v>5.9824715246353133E-2</v>
      </c>
      <c r="BS78" s="30">
        <v>-668.99999999999989</v>
      </c>
      <c r="BT78" s="30">
        <v>541258.68114092015</v>
      </c>
      <c r="BU78" s="30">
        <v>-937.5</v>
      </c>
      <c r="BV78" s="38">
        <v>540321.18114092015</v>
      </c>
      <c r="BW78" s="211">
        <v>15344.25</v>
      </c>
      <c r="BX78" s="212">
        <v>524976.93114092015</v>
      </c>
      <c r="BZ78" s="23">
        <f t="shared" si="1"/>
        <v>8732011</v>
      </c>
      <c r="CB78" s="353"/>
    </row>
    <row r="79" spans="1:80" x14ac:dyDescent="0.25">
      <c r="A79" s="23">
        <v>110608</v>
      </c>
      <c r="B79" s="23">
        <v>8732012</v>
      </c>
      <c r="C79" s="23" t="s">
        <v>163</v>
      </c>
      <c r="D79" s="223">
        <v>79</v>
      </c>
      <c r="E79" s="223">
        <v>79</v>
      </c>
      <c r="F79" s="223">
        <v>0</v>
      </c>
      <c r="G79" s="30">
        <v>322907.1574215999</v>
      </c>
      <c r="H79" s="30">
        <v>0</v>
      </c>
      <c r="I79" s="30">
        <v>0</v>
      </c>
      <c r="J79" s="30">
        <v>11174.05847875126</v>
      </c>
      <c r="K79" s="30">
        <v>0</v>
      </c>
      <c r="L79" s="30">
        <v>27650.479999999912</v>
      </c>
      <c r="M79" s="30">
        <v>0</v>
      </c>
      <c r="N79" s="30">
        <v>0</v>
      </c>
      <c r="O79" s="30">
        <v>0</v>
      </c>
      <c r="P79" s="30">
        <v>0</v>
      </c>
      <c r="Q79" s="30">
        <v>0</v>
      </c>
      <c r="R79" s="30">
        <v>0</v>
      </c>
      <c r="S79" s="30">
        <v>0</v>
      </c>
      <c r="T79" s="30">
        <v>0</v>
      </c>
      <c r="U79" s="30">
        <v>0</v>
      </c>
      <c r="V79" s="30">
        <v>0</v>
      </c>
      <c r="W79" s="30">
        <v>0</v>
      </c>
      <c r="X79" s="30">
        <v>0</v>
      </c>
      <c r="Y79" s="30">
        <v>0</v>
      </c>
      <c r="Z79" s="30">
        <v>2138.2877564900109</v>
      </c>
      <c r="AA79" s="30">
        <v>0</v>
      </c>
      <c r="AB79" s="30">
        <v>35917.460032345982</v>
      </c>
      <c r="AC79" s="30">
        <v>0</v>
      </c>
      <c r="AD79" s="30">
        <v>5210.9733919223909</v>
      </c>
      <c r="AE79" s="30">
        <v>0</v>
      </c>
      <c r="AF79" s="30">
        <v>153580.44371785081</v>
      </c>
      <c r="AG79" s="30">
        <v>51533.266270085333</v>
      </c>
      <c r="AH79" s="30">
        <v>0</v>
      </c>
      <c r="AI79" s="30">
        <v>0</v>
      </c>
      <c r="AJ79" s="30">
        <v>20209.5</v>
      </c>
      <c r="AK79" s="30">
        <v>0</v>
      </c>
      <c r="AL79" s="30">
        <v>0</v>
      </c>
      <c r="AM79" s="30">
        <v>0</v>
      </c>
      <c r="AN79" s="30">
        <v>20500</v>
      </c>
      <c r="AO79" s="30">
        <v>0</v>
      </c>
      <c r="AP79" s="30">
        <v>0</v>
      </c>
      <c r="AQ79" s="30">
        <v>0</v>
      </c>
      <c r="AR79" s="30">
        <v>0</v>
      </c>
      <c r="AS79" s="30">
        <v>322907.1574215999</v>
      </c>
      <c r="AT79" s="30">
        <v>82091.259659509553</v>
      </c>
      <c r="AU79" s="30">
        <v>245823.20998793613</v>
      </c>
      <c r="AV79" s="30">
        <v>52716.200177085098</v>
      </c>
      <c r="AW79" s="38">
        <v>650821.62706904556</v>
      </c>
      <c r="AX79" s="30">
        <v>610112.12706904556</v>
      </c>
      <c r="AY79" s="30">
        <v>5115</v>
      </c>
      <c r="AZ79" s="30">
        <v>404085</v>
      </c>
      <c r="BA79" s="30">
        <v>0</v>
      </c>
      <c r="BB79" s="30">
        <v>0</v>
      </c>
      <c r="BC79" s="30">
        <v>650821.62706904556</v>
      </c>
      <c r="BD79" s="30">
        <v>650821.62706904556</v>
      </c>
      <c r="BE79" s="30">
        <v>0</v>
      </c>
      <c r="BF79" s="30">
        <v>444794.5</v>
      </c>
      <c r="BG79" s="30">
        <v>219471.29001206387</v>
      </c>
      <c r="BH79" s="30">
        <v>425498.41708110942</v>
      </c>
      <c r="BI79" s="30">
        <v>5386.0559124191068</v>
      </c>
      <c r="BJ79" s="30">
        <v>5177.4980417151155</v>
      </c>
      <c r="BK79" s="196">
        <v>4.028159335332239E-2</v>
      </c>
      <c r="BL79" s="30">
        <v>0</v>
      </c>
      <c r="BM79" s="30">
        <v>0</v>
      </c>
      <c r="BN79" s="38">
        <v>650821.62706904556</v>
      </c>
      <c r="BO79" s="30">
        <v>7722.938317329691</v>
      </c>
      <c r="BP79" s="30" t="s">
        <v>412</v>
      </c>
      <c r="BQ79" s="30">
        <v>8238.2484439119689</v>
      </c>
      <c r="BR79" s="196">
        <v>1.6594114812405136E-2</v>
      </c>
      <c r="BS79" s="30">
        <v>-757.99999999999977</v>
      </c>
      <c r="BT79" s="30">
        <v>650063.62706904556</v>
      </c>
      <c r="BU79" s="30">
        <v>-987.5</v>
      </c>
      <c r="BV79" s="38">
        <v>649076.12706904556</v>
      </c>
      <c r="BW79" s="211">
        <v>20209.5</v>
      </c>
      <c r="BX79" s="212">
        <v>628866.62706904556</v>
      </c>
      <c r="BZ79" s="23">
        <f t="shared" si="1"/>
        <v>8732012</v>
      </c>
      <c r="CB79" s="353"/>
    </row>
    <row r="80" spans="1:80" x14ac:dyDescent="0.25">
      <c r="A80" s="23">
        <v>110633</v>
      </c>
      <c r="B80" s="23">
        <v>8732068</v>
      </c>
      <c r="C80" s="23" t="s">
        <v>164</v>
      </c>
      <c r="D80" s="223">
        <v>94</v>
      </c>
      <c r="E80" s="223">
        <v>94</v>
      </c>
      <c r="F80" s="223">
        <v>0</v>
      </c>
      <c r="G80" s="30">
        <v>384218.64300797967</v>
      </c>
      <c r="H80" s="30">
        <v>0</v>
      </c>
      <c r="I80" s="30">
        <v>0</v>
      </c>
      <c r="J80" s="30">
        <v>21332.293459434251</v>
      </c>
      <c r="K80" s="30">
        <v>0</v>
      </c>
      <c r="L80" s="30">
        <v>54044.119999999959</v>
      </c>
      <c r="M80" s="30">
        <v>0</v>
      </c>
      <c r="N80" s="30">
        <v>5216.8599999999924</v>
      </c>
      <c r="O80" s="30">
        <v>4584.4799999999777</v>
      </c>
      <c r="P80" s="30">
        <v>17532.839999999975</v>
      </c>
      <c r="Q80" s="30">
        <v>1482.0599999999963</v>
      </c>
      <c r="R80" s="30">
        <v>523.65999999999872</v>
      </c>
      <c r="S80" s="30">
        <v>0</v>
      </c>
      <c r="T80" s="30">
        <v>0</v>
      </c>
      <c r="U80" s="30">
        <v>0</v>
      </c>
      <c r="V80" s="30">
        <v>0</v>
      </c>
      <c r="W80" s="30">
        <v>0</v>
      </c>
      <c r="X80" s="30">
        <v>0</v>
      </c>
      <c r="Y80" s="30">
        <v>0</v>
      </c>
      <c r="Z80" s="30">
        <v>1460.0155252346465</v>
      </c>
      <c r="AA80" s="30">
        <v>0</v>
      </c>
      <c r="AB80" s="30">
        <v>47451.25203714463</v>
      </c>
      <c r="AC80" s="30">
        <v>0</v>
      </c>
      <c r="AD80" s="30">
        <v>11254.11743958913</v>
      </c>
      <c r="AE80" s="30">
        <v>0</v>
      </c>
      <c r="AF80" s="30">
        <v>153580.44371785081</v>
      </c>
      <c r="AG80" s="30">
        <v>11306.393898331366</v>
      </c>
      <c r="AH80" s="30">
        <v>0</v>
      </c>
      <c r="AI80" s="30">
        <v>0</v>
      </c>
      <c r="AJ80" s="30">
        <v>12100.75</v>
      </c>
      <c r="AK80" s="30">
        <v>0</v>
      </c>
      <c r="AL80" s="30">
        <v>0</v>
      </c>
      <c r="AM80" s="30">
        <v>0</v>
      </c>
      <c r="AN80" s="30">
        <v>0</v>
      </c>
      <c r="AO80" s="30">
        <v>0</v>
      </c>
      <c r="AP80" s="30">
        <v>0</v>
      </c>
      <c r="AQ80" s="30">
        <v>0</v>
      </c>
      <c r="AR80" s="30">
        <v>0</v>
      </c>
      <c r="AS80" s="30">
        <v>384218.64300797967</v>
      </c>
      <c r="AT80" s="30">
        <v>164881.69846140256</v>
      </c>
      <c r="AU80" s="30">
        <v>176987.58761618217</v>
      </c>
      <c r="AV80" s="30">
        <v>92362.564103407203</v>
      </c>
      <c r="AW80" s="38">
        <v>726087.92908556433</v>
      </c>
      <c r="AX80" s="30">
        <v>713987.17908556433</v>
      </c>
      <c r="AY80" s="30">
        <v>5115</v>
      </c>
      <c r="AZ80" s="30">
        <v>480810</v>
      </c>
      <c r="BA80" s="30">
        <v>0</v>
      </c>
      <c r="BB80" s="30">
        <v>0</v>
      </c>
      <c r="BC80" s="30">
        <v>726087.92908556433</v>
      </c>
      <c r="BD80" s="30">
        <v>726087.92908556433</v>
      </c>
      <c r="BE80" s="30">
        <v>0</v>
      </c>
      <c r="BF80" s="30">
        <v>492910.75</v>
      </c>
      <c r="BG80" s="30">
        <v>315923.16238381783</v>
      </c>
      <c r="BH80" s="30">
        <v>549100.34146938217</v>
      </c>
      <c r="BI80" s="30">
        <v>5841.4929943551297</v>
      </c>
      <c r="BJ80" s="30">
        <v>5501.7684750990766</v>
      </c>
      <c r="BK80" s="196">
        <v>6.1748239823911401E-2</v>
      </c>
      <c r="BL80" s="30">
        <v>0</v>
      </c>
      <c r="BM80" s="30">
        <v>0</v>
      </c>
      <c r="BN80" s="38">
        <v>726087.92908556433</v>
      </c>
      <c r="BO80" s="30">
        <v>7595.6082881443017</v>
      </c>
      <c r="BP80" s="30" t="s">
        <v>412</v>
      </c>
      <c r="BQ80" s="30">
        <v>7724.3396711230253</v>
      </c>
      <c r="BR80" s="196">
        <v>2.9991467324756549E-2</v>
      </c>
      <c r="BS80" s="30">
        <v>-975.49999999999966</v>
      </c>
      <c r="BT80" s="30">
        <v>725112.42908556433</v>
      </c>
      <c r="BU80" s="30">
        <v>-1175</v>
      </c>
      <c r="BV80" s="38">
        <v>723937.42908556433</v>
      </c>
      <c r="BW80" s="211">
        <v>12100.75</v>
      </c>
      <c r="BX80" s="212">
        <v>711836.67908556433</v>
      </c>
      <c r="BZ80" s="23">
        <f t="shared" si="1"/>
        <v>8732068</v>
      </c>
      <c r="CB80" s="320"/>
    </row>
    <row r="81" spans="1:80" x14ac:dyDescent="0.25">
      <c r="A81" s="23">
        <v>110759</v>
      </c>
      <c r="B81" s="23">
        <v>8732328</v>
      </c>
      <c r="C81" s="23" t="s">
        <v>165</v>
      </c>
      <c r="D81" s="223">
        <v>253</v>
      </c>
      <c r="E81" s="223">
        <v>253</v>
      </c>
      <c r="F81" s="223">
        <v>0</v>
      </c>
      <c r="G81" s="30">
        <v>1034120.3902236047</v>
      </c>
      <c r="H81" s="30">
        <v>0</v>
      </c>
      <c r="I81" s="30">
        <v>0</v>
      </c>
      <c r="J81" s="30">
        <v>18284.822965229381</v>
      </c>
      <c r="K81" s="30">
        <v>0</v>
      </c>
      <c r="L81" s="30">
        <v>45246.239999999969</v>
      </c>
      <c r="M81" s="30">
        <v>0</v>
      </c>
      <c r="N81" s="30">
        <v>238.07099206349159</v>
      </c>
      <c r="O81" s="30">
        <v>287.66702380952319</v>
      </c>
      <c r="P81" s="30">
        <v>0</v>
      </c>
      <c r="Q81" s="30">
        <v>0</v>
      </c>
      <c r="R81" s="30">
        <v>0</v>
      </c>
      <c r="S81" s="30">
        <v>0</v>
      </c>
      <c r="T81" s="30">
        <v>0</v>
      </c>
      <c r="U81" s="30">
        <v>0</v>
      </c>
      <c r="V81" s="30">
        <v>0</v>
      </c>
      <c r="W81" s="30">
        <v>0</v>
      </c>
      <c r="X81" s="30">
        <v>0</v>
      </c>
      <c r="Y81" s="30">
        <v>0</v>
      </c>
      <c r="Z81" s="30">
        <v>11770.224988550935</v>
      </c>
      <c r="AA81" s="30">
        <v>0</v>
      </c>
      <c r="AB81" s="30">
        <v>56620.503420984569</v>
      </c>
      <c r="AC81" s="30">
        <v>0</v>
      </c>
      <c r="AD81" s="30">
        <v>0</v>
      </c>
      <c r="AE81" s="30">
        <v>0</v>
      </c>
      <c r="AF81" s="30">
        <v>153580.44371785081</v>
      </c>
      <c r="AG81" s="30">
        <v>0</v>
      </c>
      <c r="AH81" s="30">
        <v>0</v>
      </c>
      <c r="AI81" s="30">
        <v>0</v>
      </c>
      <c r="AJ81" s="30">
        <v>55195.81</v>
      </c>
      <c r="AK81" s="30">
        <v>0</v>
      </c>
      <c r="AL81" s="30">
        <v>0</v>
      </c>
      <c r="AM81" s="30">
        <v>0</v>
      </c>
      <c r="AN81" s="30">
        <v>0</v>
      </c>
      <c r="AO81" s="30">
        <v>0</v>
      </c>
      <c r="AP81" s="30">
        <v>0</v>
      </c>
      <c r="AQ81" s="30">
        <v>0</v>
      </c>
      <c r="AR81" s="30">
        <v>0</v>
      </c>
      <c r="AS81" s="30">
        <v>1034120.3902236047</v>
      </c>
      <c r="AT81" s="30">
        <v>132447.52939063788</v>
      </c>
      <c r="AU81" s="30">
        <v>208776.25371785081</v>
      </c>
      <c r="AV81" s="30">
        <v>104732.72883835644</v>
      </c>
      <c r="AW81" s="38">
        <v>1375344.1733320935</v>
      </c>
      <c r="AX81" s="30">
        <v>1320148.3633320935</v>
      </c>
      <c r="AY81" s="30">
        <v>5115</v>
      </c>
      <c r="AZ81" s="30">
        <v>1294095</v>
      </c>
      <c r="BA81" s="30">
        <v>0</v>
      </c>
      <c r="BB81" s="30">
        <v>0</v>
      </c>
      <c r="BC81" s="30">
        <v>1375344.1733320935</v>
      </c>
      <c r="BD81" s="30">
        <v>1375344.1733320935</v>
      </c>
      <c r="BE81" s="30">
        <v>0</v>
      </c>
      <c r="BF81" s="30">
        <v>1349290.81</v>
      </c>
      <c r="BG81" s="30">
        <v>1140514.5562821492</v>
      </c>
      <c r="BH81" s="30">
        <v>1166567.9196142426</v>
      </c>
      <c r="BI81" s="30">
        <v>4610.940393732184</v>
      </c>
      <c r="BJ81" s="30">
        <v>4552.0350772911288</v>
      </c>
      <c r="BK81" s="196">
        <v>1.2940435528477779E-2</v>
      </c>
      <c r="BL81" s="30">
        <v>0</v>
      </c>
      <c r="BM81" s="30">
        <v>0</v>
      </c>
      <c r="BN81" s="38">
        <v>1375344.1733320935</v>
      </c>
      <c r="BO81" s="30">
        <v>5217.977720680211</v>
      </c>
      <c r="BP81" s="30" t="s">
        <v>412</v>
      </c>
      <c r="BQ81" s="30">
        <v>5436.1429775972074</v>
      </c>
      <c r="BR81" s="196">
        <v>2.0822194038302433E-2</v>
      </c>
      <c r="BS81" s="30">
        <v>-2267.3000000000002</v>
      </c>
      <c r="BT81" s="30">
        <v>1373076.8733320935</v>
      </c>
      <c r="BU81" s="30">
        <v>-3162.5</v>
      </c>
      <c r="BV81" s="38">
        <v>1369914.3733320935</v>
      </c>
      <c r="BW81" s="211">
        <v>55195.81</v>
      </c>
      <c r="BX81" s="212">
        <v>1314718.5633320934</v>
      </c>
      <c r="BZ81" s="23">
        <f t="shared" si="1"/>
        <v>8732328</v>
      </c>
      <c r="CB81" s="320"/>
    </row>
    <row r="82" spans="1:80" x14ac:dyDescent="0.25">
      <c r="A82" s="23">
        <v>142638</v>
      </c>
      <c r="B82" s="23">
        <v>8732014</v>
      </c>
      <c r="C82" s="23" t="s">
        <v>166</v>
      </c>
      <c r="D82" s="223">
        <v>357</v>
      </c>
      <c r="E82" s="223">
        <v>357</v>
      </c>
      <c r="F82" s="223">
        <v>0</v>
      </c>
      <c r="G82" s="30">
        <v>1459213.3569558377</v>
      </c>
      <c r="H82" s="30">
        <v>0</v>
      </c>
      <c r="I82" s="30">
        <v>0</v>
      </c>
      <c r="J82" s="30">
        <v>21840.205208468316</v>
      </c>
      <c r="K82" s="30">
        <v>0</v>
      </c>
      <c r="L82" s="30">
        <v>55300.95999999957</v>
      </c>
      <c r="M82" s="30">
        <v>0</v>
      </c>
      <c r="N82" s="30">
        <v>239.13957627118586</v>
      </c>
      <c r="O82" s="30">
        <v>288.9582203389823</v>
      </c>
      <c r="P82" s="30">
        <v>0</v>
      </c>
      <c r="Q82" s="30">
        <v>0</v>
      </c>
      <c r="R82" s="30">
        <v>0</v>
      </c>
      <c r="S82" s="30">
        <v>0</v>
      </c>
      <c r="T82" s="30">
        <v>0</v>
      </c>
      <c r="U82" s="30">
        <v>0</v>
      </c>
      <c r="V82" s="30">
        <v>0</v>
      </c>
      <c r="W82" s="30">
        <v>0</v>
      </c>
      <c r="X82" s="30">
        <v>0</v>
      </c>
      <c r="Y82" s="30">
        <v>0</v>
      </c>
      <c r="Z82" s="30">
        <v>0</v>
      </c>
      <c r="AA82" s="30">
        <v>0</v>
      </c>
      <c r="AB82" s="30">
        <v>138300.05605490418</v>
      </c>
      <c r="AC82" s="30">
        <v>0</v>
      </c>
      <c r="AD82" s="30">
        <v>0</v>
      </c>
      <c r="AE82" s="30">
        <v>0</v>
      </c>
      <c r="AF82" s="30">
        <v>153580.44371785081</v>
      </c>
      <c r="AG82" s="30">
        <v>0</v>
      </c>
      <c r="AH82" s="30">
        <v>0</v>
      </c>
      <c r="AI82" s="30">
        <v>0</v>
      </c>
      <c r="AJ82" s="30">
        <v>9490.5</v>
      </c>
      <c r="AK82" s="30">
        <v>0</v>
      </c>
      <c r="AL82" s="30">
        <v>0</v>
      </c>
      <c r="AM82" s="30">
        <v>0</v>
      </c>
      <c r="AN82" s="30">
        <v>0</v>
      </c>
      <c r="AO82" s="30">
        <v>0</v>
      </c>
      <c r="AP82" s="30">
        <v>0</v>
      </c>
      <c r="AQ82" s="30">
        <v>0</v>
      </c>
      <c r="AR82" s="30">
        <v>0</v>
      </c>
      <c r="AS82" s="30">
        <v>1459213.3569558377</v>
      </c>
      <c r="AT82" s="30">
        <v>215969.31905998226</v>
      </c>
      <c r="AU82" s="30">
        <v>163070.94371785081</v>
      </c>
      <c r="AV82" s="30">
        <v>204778.78020144207</v>
      </c>
      <c r="AW82" s="38">
        <v>1838253.6197336707</v>
      </c>
      <c r="AX82" s="30">
        <v>1828763.1197336707</v>
      </c>
      <c r="AY82" s="30">
        <v>5115</v>
      </c>
      <c r="AZ82" s="30">
        <v>1826055</v>
      </c>
      <c r="BA82" s="30">
        <v>0</v>
      </c>
      <c r="BB82" s="30">
        <v>0</v>
      </c>
      <c r="BC82" s="30">
        <v>1838253.6197336707</v>
      </c>
      <c r="BD82" s="30">
        <v>1838253.6197336705</v>
      </c>
      <c r="BE82" s="30">
        <v>0</v>
      </c>
      <c r="BF82" s="30">
        <v>1835545.5</v>
      </c>
      <c r="BG82" s="30">
        <v>1672474.5562821492</v>
      </c>
      <c r="BH82" s="30">
        <v>1675182.6760158199</v>
      </c>
      <c r="BI82" s="30">
        <v>4692.3884482235853</v>
      </c>
      <c r="BJ82" s="30">
        <v>4702.5651648826006</v>
      </c>
      <c r="BK82" s="196">
        <v>-2.1640777537783079E-3</v>
      </c>
      <c r="BL82" s="30">
        <v>2.1640777537783079E-3</v>
      </c>
      <c r="BM82" s="30">
        <v>3633.0878472684467</v>
      </c>
      <c r="BN82" s="38">
        <v>1841886.7075809392</v>
      </c>
      <c r="BO82" s="30">
        <v>5132.7624862211178</v>
      </c>
      <c r="BP82" s="30" t="s">
        <v>412</v>
      </c>
      <c r="BQ82" s="30">
        <v>5159.3465198345639</v>
      </c>
      <c r="BR82" s="196">
        <v>1.0665525712327817E-3</v>
      </c>
      <c r="BS82" s="30">
        <v>0</v>
      </c>
      <c r="BT82" s="30">
        <v>1841886.7075809392</v>
      </c>
      <c r="BU82" s="30">
        <v>0</v>
      </c>
      <c r="BV82" s="38">
        <v>1841886.7075809392</v>
      </c>
      <c r="BW82" s="211">
        <v>9490.5</v>
      </c>
      <c r="BX82" s="212">
        <v>1832396.2075809392</v>
      </c>
      <c r="BZ82" s="23">
        <f t="shared" si="1"/>
        <v>8732014</v>
      </c>
      <c r="CB82" s="320"/>
    </row>
    <row r="83" spans="1:80" x14ac:dyDescent="0.25">
      <c r="A83" s="23">
        <v>148105</v>
      </c>
      <c r="B83" s="23">
        <v>8732015</v>
      </c>
      <c r="C83" s="23" t="s">
        <v>167</v>
      </c>
      <c r="D83" s="223">
        <v>187</v>
      </c>
      <c r="E83" s="223">
        <v>187</v>
      </c>
      <c r="F83" s="223">
        <v>0</v>
      </c>
      <c r="G83" s="30">
        <v>764349.85364353401</v>
      </c>
      <c r="H83" s="30">
        <v>0</v>
      </c>
      <c r="I83" s="30">
        <v>0</v>
      </c>
      <c r="J83" s="30">
        <v>11681.970227785434</v>
      </c>
      <c r="K83" s="30">
        <v>0</v>
      </c>
      <c r="L83" s="30">
        <v>30164.159999999807</v>
      </c>
      <c r="M83" s="30">
        <v>0</v>
      </c>
      <c r="N83" s="30">
        <v>238.404892473118</v>
      </c>
      <c r="O83" s="30">
        <v>288.07048387096739</v>
      </c>
      <c r="P83" s="30">
        <v>451.97698924731134</v>
      </c>
      <c r="Q83" s="30">
        <v>0</v>
      </c>
      <c r="R83" s="30">
        <v>0</v>
      </c>
      <c r="S83" s="30">
        <v>0</v>
      </c>
      <c r="T83" s="30">
        <v>0</v>
      </c>
      <c r="U83" s="30">
        <v>0</v>
      </c>
      <c r="V83" s="30">
        <v>0</v>
      </c>
      <c r="W83" s="30">
        <v>0</v>
      </c>
      <c r="X83" s="30">
        <v>0</v>
      </c>
      <c r="Y83" s="30">
        <v>0</v>
      </c>
      <c r="Z83" s="30">
        <v>17426.993822481629</v>
      </c>
      <c r="AA83" s="30">
        <v>0</v>
      </c>
      <c r="AB83" s="30">
        <v>78174.845578527238</v>
      </c>
      <c r="AC83" s="30">
        <v>0</v>
      </c>
      <c r="AD83" s="30">
        <v>8698.1647112317551</v>
      </c>
      <c r="AE83" s="30">
        <v>0</v>
      </c>
      <c r="AF83" s="30">
        <v>153580.44371785081</v>
      </c>
      <c r="AG83" s="30">
        <v>0</v>
      </c>
      <c r="AH83" s="30">
        <v>0</v>
      </c>
      <c r="AI83" s="30">
        <v>0</v>
      </c>
      <c r="AJ83" s="30">
        <v>4790.3999999999996</v>
      </c>
      <c r="AK83" s="30">
        <v>0</v>
      </c>
      <c r="AL83" s="30">
        <v>0</v>
      </c>
      <c r="AM83" s="30">
        <v>0</v>
      </c>
      <c r="AN83" s="30">
        <v>0</v>
      </c>
      <c r="AO83" s="30">
        <v>0</v>
      </c>
      <c r="AP83" s="30">
        <v>0</v>
      </c>
      <c r="AQ83" s="30">
        <v>0</v>
      </c>
      <c r="AR83" s="30">
        <v>0</v>
      </c>
      <c r="AS83" s="30">
        <v>764349.85364353401</v>
      </c>
      <c r="AT83" s="30">
        <v>147124.58670561723</v>
      </c>
      <c r="AU83" s="30">
        <v>158370.8437178508</v>
      </c>
      <c r="AV83" s="30">
        <v>113667.29202124068</v>
      </c>
      <c r="AW83" s="38">
        <v>1069845.2840670021</v>
      </c>
      <c r="AX83" s="30">
        <v>1065054.8840670022</v>
      </c>
      <c r="AY83" s="30">
        <v>5115</v>
      </c>
      <c r="AZ83" s="30">
        <v>956505</v>
      </c>
      <c r="BA83" s="30">
        <v>0</v>
      </c>
      <c r="BB83" s="30">
        <v>0</v>
      </c>
      <c r="BC83" s="30">
        <v>1069845.2840670021</v>
      </c>
      <c r="BD83" s="30">
        <v>1069845.2840670019</v>
      </c>
      <c r="BE83" s="30">
        <v>0</v>
      </c>
      <c r="BF83" s="30">
        <v>961295.4</v>
      </c>
      <c r="BG83" s="30">
        <v>802924.55628214916</v>
      </c>
      <c r="BH83" s="30">
        <v>911474.44034915126</v>
      </c>
      <c r="BI83" s="30">
        <v>4874.1948681772792</v>
      </c>
      <c r="BJ83" s="30">
        <v>4670.9858263042088</v>
      </c>
      <c r="BK83" s="196">
        <v>4.3504529756591893E-2</v>
      </c>
      <c r="BL83" s="30">
        <v>0</v>
      </c>
      <c r="BM83" s="30">
        <v>0</v>
      </c>
      <c r="BN83" s="38">
        <v>1069845.2840670021</v>
      </c>
      <c r="BO83" s="30">
        <v>5695.4806634599045</v>
      </c>
      <c r="BP83" s="30" t="s">
        <v>412</v>
      </c>
      <c r="BQ83" s="30">
        <v>5721.0977757593701</v>
      </c>
      <c r="BR83" s="196">
        <v>2.8843100599815763E-2</v>
      </c>
      <c r="BS83" s="30">
        <v>0</v>
      </c>
      <c r="BT83" s="30">
        <v>1069845.2840670021</v>
      </c>
      <c r="BU83" s="30">
        <v>0</v>
      </c>
      <c r="BV83" s="38">
        <v>1069845.2840670021</v>
      </c>
      <c r="BW83" s="211">
        <v>4790.3999999999996</v>
      </c>
      <c r="BX83" s="212">
        <v>1065054.8840670022</v>
      </c>
      <c r="BZ83" s="23">
        <f t="shared" si="1"/>
        <v>8732015</v>
      </c>
      <c r="CB83" s="320"/>
    </row>
    <row r="84" spans="1:80" x14ac:dyDescent="0.25">
      <c r="A84" s="23">
        <v>143976</v>
      </c>
      <c r="B84" s="23">
        <v>8732448</v>
      </c>
      <c r="C84" s="23" t="s">
        <v>168</v>
      </c>
      <c r="D84" s="223">
        <v>401</v>
      </c>
      <c r="E84" s="223">
        <v>401</v>
      </c>
      <c r="F84" s="223">
        <v>0</v>
      </c>
      <c r="G84" s="30">
        <v>1639060.3813425514</v>
      </c>
      <c r="H84" s="30">
        <v>0</v>
      </c>
      <c r="I84" s="30">
        <v>0</v>
      </c>
      <c r="J84" s="30">
        <v>51299.086652449085</v>
      </c>
      <c r="K84" s="30">
        <v>0</v>
      </c>
      <c r="L84" s="30">
        <v>126940.83999999988</v>
      </c>
      <c r="M84" s="30">
        <v>0</v>
      </c>
      <c r="N84" s="30">
        <v>6165.3799999999974</v>
      </c>
      <c r="O84" s="30">
        <v>30085.649999999903</v>
      </c>
      <c r="P84" s="30">
        <v>0</v>
      </c>
      <c r="Q84" s="30">
        <v>494.01999999999941</v>
      </c>
      <c r="R84" s="30">
        <v>0</v>
      </c>
      <c r="S84" s="30">
        <v>0</v>
      </c>
      <c r="T84" s="30">
        <v>0</v>
      </c>
      <c r="U84" s="30">
        <v>0</v>
      </c>
      <c r="V84" s="30">
        <v>0</v>
      </c>
      <c r="W84" s="30">
        <v>0</v>
      </c>
      <c r="X84" s="30">
        <v>0</v>
      </c>
      <c r="Y84" s="30">
        <v>0</v>
      </c>
      <c r="Z84" s="30">
        <v>17572.884431576142</v>
      </c>
      <c r="AA84" s="30">
        <v>0</v>
      </c>
      <c r="AB84" s="30">
        <v>173639.06504855808</v>
      </c>
      <c r="AC84" s="30">
        <v>0</v>
      </c>
      <c r="AD84" s="30">
        <v>0</v>
      </c>
      <c r="AE84" s="30">
        <v>0</v>
      </c>
      <c r="AF84" s="30">
        <v>153580.44371785081</v>
      </c>
      <c r="AG84" s="30">
        <v>0</v>
      </c>
      <c r="AH84" s="30">
        <v>0</v>
      </c>
      <c r="AI84" s="30">
        <v>0</v>
      </c>
      <c r="AJ84" s="30">
        <v>11211</v>
      </c>
      <c r="AK84" s="30">
        <v>0</v>
      </c>
      <c r="AL84" s="30">
        <v>0</v>
      </c>
      <c r="AM84" s="30">
        <v>0</v>
      </c>
      <c r="AN84" s="30">
        <v>0</v>
      </c>
      <c r="AO84" s="30">
        <v>0</v>
      </c>
      <c r="AP84" s="30">
        <v>0</v>
      </c>
      <c r="AQ84" s="30">
        <v>0</v>
      </c>
      <c r="AR84" s="30">
        <v>0</v>
      </c>
      <c r="AS84" s="30">
        <v>1639060.3813425514</v>
      </c>
      <c r="AT84" s="30">
        <v>406196.92613258306</v>
      </c>
      <c r="AU84" s="30">
        <v>164791.44371785081</v>
      </c>
      <c r="AV84" s="30">
        <v>284584.26046750497</v>
      </c>
      <c r="AW84" s="38">
        <v>2210048.7511929851</v>
      </c>
      <c r="AX84" s="30">
        <v>2198837.7511929851</v>
      </c>
      <c r="AY84" s="30">
        <v>5115</v>
      </c>
      <c r="AZ84" s="30">
        <v>2051115</v>
      </c>
      <c r="BA84" s="30">
        <v>0</v>
      </c>
      <c r="BB84" s="30">
        <v>0</v>
      </c>
      <c r="BC84" s="30">
        <v>2210048.7511929851</v>
      </c>
      <c r="BD84" s="30">
        <v>2210048.7511929851</v>
      </c>
      <c r="BE84" s="30">
        <v>0</v>
      </c>
      <c r="BF84" s="30">
        <v>2062326</v>
      </c>
      <c r="BG84" s="30">
        <v>1897534.5562821492</v>
      </c>
      <c r="BH84" s="30">
        <v>2045257.3074751343</v>
      </c>
      <c r="BI84" s="30">
        <v>5100.3922879679158</v>
      </c>
      <c r="BJ84" s="30">
        <v>4972.8143980052428</v>
      </c>
      <c r="BK84" s="196">
        <v>2.5655067684377812E-2</v>
      </c>
      <c r="BL84" s="30">
        <v>0</v>
      </c>
      <c r="BM84" s="30">
        <v>0</v>
      </c>
      <c r="BN84" s="38">
        <v>2210048.7511929851</v>
      </c>
      <c r="BO84" s="30">
        <v>5483.3859131994641</v>
      </c>
      <c r="BP84" s="30" t="s">
        <v>412</v>
      </c>
      <c r="BQ84" s="30">
        <v>5511.3435191845019</v>
      </c>
      <c r="BR84" s="196">
        <v>2.5499565124172729E-2</v>
      </c>
      <c r="BS84" s="30">
        <v>0</v>
      </c>
      <c r="BT84" s="30">
        <v>2210048.7511929851</v>
      </c>
      <c r="BU84" s="30">
        <v>0</v>
      </c>
      <c r="BV84" s="38">
        <v>2210048.7511929851</v>
      </c>
      <c r="BW84" s="211">
        <v>11211</v>
      </c>
      <c r="BX84" s="212">
        <v>2198837.7511929851</v>
      </c>
      <c r="BZ84" s="23">
        <f t="shared" si="1"/>
        <v>8732448</v>
      </c>
      <c r="CB84" s="320"/>
    </row>
    <row r="85" spans="1:80" x14ac:dyDescent="0.25">
      <c r="A85" s="23">
        <v>141690</v>
      </c>
      <c r="B85" s="23">
        <v>8732036</v>
      </c>
      <c r="C85" s="23" t="s">
        <v>169</v>
      </c>
      <c r="D85" s="223">
        <v>273</v>
      </c>
      <c r="E85" s="223">
        <v>273</v>
      </c>
      <c r="F85" s="223">
        <v>0</v>
      </c>
      <c r="G85" s="30">
        <v>1115869.0376721111</v>
      </c>
      <c r="H85" s="30">
        <v>0</v>
      </c>
      <c r="I85" s="30">
        <v>0</v>
      </c>
      <c r="J85" s="30">
        <v>40125.028173697778</v>
      </c>
      <c r="K85" s="30">
        <v>0</v>
      </c>
      <c r="L85" s="30">
        <v>100547.19999999998</v>
      </c>
      <c r="M85" s="30">
        <v>0</v>
      </c>
      <c r="N85" s="30">
        <v>0</v>
      </c>
      <c r="O85" s="30">
        <v>0</v>
      </c>
      <c r="P85" s="30">
        <v>0</v>
      </c>
      <c r="Q85" s="30">
        <v>495.83624999999944</v>
      </c>
      <c r="R85" s="30">
        <v>0</v>
      </c>
      <c r="S85" s="30">
        <v>0</v>
      </c>
      <c r="T85" s="30">
        <v>0</v>
      </c>
      <c r="U85" s="30">
        <v>0</v>
      </c>
      <c r="V85" s="30">
        <v>0</v>
      </c>
      <c r="W85" s="30">
        <v>0</v>
      </c>
      <c r="X85" s="30">
        <v>0</v>
      </c>
      <c r="Y85" s="30">
        <v>0</v>
      </c>
      <c r="Z85" s="30">
        <v>26711.796790425869</v>
      </c>
      <c r="AA85" s="30">
        <v>0</v>
      </c>
      <c r="AB85" s="30">
        <v>127100.83611616574</v>
      </c>
      <c r="AC85" s="30">
        <v>0</v>
      </c>
      <c r="AD85" s="30">
        <v>0</v>
      </c>
      <c r="AE85" s="30">
        <v>0</v>
      </c>
      <c r="AF85" s="30">
        <v>153580.44371785081</v>
      </c>
      <c r="AG85" s="30">
        <v>0</v>
      </c>
      <c r="AH85" s="30">
        <v>0</v>
      </c>
      <c r="AI85" s="30">
        <v>0</v>
      </c>
      <c r="AJ85" s="30">
        <v>11433</v>
      </c>
      <c r="AK85" s="30">
        <v>0</v>
      </c>
      <c r="AL85" s="30">
        <v>0</v>
      </c>
      <c r="AM85" s="30">
        <v>0</v>
      </c>
      <c r="AN85" s="30">
        <v>0</v>
      </c>
      <c r="AO85" s="30">
        <v>0</v>
      </c>
      <c r="AP85" s="30">
        <v>0</v>
      </c>
      <c r="AQ85" s="30">
        <v>0</v>
      </c>
      <c r="AR85" s="30">
        <v>0</v>
      </c>
      <c r="AS85" s="30">
        <v>1115869.0376721111</v>
      </c>
      <c r="AT85" s="30">
        <v>294980.6973302894</v>
      </c>
      <c r="AU85" s="30">
        <v>165013.44371785081</v>
      </c>
      <c r="AV85" s="30">
        <v>186174.69762791996</v>
      </c>
      <c r="AW85" s="38">
        <v>1575863.1787202512</v>
      </c>
      <c r="AX85" s="30">
        <v>1564430.1787202512</v>
      </c>
      <c r="AY85" s="30">
        <v>5115</v>
      </c>
      <c r="AZ85" s="30">
        <v>1396395</v>
      </c>
      <c r="BA85" s="30">
        <v>0</v>
      </c>
      <c r="BB85" s="30">
        <v>0</v>
      </c>
      <c r="BC85" s="30">
        <v>1575863.1787202512</v>
      </c>
      <c r="BD85" s="30">
        <v>1575863.1787202512</v>
      </c>
      <c r="BE85" s="30">
        <v>0</v>
      </c>
      <c r="BF85" s="30">
        <v>1407828</v>
      </c>
      <c r="BG85" s="30">
        <v>1242814.5562821492</v>
      </c>
      <c r="BH85" s="30">
        <v>1410849.7350024004</v>
      </c>
      <c r="BI85" s="30">
        <v>5167.9477472615399</v>
      </c>
      <c r="BJ85" s="30">
        <v>4926.9175473809773</v>
      </c>
      <c r="BK85" s="196">
        <v>4.8921094693108479E-2</v>
      </c>
      <c r="BL85" s="30">
        <v>0</v>
      </c>
      <c r="BM85" s="30">
        <v>0</v>
      </c>
      <c r="BN85" s="38">
        <v>1575863.1787202512</v>
      </c>
      <c r="BO85" s="30">
        <v>5730.5134751657552</v>
      </c>
      <c r="BP85" s="30" t="s">
        <v>412</v>
      </c>
      <c r="BQ85" s="30">
        <v>5772.392596044876</v>
      </c>
      <c r="BR85" s="196">
        <v>3.5722191679749882E-2</v>
      </c>
      <c r="BS85" s="30">
        <v>0</v>
      </c>
      <c r="BT85" s="30">
        <v>1575863.1787202512</v>
      </c>
      <c r="BU85" s="30">
        <v>0</v>
      </c>
      <c r="BV85" s="38">
        <v>1575863.1787202512</v>
      </c>
      <c r="BW85" s="211">
        <v>11433</v>
      </c>
      <c r="BX85" s="212">
        <v>1564430.1787202512</v>
      </c>
      <c r="BZ85" s="23">
        <f t="shared" si="1"/>
        <v>8732036</v>
      </c>
      <c r="CB85" s="320"/>
    </row>
    <row r="86" spans="1:80" x14ac:dyDescent="0.25">
      <c r="A86" s="23">
        <v>138029</v>
      </c>
      <c r="B86" s="23">
        <v>8732209</v>
      </c>
      <c r="C86" s="23" t="s">
        <v>170</v>
      </c>
      <c r="D86" s="223">
        <v>405</v>
      </c>
      <c r="E86" s="223">
        <v>405</v>
      </c>
      <c r="F86" s="223">
        <v>0</v>
      </c>
      <c r="G86" s="30">
        <v>1655410.1108322528</v>
      </c>
      <c r="H86" s="30">
        <v>0</v>
      </c>
      <c r="I86" s="30">
        <v>0</v>
      </c>
      <c r="J86" s="30">
        <v>30474.704942048957</v>
      </c>
      <c r="K86" s="30">
        <v>0</v>
      </c>
      <c r="L86" s="30">
        <v>75410.399999999921</v>
      </c>
      <c r="M86" s="30">
        <v>0</v>
      </c>
      <c r="N86" s="30">
        <v>475.433910891089</v>
      </c>
      <c r="O86" s="30">
        <v>3446.8707920792071</v>
      </c>
      <c r="P86" s="30">
        <v>0</v>
      </c>
      <c r="Q86" s="30">
        <v>0</v>
      </c>
      <c r="R86" s="30">
        <v>0</v>
      </c>
      <c r="S86" s="30">
        <v>0</v>
      </c>
      <c r="T86" s="30">
        <v>0</v>
      </c>
      <c r="U86" s="30">
        <v>0</v>
      </c>
      <c r="V86" s="30">
        <v>0</v>
      </c>
      <c r="W86" s="30">
        <v>0</v>
      </c>
      <c r="X86" s="30">
        <v>0</v>
      </c>
      <c r="Y86" s="30">
        <v>0</v>
      </c>
      <c r="Z86" s="30">
        <v>17136.169013163082</v>
      </c>
      <c r="AA86" s="30">
        <v>0</v>
      </c>
      <c r="AB86" s="30">
        <v>159395.27157352059</v>
      </c>
      <c r="AC86" s="30">
        <v>0</v>
      </c>
      <c r="AD86" s="30">
        <v>0</v>
      </c>
      <c r="AE86" s="30">
        <v>0</v>
      </c>
      <c r="AF86" s="30">
        <v>153580.44371785081</v>
      </c>
      <c r="AG86" s="30">
        <v>0</v>
      </c>
      <c r="AH86" s="30">
        <v>0</v>
      </c>
      <c r="AI86" s="30">
        <v>0</v>
      </c>
      <c r="AJ86" s="30">
        <v>11544</v>
      </c>
      <c r="AK86" s="30">
        <v>0</v>
      </c>
      <c r="AL86" s="30">
        <v>0</v>
      </c>
      <c r="AM86" s="30">
        <v>0</v>
      </c>
      <c r="AN86" s="30">
        <v>0</v>
      </c>
      <c r="AO86" s="30">
        <v>0</v>
      </c>
      <c r="AP86" s="30">
        <v>0</v>
      </c>
      <c r="AQ86" s="30">
        <v>0</v>
      </c>
      <c r="AR86" s="30">
        <v>0</v>
      </c>
      <c r="AS86" s="30">
        <v>1655410.1108322528</v>
      </c>
      <c r="AT86" s="30">
        <v>286338.85023170285</v>
      </c>
      <c r="AU86" s="30">
        <v>165124.44371785081</v>
      </c>
      <c r="AV86" s="30">
        <v>239141.91502824333</v>
      </c>
      <c r="AW86" s="38">
        <v>2106873.4047818063</v>
      </c>
      <c r="AX86" s="30">
        <v>2095329.4047818063</v>
      </c>
      <c r="AY86" s="30">
        <v>5115</v>
      </c>
      <c r="AZ86" s="30">
        <v>2071575</v>
      </c>
      <c r="BA86" s="30">
        <v>0</v>
      </c>
      <c r="BB86" s="30">
        <v>0</v>
      </c>
      <c r="BC86" s="30">
        <v>2106873.4047818063</v>
      </c>
      <c r="BD86" s="30">
        <v>2106873.4047818063</v>
      </c>
      <c r="BE86" s="30">
        <v>0</v>
      </c>
      <c r="BF86" s="30">
        <v>2083119</v>
      </c>
      <c r="BG86" s="30">
        <v>1917994.5562821492</v>
      </c>
      <c r="BH86" s="30">
        <v>1941748.9610639554</v>
      </c>
      <c r="BI86" s="30">
        <v>4794.4418791702601</v>
      </c>
      <c r="BJ86" s="30">
        <v>4746.9560722867709</v>
      </c>
      <c r="BK86" s="196">
        <v>1.0003422437531356E-2</v>
      </c>
      <c r="BL86" s="30">
        <v>0</v>
      </c>
      <c r="BM86" s="30">
        <v>0</v>
      </c>
      <c r="BN86" s="38">
        <v>2106873.4047818063</v>
      </c>
      <c r="BO86" s="30">
        <v>5173.6528513131016</v>
      </c>
      <c r="BP86" s="30" t="s">
        <v>412</v>
      </c>
      <c r="BQ86" s="30">
        <v>5202.1565550168052</v>
      </c>
      <c r="BR86" s="196">
        <v>1.0659468490090696E-2</v>
      </c>
      <c r="BS86" s="30">
        <v>0</v>
      </c>
      <c r="BT86" s="30">
        <v>2106873.4047818063</v>
      </c>
      <c r="BU86" s="30">
        <v>0</v>
      </c>
      <c r="BV86" s="38">
        <v>2106873.4047818063</v>
      </c>
      <c r="BW86" s="211">
        <v>11544</v>
      </c>
      <c r="BX86" s="212">
        <v>2095329.4047818063</v>
      </c>
      <c r="BZ86" s="23">
        <f t="shared" si="1"/>
        <v>8732209</v>
      </c>
      <c r="CB86" s="320"/>
    </row>
    <row r="87" spans="1:80" x14ac:dyDescent="0.25">
      <c r="A87" s="23">
        <v>145553</v>
      </c>
      <c r="B87" s="23">
        <v>8732067</v>
      </c>
      <c r="C87" s="23" t="s">
        <v>171</v>
      </c>
      <c r="D87" s="223">
        <v>95</v>
      </c>
      <c r="E87" s="223">
        <v>95</v>
      </c>
      <c r="F87" s="223">
        <v>0</v>
      </c>
      <c r="G87" s="30">
        <v>388306.07538040495</v>
      </c>
      <c r="H87" s="30">
        <v>0</v>
      </c>
      <c r="I87" s="30">
        <v>0</v>
      </c>
      <c r="J87" s="30">
        <v>12189.881976819572</v>
      </c>
      <c r="K87" s="30">
        <v>0</v>
      </c>
      <c r="L87" s="30">
        <v>31420.999999999985</v>
      </c>
      <c r="M87" s="30">
        <v>0</v>
      </c>
      <c r="N87" s="30">
        <v>3319.8199999999874</v>
      </c>
      <c r="O87" s="30">
        <v>4584.4799999999732</v>
      </c>
      <c r="P87" s="30">
        <v>4046.0399999999977</v>
      </c>
      <c r="Q87" s="30">
        <v>0</v>
      </c>
      <c r="R87" s="30">
        <v>0</v>
      </c>
      <c r="S87" s="30">
        <v>0</v>
      </c>
      <c r="T87" s="30">
        <v>0</v>
      </c>
      <c r="U87" s="30">
        <v>0</v>
      </c>
      <c r="V87" s="30">
        <v>0</v>
      </c>
      <c r="W87" s="30">
        <v>0</v>
      </c>
      <c r="X87" s="30">
        <v>0</v>
      </c>
      <c r="Y87" s="30">
        <v>0</v>
      </c>
      <c r="Z87" s="30">
        <v>710.78207815814892</v>
      </c>
      <c r="AA87" s="30">
        <v>0</v>
      </c>
      <c r="AB87" s="30">
        <v>35359.625023212335</v>
      </c>
      <c r="AC87" s="30">
        <v>0</v>
      </c>
      <c r="AD87" s="30">
        <v>2278.5625097759662</v>
      </c>
      <c r="AE87" s="30">
        <v>0</v>
      </c>
      <c r="AF87" s="30">
        <v>153580.44371785081</v>
      </c>
      <c r="AG87" s="30">
        <v>38270.276455116822</v>
      </c>
      <c r="AH87" s="30">
        <v>0</v>
      </c>
      <c r="AI87" s="30">
        <v>0</v>
      </c>
      <c r="AJ87" s="30">
        <v>2969.05</v>
      </c>
      <c r="AK87" s="30">
        <v>0</v>
      </c>
      <c r="AL87" s="30">
        <v>0</v>
      </c>
      <c r="AM87" s="30">
        <v>0</v>
      </c>
      <c r="AN87" s="30">
        <v>0</v>
      </c>
      <c r="AO87" s="30">
        <v>0</v>
      </c>
      <c r="AP87" s="30">
        <v>0</v>
      </c>
      <c r="AQ87" s="30">
        <v>0</v>
      </c>
      <c r="AR87" s="30">
        <v>0</v>
      </c>
      <c r="AS87" s="30">
        <v>388306.07538040495</v>
      </c>
      <c r="AT87" s="30">
        <v>93910.19158796595</v>
      </c>
      <c r="AU87" s="30">
        <v>194819.77017296763</v>
      </c>
      <c r="AV87" s="30">
        <v>64215.711236110452</v>
      </c>
      <c r="AW87" s="38">
        <v>677036.03714133846</v>
      </c>
      <c r="AX87" s="30">
        <v>674066.98714133841</v>
      </c>
      <c r="AY87" s="30">
        <v>5115</v>
      </c>
      <c r="AZ87" s="30">
        <v>485925</v>
      </c>
      <c r="BA87" s="30">
        <v>0</v>
      </c>
      <c r="BB87" s="30">
        <v>0</v>
      </c>
      <c r="BC87" s="30">
        <v>677036.03714133846</v>
      </c>
      <c r="BD87" s="30">
        <v>677036.03714133869</v>
      </c>
      <c r="BE87" s="30">
        <v>0</v>
      </c>
      <c r="BF87" s="30">
        <v>488894.05</v>
      </c>
      <c r="BG87" s="30">
        <v>294074.27982703235</v>
      </c>
      <c r="BH87" s="30">
        <v>482216.26696837082</v>
      </c>
      <c r="BI87" s="30">
        <v>5075.9607049302194</v>
      </c>
      <c r="BJ87" s="30">
        <v>4875.6171144144691</v>
      </c>
      <c r="BK87" s="196">
        <v>4.1090919531693026E-2</v>
      </c>
      <c r="BL87" s="30">
        <v>0</v>
      </c>
      <c r="BM87" s="30">
        <v>0</v>
      </c>
      <c r="BN87" s="38">
        <v>677036.03714133846</v>
      </c>
      <c r="BO87" s="30">
        <v>7095.4419699088257</v>
      </c>
      <c r="BP87" s="30" t="s">
        <v>412</v>
      </c>
      <c r="BQ87" s="30">
        <v>7126.6951278035631</v>
      </c>
      <c r="BR87" s="196">
        <v>4.1382642431866845E-2</v>
      </c>
      <c r="BS87" s="30">
        <v>0</v>
      </c>
      <c r="BT87" s="30">
        <v>677036.03714133846</v>
      </c>
      <c r="BU87" s="30">
        <v>0</v>
      </c>
      <c r="BV87" s="38">
        <v>677036.03714133846</v>
      </c>
      <c r="BW87" s="211">
        <v>2969.05</v>
      </c>
      <c r="BX87" s="212">
        <v>674066.98714133841</v>
      </c>
      <c r="BZ87" s="23">
        <f t="shared" si="1"/>
        <v>8732067</v>
      </c>
      <c r="CB87" s="320"/>
    </row>
    <row r="88" spans="1:80" x14ac:dyDescent="0.25">
      <c r="A88" s="23">
        <v>110611</v>
      </c>
      <c r="B88" s="23">
        <v>8732016</v>
      </c>
      <c r="C88" s="23" t="s">
        <v>172</v>
      </c>
      <c r="D88" s="223">
        <v>135</v>
      </c>
      <c r="E88" s="223">
        <v>135</v>
      </c>
      <c r="F88" s="223">
        <v>0</v>
      </c>
      <c r="G88" s="30">
        <v>551803.37027741759</v>
      </c>
      <c r="H88" s="30">
        <v>0</v>
      </c>
      <c r="I88" s="30">
        <v>0</v>
      </c>
      <c r="J88" s="30">
        <v>13205.705474887855</v>
      </c>
      <c r="K88" s="30">
        <v>0</v>
      </c>
      <c r="L88" s="30">
        <v>32677.839999999898</v>
      </c>
      <c r="M88" s="30">
        <v>0</v>
      </c>
      <c r="N88" s="30">
        <v>0</v>
      </c>
      <c r="O88" s="30">
        <v>0</v>
      </c>
      <c r="P88" s="30">
        <v>0</v>
      </c>
      <c r="Q88" s="30">
        <v>0</v>
      </c>
      <c r="R88" s="30">
        <v>0</v>
      </c>
      <c r="S88" s="30">
        <v>0</v>
      </c>
      <c r="T88" s="30">
        <v>0</v>
      </c>
      <c r="U88" s="30">
        <v>0</v>
      </c>
      <c r="V88" s="30">
        <v>0</v>
      </c>
      <c r="W88" s="30">
        <v>0</v>
      </c>
      <c r="X88" s="30">
        <v>0</v>
      </c>
      <c r="Y88" s="30">
        <v>0</v>
      </c>
      <c r="Z88" s="30">
        <v>4359.2008893134143</v>
      </c>
      <c r="AA88" s="30">
        <v>0</v>
      </c>
      <c r="AB88" s="30">
        <v>52687.152466604137</v>
      </c>
      <c r="AC88" s="30">
        <v>0</v>
      </c>
      <c r="AD88" s="30">
        <v>0</v>
      </c>
      <c r="AE88" s="30">
        <v>0</v>
      </c>
      <c r="AF88" s="30">
        <v>153580.44371785081</v>
      </c>
      <c r="AG88" s="30">
        <v>11645.93588024527</v>
      </c>
      <c r="AH88" s="30">
        <v>0</v>
      </c>
      <c r="AI88" s="30">
        <v>0</v>
      </c>
      <c r="AJ88" s="30">
        <v>16217.5</v>
      </c>
      <c r="AK88" s="30">
        <v>0</v>
      </c>
      <c r="AL88" s="30">
        <v>0</v>
      </c>
      <c r="AM88" s="30">
        <v>0</v>
      </c>
      <c r="AN88" s="30">
        <v>0</v>
      </c>
      <c r="AO88" s="30">
        <v>0</v>
      </c>
      <c r="AP88" s="30">
        <v>0</v>
      </c>
      <c r="AQ88" s="30">
        <v>0</v>
      </c>
      <c r="AR88" s="30">
        <v>0</v>
      </c>
      <c r="AS88" s="30">
        <v>551803.37027741759</v>
      </c>
      <c r="AT88" s="30">
        <v>102929.89883080529</v>
      </c>
      <c r="AU88" s="30">
        <v>181443.87959809607</v>
      </c>
      <c r="AV88" s="30">
        <v>79347.64182518961</v>
      </c>
      <c r="AW88" s="38">
        <v>836177.14870631904</v>
      </c>
      <c r="AX88" s="30">
        <v>819959.64870631904</v>
      </c>
      <c r="AY88" s="30">
        <v>5115</v>
      </c>
      <c r="AZ88" s="30">
        <v>690525</v>
      </c>
      <c r="BA88" s="30">
        <v>0</v>
      </c>
      <c r="BB88" s="30">
        <v>0</v>
      </c>
      <c r="BC88" s="30">
        <v>836177.14870631904</v>
      </c>
      <c r="BD88" s="30">
        <v>836177.14870631881</v>
      </c>
      <c r="BE88" s="30">
        <v>0</v>
      </c>
      <c r="BF88" s="30">
        <v>706742.5</v>
      </c>
      <c r="BG88" s="30">
        <v>525298.62040190399</v>
      </c>
      <c r="BH88" s="30">
        <v>654733.26910822303</v>
      </c>
      <c r="BI88" s="30">
        <v>4849.876067468319</v>
      </c>
      <c r="BJ88" s="30">
        <v>4715.2145400141035</v>
      </c>
      <c r="BK88" s="196">
        <v>2.8558939643457393E-2</v>
      </c>
      <c r="BL88" s="30">
        <v>0</v>
      </c>
      <c r="BM88" s="30">
        <v>0</v>
      </c>
      <c r="BN88" s="38">
        <v>836177.14870631904</v>
      </c>
      <c r="BO88" s="30">
        <v>6073.7751756023636</v>
      </c>
      <c r="BP88" s="30" t="s">
        <v>412</v>
      </c>
      <c r="BQ88" s="30">
        <v>6193.9048052319931</v>
      </c>
      <c r="BR88" s="196">
        <v>2.2224149333644583E-2</v>
      </c>
      <c r="BS88" s="30">
        <v>-1241.3999999999996</v>
      </c>
      <c r="BT88" s="30">
        <v>834935.74870631902</v>
      </c>
      <c r="BU88" s="30">
        <v>-1687.5</v>
      </c>
      <c r="BV88" s="38">
        <v>833248.24870631902</v>
      </c>
      <c r="BW88" s="211">
        <v>16217.5</v>
      </c>
      <c r="BX88" s="212">
        <v>817030.74870631902</v>
      </c>
      <c r="BZ88" s="23">
        <f t="shared" si="1"/>
        <v>8732016</v>
      </c>
      <c r="CB88" s="320"/>
    </row>
    <row r="89" spans="1:80" x14ac:dyDescent="0.25">
      <c r="A89" s="23">
        <v>110831</v>
      </c>
      <c r="B89" s="23">
        <v>8733310</v>
      </c>
      <c r="C89" s="23" t="s">
        <v>173</v>
      </c>
      <c r="D89" s="223">
        <v>200</v>
      </c>
      <c r="E89" s="223">
        <v>200</v>
      </c>
      <c r="F89" s="223">
        <v>0</v>
      </c>
      <c r="G89" s="30">
        <v>817486.47448506311</v>
      </c>
      <c r="H89" s="30">
        <v>0</v>
      </c>
      <c r="I89" s="30">
        <v>0</v>
      </c>
      <c r="J89" s="30">
        <v>8126.587984546396</v>
      </c>
      <c r="K89" s="30">
        <v>0</v>
      </c>
      <c r="L89" s="30">
        <v>20109.439999999999</v>
      </c>
      <c r="M89" s="30">
        <v>0</v>
      </c>
      <c r="N89" s="30">
        <v>0</v>
      </c>
      <c r="O89" s="30">
        <v>0</v>
      </c>
      <c r="P89" s="30">
        <v>0</v>
      </c>
      <c r="Q89" s="30">
        <v>0</v>
      </c>
      <c r="R89" s="30">
        <v>0</v>
      </c>
      <c r="S89" s="30">
        <v>0</v>
      </c>
      <c r="T89" s="30">
        <v>0</v>
      </c>
      <c r="U89" s="30">
        <v>0</v>
      </c>
      <c r="V89" s="30">
        <v>0</v>
      </c>
      <c r="W89" s="30">
        <v>0</v>
      </c>
      <c r="X89" s="30">
        <v>0</v>
      </c>
      <c r="Y89" s="30">
        <v>0</v>
      </c>
      <c r="Z89" s="30">
        <v>6274.607340678398</v>
      </c>
      <c r="AA89" s="30">
        <v>0</v>
      </c>
      <c r="AB89" s="30">
        <v>44979.929263661048</v>
      </c>
      <c r="AC89" s="30">
        <v>0</v>
      </c>
      <c r="AD89" s="30">
        <v>0</v>
      </c>
      <c r="AE89" s="30">
        <v>0</v>
      </c>
      <c r="AF89" s="30">
        <v>153580.44371785081</v>
      </c>
      <c r="AG89" s="30">
        <v>0</v>
      </c>
      <c r="AH89" s="30">
        <v>0</v>
      </c>
      <c r="AI89" s="30">
        <v>0</v>
      </c>
      <c r="AJ89" s="30">
        <v>4715.55</v>
      </c>
      <c r="AK89" s="30">
        <v>0</v>
      </c>
      <c r="AL89" s="30">
        <v>0</v>
      </c>
      <c r="AM89" s="30">
        <v>0</v>
      </c>
      <c r="AN89" s="30">
        <v>0</v>
      </c>
      <c r="AO89" s="30">
        <v>0</v>
      </c>
      <c r="AP89" s="30">
        <v>0</v>
      </c>
      <c r="AQ89" s="30">
        <v>0</v>
      </c>
      <c r="AR89" s="30">
        <v>0</v>
      </c>
      <c r="AS89" s="30">
        <v>817486.47448506311</v>
      </c>
      <c r="AT89" s="30">
        <v>79490.564588885842</v>
      </c>
      <c r="AU89" s="30">
        <v>158295.9937178508</v>
      </c>
      <c r="AV89" s="30">
        <v>80502.991041518224</v>
      </c>
      <c r="AW89" s="38">
        <v>1055273.0327917999</v>
      </c>
      <c r="AX89" s="30">
        <v>1050557.4827917998</v>
      </c>
      <c r="AY89" s="30">
        <v>5115</v>
      </c>
      <c r="AZ89" s="30">
        <v>1023000</v>
      </c>
      <c r="BA89" s="30">
        <v>0</v>
      </c>
      <c r="BB89" s="30">
        <v>0</v>
      </c>
      <c r="BC89" s="30">
        <v>1055273.0327917999</v>
      </c>
      <c r="BD89" s="30">
        <v>1055273.0327917996</v>
      </c>
      <c r="BE89" s="30">
        <v>0</v>
      </c>
      <c r="BF89" s="30">
        <v>1027715.55</v>
      </c>
      <c r="BG89" s="30">
        <v>869419.55628214916</v>
      </c>
      <c r="BH89" s="30">
        <v>896977.03907394898</v>
      </c>
      <c r="BI89" s="30">
        <v>4484.8851953697449</v>
      </c>
      <c r="BJ89" s="30">
        <v>4378.8724547677148</v>
      </c>
      <c r="BK89" s="196">
        <v>2.4210054459705376E-2</v>
      </c>
      <c r="BL89" s="30">
        <v>0</v>
      </c>
      <c r="BM89" s="30">
        <v>0</v>
      </c>
      <c r="BN89" s="38">
        <v>1055273.0327917999</v>
      </c>
      <c r="BO89" s="30">
        <v>5252.7874139589994</v>
      </c>
      <c r="BP89" s="30" t="s">
        <v>412</v>
      </c>
      <c r="BQ89" s="30">
        <v>5276.3651639589989</v>
      </c>
      <c r="BR89" s="196">
        <v>2.5074420576186807E-2</v>
      </c>
      <c r="BS89" s="30">
        <v>-1734.4000000000003</v>
      </c>
      <c r="BT89" s="30">
        <v>1053538.6327918</v>
      </c>
      <c r="BU89" s="30">
        <v>-2500</v>
      </c>
      <c r="BV89" s="38">
        <v>1051038.6327918</v>
      </c>
      <c r="BW89" s="211">
        <v>4715.55</v>
      </c>
      <c r="BX89" s="212">
        <v>1046323.0827917999</v>
      </c>
      <c r="BZ89" s="23">
        <f t="shared" si="1"/>
        <v>8733310</v>
      </c>
      <c r="CB89" s="320"/>
    </row>
    <row r="90" spans="1:80" x14ac:dyDescent="0.25">
      <c r="A90" s="23">
        <v>110815</v>
      </c>
      <c r="B90" s="23">
        <v>8733068</v>
      </c>
      <c r="C90" s="23" t="s">
        <v>174</v>
      </c>
      <c r="D90" s="223">
        <v>74</v>
      </c>
      <c r="E90" s="223">
        <v>74</v>
      </c>
      <c r="F90" s="223">
        <v>0</v>
      </c>
      <c r="G90" s="30">
        <v>302469.99555947335</v>
      </c>
      <c r="H90" s="30">
        <v>0</v>
      </c>
      <c r="I90" s="30">
        <v>0</v>
      </c>
      <c r="J90" s="30">
        <v>5587.0292393756226</v>
      </c>
      <c r="K90" s="30">
        <v>0</v>
      </c>
      <c r="L90" s="30">
        <v>13825.239999999938</v>
      </c>
      <c r="M90" s="30">
        <v>0</v>
      </c>
      <c r="N90" s="30">
        <v>474.25999999999954</v>
      </c>
      <c r="O90" s="30">
        <v>0</v>
      </c>
      <c r="P90" s="30">
        <v>0</v>
      </c>
      <c r="Q90" s="30">
        <v>0</v>
      </c>
      <c r="R90" s="30">
        <v>0</v>
      </c>
      <c r="S90" s="30">
        <v>0</v>
      </c>
      <c r="T90" s="30">
        <v>0</v>
      </c>
      <c r="U90" s="30">
        <v>0</v>
      </c>
      <c r="V90" s="30">
        <v>0</v>
      </c>
      <c r="W90" s="30">
        <v>0</v>
      </c>
      <c r="X90" s="30">
        <v>0</v>
      </c>
      <c r="Y90" s="30">
        <v>0</v>
      </c>
      <c r="Z90" s="30">
        <v>720.63920639325511</v>
      </c>
      <c r="AA90" s="30">
        <v>0</v>
      </c>
      <c r="AB90" s="30">
        <v>28139.930603762157</v>
      </c>
      <c r="AC90" s="30">
        <v>0</v>
      </c>
      <c r="AD90" s="30">
        <v>1545.4597892393497</v>
      </c>
      <c r="AE90" s="30">
        <v>0</v>
      </c>
      <c r="AF90" s="30">
        <v>153580.44371785081</v>
      </c>
      <c r="AG90" s="30">
        <v>58937.878204754801</v>
      </c>
      <c r="AH90" s="30">
        <v>0</v>
      </c>
      <c r="AI90" s="30">
        <v>0</v>
      </c>
      <c r="AJ90" s="30">
        <v>19960</v>
      </c>
      <c r="AK90" s="30">
        <v>0</v>
      </c>
      <c r="AL90" s="30">
        <v>0</v>
      </c>
      <c r="AM90" s="30">
        <v>0</v>
      </c>
      <c r="AN90" s="30">
        <v>0</v>
      </c>
      <c r="AO90" s="30">
        <v>0</v>
      </c>
      <c r="AP90" s="30">
        <v>0</v>
      </c>
      <c r="AQ90" s="30">
        <v>0</v>
      </c>
      <c r="AR90" s="30">
        <v>0</v>
      </c>
      <c r="AS90" s="30">
        <v>302469.99555947335</v>
      </c>
      <c r="AT90" s="30">
        <v>50292.558838770317</v>
      </c>
      <c r="AU90" s="30">
        <v>232478.32192260562</v>
      </c>
      <c r="AV90" s="30">
        <v>42535.65235007865</v>
      </c>
      <c r="AW90" s="38">
        <v>585240.87632084929</v>
      </c>
      <c r="AX90" s="30">
        <v>565280.87632084929</v>
      </c>
      <c r="AY90" s="30">
        <v>5115</v>
      </c>
      <c r="AZ90" s="30">
        <v>378510</v>
      </c>
      <c r="BA90" s="30">
        <v>0</v>
      </c>
      <c r="BB90" s="30">
        <v>0</v>
      </c>
      <c r="BC90" s="30">
        <v>585240.87632084929</v>
      </c>
      <c r="BD90" s="30">
        <v>585240.87632084929</v>
      </c>
      <c r="BE90" s="30">
        <v>0</v>
      </c>
      <c r="BF90" s="30">
        <v>398470</v>
      </c>
      <c r="BG90" s="30">
        <v>165991.67807739438</v>
      </c>
      <c r="BH90" s="30">
        <v>352762.55439824366</v>
      </c>
      <c r="BI90" s="30">
        <v>4767.0615459222117</v>
      </c>
      <c r="BJ90" s="30">
        <v>4361.7211273263729</v>
      </c>
      <c r="BK90" s="196">
        <v>9.2931300916136855E-2</v>
      </c>
      <c r="BL90" s="30">
        <v>0</v>
      </c>
      <c r="BM90" s="30">
        <v>0</v>
      </c>
      <c r="BN90" s="38">
        <v>585240.87632084929</v>
      </c>
      <c r="BO90" s="30">
        <v>7638.930761092558</v>
      </c>
      <c r="BP90" s="30" t="s">
        <v>412</v>
      </c>
      <c r="BQ90" s="30">
        <v>7908.660490822288</v>
      </c>
      <c r="BR90" s="196">
        <v>0.12436578800746423</v>
      </c>
      <c r="BS90" s="30">
        <v>-665.3499999999998</v>
      </c>
      <c r="BT90" s="30">
        <v>584575.52632084931</v>
      </c>
      <c r="BU90" s="30">
        <v>-925</v>
      </c>
      <c r="BV90" s="38">
        <v>583650.52632084931</v>
      </c>
      <c r="BW90" s="211">
        <v>19960</v>
      </c>
      <c r="BX90" s="212">
        <v>563690.52632084931</v>
      </c>
      <c r="BZ90" s="23">
        <f t="shared" si="1"/>
        <v>8733068</v>
      </c>
      <c r="CB90" s="320"/>
    </row>
    <row r="91" spans="1:80" x14ac:dyDescent="0.25">
      <c r="A91" s="23">
        <v>140535</v>
      </c>
      <c r="B91" s="23">
        <v>8732210</v>
      </c>
      <c r="C91" s="23" t="s">
        <v>175</v>
      </c>
      <c r="D91" s="223">
        <v>67</v>
      </c>
      <c r="E91" s="223">
        <v>67</v>
      </c>
      <c r="F91" s="223">
        <v>0</v>
      </c>
      <c r="G91" s="30">
        <v>273857.96895249613</v>
      </c>
      <c r="H91" s="30">
        <v>0</v>
      </c>
      <c r="I91" s="30">
        <v>0</v>
      </c>
      <c r="J91" s="30">
        <v>5079.1174903414785</v>
      </c>
      <c r="K91" s="30">
        <v>0</v>
      </c>
      <c r="L91" s="30">
        <v>12568.399999999952</v>
      </c>
      <c r="M91" s="30">
        <v>0</v>
      </c>
      <c r="N91" s="30">
        <v>0</v>
      </c>
      <c r="O91" s="30">
        <v>0</v>
      </c>
      <c r="P91" s="30">
        <v>0</v>
      </c>
      <c r="Q91" s="30">
        <v>0</v>
      </c>
      <c r="R91" s="30">
        <v>0</v>
      </c>
      <c r="S91" s="30">
        <v>0</v>
      </c>
      <c r="T91" s="30">
        <v>0</v>
      </c>
      <c r="U91" s="30">
        <v>0</v>
      </c>
      <c r="V91" s="30">
        <v>0</v>
      </c>
      <c r="W91" s="30">
        <v>0</v>
      </c>
      <c r="X91" s="30">
        <v>0</v>
      </c>
      <c r="Y91" s="30">
        <v>0</v>
      </c>
      <c r="Z91" s="30">
        <v>0</v>
      </c>
      <c r="AA91" s="30">
        <v>0</v>
      </c>
      <c r="AB91" s="30">
        <v>14333.985005802046</v>
      </c>
      <c r="AC91" s="30">
        <v>0</v>
      </c>
      <c r="AD91" s="30">
        <v>0</v>
      </c>
      <c r="AE91" s="30">
        <v>0</v>
      </c>
      <c r="AF91" s="30">
        <v>153580.44371785081</v>
      </c>
      <c r="AG91" s="30">
        <v>58937.878204754801</v>
      </c>
      <c r="AH91" s="30">
        <v>0</v>
      </c>
      <c r="AI91" s="30">
        <v>0</v>
      </c>
      <c r="AJ91" s="30">
        <v>1646.7</v>
      </c>
      <c r="AK91" s="30">
        <v>0</v>
      </c>
      <c r="AL91" s="30">
        <v>0</v>
      </c>
      <c r="AM91" s="30">
        <v>0</v>
      </c>
      <c r="AN91" s="30">
        <v>0</v>
      </c>
      <c r="AO91" s="30">
        <v>0</v>
      </c>
      <c r="AP91" s="30">
        <v>0</v>
      </c>
      <c r="AQ91" s="30">
        <v>0</v>
      </c>
      <c r="AR91" s="30">
        <v>0</v>
      </c>
      <c r="AS91" s="30">
        <v>273857.96895249613</v>
      </c>
      <c r="AT91" s="30">
        <v>31981.502496143476</v>
      </c>
      <c r="AU91" s="30">
        <v>214165.02192260564</v>
      </c>
      <c r="AV91" s="30">
        <v>27053.055512936036</v>
      </c>
      <c r="AW91" s="38">
        <v>520004.49337124522</v>
      </c>
      <c r="AX91" s="30">
        <v>518357.79337124521</v>
      </c>
      <c r="AY91" s="30">
        <v>5115</v>
      </c>
      <c r="AZ91" s="30">
        <v>342705</v>
      </c>
      <c r="BA91" s="30">
        <v>0</v>
      </c>
      <c r="BB91" s="30">
        <v>0</v>
      </c>
      <c r="BC91" s="30">
        <v>520004.49337124522</v>
      </c>
      <c r="BD91" s="30">
        <v>520004.49337124528</v>
      </c>
      <c r="BE91" s="30">
        <v>0</v>
      </c>
      <c r="BF91" s="30">
        <v>344351.7</v>
      </c>
      <c r="BG91" s="30">
        <v>130186.67807739439</v>
      </c>
      <c r="BH91" s="30">
        <v>305839.47144863958</v>
      </c>
      <c r="BI91" s="30">
        <v>4564.7682305767103</v>
      </c>
      <c r="BJ91" s="30">
        <v>4336.4161552415881</v>
      </c>
      <c r="BK91" s="196">
        <v>5.2659169959761477E-2</v>
      </c>
      <c r="BL91" s="30">
        <v>0</v>
      </c>
      <c r="BM91" s="30">
        <v>0</v>
      </c>
      <c r="BN91" s="38">
        <v>520004.49337124522</v>
      </c>
      <c r="BO91" s="30">
        <v>7736.6834831529131</v>
      </c>
      <c r="BP91" s="30" t="s">
        <v>412</v>
      </c>
      <c r="BQ91" s="30">
        <v>7761.2610950932121</v>
      </c>
      <c r="BR91" s="196">
        <v>6.159691380012311E-2</v>
      </c>
      <c r="BS91" s="30">
        <v>0</v>
      </c>
      <c r="BT91" s="30">
        <v>520004.49337124522</v>
      </c>
      <c r="BU91" s="30">
        <v>0</v>
      </c>
      <c r="BV91" s="38">
        <v>520004.49337124522</v>
      </c>
      <c r="BW91" s="211">
        <v>1646.7</v>
      </c>
      <c r="BX91" s="212">
        <v>518357.79337124521</v>
      </c>
      <c r="BZ91" s="23">
        <f t="shared" si="1"/>
        <v>8732210</v>
      </c>
      <c r="CB91" s="320"/>
    </row>
    <row r="92" spans="1:80" x14ac:dyDescent="0.25">
      <c r="A92" s="23">
        <v>150022</v>
      </c>
      <c r="B92" s="23">
        <v>8732100</v>
      </c>
      <c r="C92" s="23" t="s">
        <v>176</v>
      </c>
      <c r="D92" s="223">
        <v>77</v>
      </c>
      <c r="E92" s="223">
        <v>77</v>
      </c>
      <c r="F92" s="223">
        <v>0</v>
      </c>
      <c r="G92" s="30">
        <v>314732.29267674929</v>
      </c>
      <c r="H92" s="30">
        <v>0</v>
      </c>
      <c r="I92" s="30">
        <v>0</v>
      </c>
      <c r="J92" s="30">
        <v>6602.8527374439145</v>
      </c>
      <c r="K92" s="30">
        <v>0</v>
      </c>
      <c r="L92" s="30">
        <v>17595.759999999918</v>
      </c>
      <c r="M92" s="30">
        <v>0</v>
      </c>
      <c r="N92" s="30">
        <v>0</v>
      </c>
      <c r="O92" s="30">
        <v>0</v>
      </c>
      <c r="P92" s="30">
        <v>0</v>
      </c>
      <c r="Q92" s="30">
        <v>0</v>
      </c>
      <c r="R92" s="30">
        <v>0</v>
      </c>
      <c r="S92" s="30">
        <v>0</v>
      </c>
      <c r="T92" s="30">
        <v>0</v>
      </c>
      <c r="U92" s="30">
        <v>0</v>
      </c>
      <c r="V92" s="30">
        <v>0</v>
      </c>
      <c r="W92" s="30">
        <v>0</v>
      </c>
      <c r="X92" s="30">
        <v>0</v>
      </c>
      <c r="Y92" s="30">
        <v>0</v>
      </c>
      <c r="Z92" s="30">
        <v>2084.1538892370995</v>
      </c>
      <c r="AA92" s="30">
        <v>0</v>
      </c>
      <c r="AB92" s="30">
        <v>21933.119643218659</v>
      </c>
      <c r="AC92" s="30">
        <v>0</v>
      </c>
      <c r="AD92" s="30">
        <v>0</v>
      </c>
      <c r="AE92" s="30">
        <v>0</v>
      </c>
      <c r="AF92" s="30">
        <v>153580.44371785081</v>
      </c>
      <c r="AG92" s="30">
        <v>57285.414329855128</v>
      </c>
      <c r="AH92" s="30">
        <v>0</v>
      </c>
      <c r="AI92" s="30">
        <v>0</v>
      </c>
      <c r="AJ92" s="30">
        <v>16342.25</v>
      </c>
      <c r="AK92" s="30">
        <v>0</v>
      </c>
      <c r="AL92" s="30">
        <v>0</v>
      </c>
      <c r="AM92" s="30">
        <v>0</v>
      </c>
      <c r="AN92" s="30">
        <v>0</v>
      </c>
      <c r="AO92" s="30">
        <v>0</v>
      </c>
      <c r="AP92" s="30">
        <v>0</v>
      </c>
      <c r="AQ92" s="30">
        <v>0</v>
      </c>
      <c r="AR92" s="30">
        <v>0</v>
      </c>
      <c r="AS92" s="30">
        <v>314732.29267674929</v>
      </c>
      <c r="AT92" s="30">
        <v>48215.886269899594</v>
      </c>
      <c r="AU92" s="30">
        <v>227208.10804770593</v>
      </c>
      <c r="AV92" s="30">
        <v>36942.272624033016</v>
      </c>
      <c r="AW92" s="38">
        <v>590156.2869943548</v>
      </c>
      <c r="AX92" s="30">
        <v>573814.0369943548</v>
      </c>
      <c r="AY92" s="30">
        <v>5115</v>
      </c>
      <c r="AZ92" s="30">
        <v>393855</v>
      </c>
      <c r="BA92" s="30">
        <v>0</v>
      </c>
      <c r="BB92" s="30">
        <v>0</v>
      </c>
      <c r="BC92" s="30">
        <v>590156.2869943548</v>
      </c>
      <c r="BD92" s="30">
        <v>590156.2869943548</v>
      </c>
      <c r="BE92" s="30">
        <v>0</v>
      </c>
      <c r="BF92" s="30">
        <v>410197.25</v>
      </c>
      <c r="BG92" s="30">
        <v>182989.14195229407</v>
      </c>
      <c r="BH92" s="30">
        <v>362948.17894664884</v>
      </c>
      <c r="BI92" s="30">
        <v>4713.6127135928418</v>
      </c>
      <c r="BJ92" s="30">
        <v>4430.8730107885331</v>
      </c>
      <c r="BK92" s="196">
        <v>6.3811285522261327E-2</v>
      </c>
      <c r="BL92" s="30">
        <v>0</v>
      </c>
      <c r="BM92" s="30">
        <v>0</v>
      </c>
      <c r="BN92" s="38">
        <v>590156.2869943548</v>
      </c>
      <c r="BO92" s="30">
        <v>7452.1303505760361</v>
      </c>
      <c r="BP92" s="30" t="s">
        <v>412</v>
      </c>
      <c r="BQ92" s="30">
        <v>7664.3673635630494</v>
      </c>
      <c r="BR92" s="196">
        <v>4.891830032651856E-2</v>
      </c>
      <c r="BS92" s="30">
        <v>0</v>
      </c>
      <c r="BT92" s="30">
        <v>590156.2869943548</v>
      </c>
      <c r="BU92" s="30">
        <v>0</v>
      </c>
      <c r="BV92" s="38">
        <v>590156.2869943548</v>
      </c>
      <c r="BW92" s="211">
        <v>16342.25</v>
      </c>
      <c r="BX92" s="212">
        <v>573814.0369943548</v>
      </c>
      <c r="BZ92" s="23">
        <f t="shared" si="1"/>
        <v>8732100</v>
      </c>
      <c r="CB92" s="320"/>
    </row>
    <row r="93" spans="1:80" x14ac:dyDescent="0.25">
      <c r="A93" s="23">
        <v>142811</v>
      </c>
      <c r="B93" s="23">
        <v>8732042</v>
      </c>
      <c r="C93" s="23" t="s">
        <v>177</v>
      </c>
      <c r="D93" s="223">
        <v>47</v>
      </c>
      <c r="E93" s="223">
        <v>47</v>
      </c>
      <c r="F93" s="223">
        <v>0</v>
      </c>
      <c r="G93" s="30">
        <v>192109.32150398984</v>
      </c>
      <c r="H93" s="30">
        <v>0</v>
      </c>
      <c r="I93" s="30">
        <v>0</v>
      </c>
      <c r="J93" s="30">
        <v>4571.2057413073317</v>
      </c>
      <c r="K93" s="30">
        <v>0</v>
      </c>
      <c r="L93" s="30">
        <v>11311.559999999959</v>
      </c>
      <c r="M93" s="30">
        <v>0</v>
      </c>
      <c r="N93" s="30">
        <v>0</v>
      </c>
      <c r="O93" s="30">
        <v>0</v>
      </c>
      <c r="P93" s="30">
        <v>0</v>
      </c>
      <c r="Q93" s="30">
        <v>0</v>
      </c>
      <c r="R93" s="30">
        <v>0</v>
      </c>
      <c r="S93" s="30">
        <v>0</v>
      </c>
      <c r="T93" s="30">
        <v>0</v>
      </c>
      <c r="U93" s="30">
        <v>0</v>
      </c>
      <c r="V93" s="30">
        <v>0</v>
      </c>
      <c r="W93" s="30">
        <v>0</v>
      </c>
      <c r="X93" s="30">
        <v>0</v>
      </c>
      <c r="Y93" s="30">
        <v>0</v>
      </c>
      <c r="Z93" s="30">
        <v>0</v>
      </c>
      <c r="AA93" s="30">
        <v>0</v>
      </c>
      <c r="AB93" s="30">
        <v>17525.099210967961</v>
      </c>
      <c r="AC93" s="30">
        <v>0</v>
      </c>
      <c r="AD93" s="30">
        <v>5131.719043756284</v>
      </c>
      <c r="AE93" s="30">
        <v>0</v>
      </c>
      <c r="AF93" s="30">
        <v>153580.44371785081</v>
      </c>
      <c r="AG93" s="30">
        <v>9135.3711217369691</v>
      </c>
      <c r="AH93" s="30">
        <v>0</v>
      </c>
      <c r="AI93" s="30">
        <v>0</v>
      </c>
      <c r="AJ93" s="30">
        <v>1571.85</v>
      </c>
      <c r="AK93" s="30">
        <v>0</v>
      </c>
      <c r="AL93" s="30">
        <v>0</v>
      </c>
      <c r="AM93" s="30">
        <v>0</v>
      </c>
      <c r="AN93" s="30">
        <v>0</v>
      </c>
      <c r="AO93" s="30">
        <v>0</v>
      </c>
      <c r="AP93" s="30">
        <v>0</v>
      </c>
      <c r="AQ93" s="30">
        <v>0</v>
      </c>
      <c r="AR93" s="30">
        <v>0</v>
      </c>
      <c r="AS93" s="30">
        <v>192109.32150398984</v>
      </c>
      <c r="AT93" s="30">
        <v>38539.583996031535</v>
      </c>
      <c r="AU93" s="30">
        <v>164287.66483958779</v>
      </c>
      <c r="AV93" s="30">
        <v>26797.748645258282</v>
      </c>
      <c r="AW93" s="38">
        <v>394936.57033960917</v>
      </c>
      <c r="AX93" s="30">
        <v>393364.72033960919</v>
      </c>
      <c r="AY93" s="30">
        <v>5115</v>
      </c>
      <c r="AZ93" s="30">
        <v>240405</v>
      </c>
      <c r="BA93" s="30">
        <v>0</v>
      </c>
      <c r="BB93" s="30">
        <v>0</v>
      </c>
      <c r="BC93" s="30">
        <v>394936.57033960917</v>
      </c>
      <c r="BD93" s="30">
        <v>394936.57033960917</v>
      </c>
      <c r="BE93" s="30">
        <v>0</v>
      </c>
      <c r="BF93" s="30">
        <v>241976.85</v>
      </c>
      <c r="BG93" s="30">
        <v>77689.18516041222</v>
      </c>
      <c r="BH93" s="30">
        <v>230648.90550002138</v>
      </c>
      <c r="BI93" s="30">
        <v>4907.4235212770509</v>
      </c>
      <c r="BJ93" s="30">
        <v>5688.5345513133097</v>
      </c>
      <c r="BK93" s="196">
        <v>-0.13731322592668863</v>
      </c>
      <c r="BL93" s="30">
        <v>0.13731322592668863</v>
      </c>
      <c r="BM93" s="30">
        <v>36712.218411704169</v>
      </c>
      <c r="BN93" s="38">
        <v>431648.78875131335</v>
      </c>
      <c r="BO93" s="30">
        <v>9150.5731649215613</v>
      </c>
      <c r="BP93" s="30" t="s">
        <v>412</v>
      </c>
      <c r="BQ93" s="30">
        <v>9184.016781942837</v>
      </c>
      <c r="BR93" s="196">
        <v>-8.20612298016965E-3</v>
      </c>
      <c r="BS93" s="30">
        <v>0</v>
      </c>
      <c r="BT93" s="30">
        <v>431648.78875131335</v>
      </c>
      <c r="BU93" s="30">
        <v>0</v>
      </c>
      <c r="BV93" s="38">
        <v>431648.78875131335</v>
      </c>
      <c r="BW93" s="211">
        <v>1571.85</v>
      </c>
      <c r="BX93" s="212">
        <v>430076.93875131337</v>
      </c>
      <c r="BZ93" s="23">
        <f t="shared" si="1"/>
        <v>8732042</v>
      </c>
      <c r="CB93" s="320"/>
    </row>
    <row r="94" spans="1:80" x14ac:dyDescent="0.25">
      <c r="A94" s="23">
        <v>144288</v>
      </c>
      <c r="B94" s="23">
        <v>8733056</v>
      </c>
      <c r="C94" s="23" t="s">
        <v>178</v>
      </c>
      <c r="D94" s="223">
        <v>78</v>
      </c>
      <c r="E94" s="223">
        <v>78</v>
      </c>
      <c r="F94" s="223">
        <v>0</v>
      </c>
      <c r="G94" s="30">
        <v>318819.72504917462</v>
      </c>
      <c r="H94" s="30">
        <v>0</v>
      </c>
      <c r="I94" s="30">
        <v>0</v>
      </c>
      <c r="J94" s="30">
        <v>10666.146729717137</v>
      </c>
      <c r="K94" s="30">
        <v>0</v>
      </c>
      <c r="L94" s="30">
        <v>26393.639999999978</v>
      </c>
      <c r="M94" s="30">
        <v>0</v>
      </c>
      <c r="N94" s="30">
        <v>12805.019999999993</v>
      </c>
      <c r="O94" s="30">
        <v>1719.1799999999994</v>
      </c>
      <c r="P94" s="30">
        <v>4945.1599999999989</v>
      </c>
      <c r="Q94" s="30">
        <v>0</v>
      </c>
      <c r="R94" s="30">
        <v>0</v>
      </c>
      <c r="S94" s="30">
        <v>0</v>
      </c>
      <c r="T94" s="30">
        <v>0</v>
      </c>
      <c r="U94" s="30">
        <v>0</v>
      </c>
      <c r="V94" s="30">
        <v>0</v>
      </c>
      <c r="W94" s="30">
        <v>0</v>
      </c>
      <c r="X94" s="30">
        <v>0</v>
      </c>
      <c r="Y94" s="30">
        <v>0</v>
      </c>
      <c r="Z94" s="30">
        <v>2142.7315814137555</v>
      </c>
      <c r="AA94" s="30">
        <v>0</v>
      </c>
      <c r="AB94" s="30">
        <v>14851.686988139447</v>
      </c>
      <c r="AC94" s="30">
        <v>0</v>
      </c>
      <c r="AD94" s="30">
        <v>1307.6967447409913</v>
      </c>
      <c r="AE94" s="30">
        <v>0</v>
      </c>
      <c r="AF94" s="30">
        <v>153580.44371785081</v>
      </c>
      <c r="AG94" s="30">
        <v>56498.526770379096</v>
      </c>
      <c r="AH94" s="30">
        <v>0</v>
      </c>
      <c r="AI94" s="30">
        <v>0</v>
      </c>
      <c r="AJ94" s="30">
        <v>1546.9</v>
      </c>
      <c r="AK94" s="30">
        <v>0</v>
      </c>
      <c r="AL94" s="30">
        <v>0</v>
      </c>
      <c r="AM94" s="30">
        <v>0</v>
      </c>
      <c r="AN94" s="30">
        <v>0</v>
      </c>
      <c r="AO94" s="30">
        <v>0</v>
      </c>
      <c r="AP94" s="30">
        <v>0</v>
      </c>
      <c r="AQ94" s="30">
        <v>0</v>
      </c>
      <c r="AR94" s="30">
        <v>0</v>
      </c>
      <c r="AS94" s="30">
        <v>318819.72504917462</v>
      </c>
      <c r="AT94" s="30">
        <v>74831.262044011295</v>
      </c>
      <c r="AU94" s="30">
        <v>211625.87048822991</v>
      </c>
      <c r="AV94" s="30">
        <v>45912.474663078137</v>
      </c>
      <c r="AW94" s="38">
        <v>605276.8575814158</v>
      </c>
      <c r="AX94" s="30">
        <v>603729.95758141577</v>
      </c>
      <c r="AY94" s="30">
        <v>5115</v>
      </c>
      <c r="AZ94" s="30">
        <v>398970</v>
      </c>
      <c r="BA94" s="30">
        <v>0</v>
      </c>
      <c r="BB94" s="30">
        <v>0</v>
      </c>
      <c r="BC94" s="30">
        <v>605276.8575814158</v>
      </c>
      <c r="BD94" s="30">
        <v>605276.85758141591</v>
      </c>
      <c r="BE94" s="30">
        <v>0</v>
      </c>
      <c r="BF94" s="30">
        <v>400516.9</v>
      </c>
      <c r="BG94" s="30">
        <v>188891.02951177012</v>
      </c>
      <c r="BH94" s="30">
        <v>393650.98709318589</v>
      </c>
      <c r="BI94" s="30">
        <v>5046.8075268357161</v>
      </c>
      <c r="BJ94" s="30">
        <v>5158.1608472617263</v>
      </c>
      <c r="BK94" s="196">
        <v>-2.1587795286593964E-2</v>
      </c>
      <c r="BL94" s="30">
        <v>2.1587795286593964E-2</v>
      </c>
      <c r="BM94" s="30">
        <v>8685.5589932287985</v>
      </c>
      <c r="BN94" s="38">
        <v>613962.41657464462</v>
      </c>
      <c r="BO94" s="30">
        <v>7851.480981726213</v>
      </c>
      <c r="BP94" s="30" t="s">
        <v>412</v>
      </c>
      <c r="BQ94" s="30">
        <v>7871.313033008264</v>
      </c>
      <c r="BR94" s="196">
        <v>3.7054296497305295E-2</v>
      </c>
      <c r="BS94" s="30">
        <v>0</v>
      </c>
      <c r="BT94" s="30">
        <v>613962.41657464462</v>
      </c>
      <c r="BU94" s="30">
        <v>0</v>
      </c>
      <c r="BV94" s="38">
        <v>613962.41657464462</v>
      </c>
      <c r="BW94" s="211">
        <v>1546.9</v>
      </c>
      <c r="BX94" s="212">
        <v>612415.5165746446</v>
      </c>
      <c r="BZ94" s="23">
        <f t="shared" si="1"/>
        <v>8733056</v>
      </c>
      <c r="CB94" s="320"/>
    </row>
    <row r="95" spans="1:80" x14ac:dyDescent="0.25">
      <c r="A95" s="23">
        <v>110748</v>
      </c>
      <c r="B95" s="23">
        <v>8732315</v>
      </c>
      <c r="C95" s="23" t="s">
        <v>179</v>
      </c>
      <c r="D95" s="223">
        <v>544</v>
      </c>
      <c r="E95" s="223">
        <v>544</v>
      </c>
      <c r="F95" s="223">
        <v>0</v>
      </c>
      <c r="G95" s="30">
        <v>2223563.2105993717</v>
      </c>
      <c r="H95" s="30">
        <v>0</v>
      </c>
      <c r="I95" s="30">
        <v>0</v>
      </c>
      <c r="J95" s="30">
        <v>55870.292393756426</v>
      </c>
      <c r="K95" s="30">
        <v>0</v>
      </c>
      <c r="L95" s="30">
        <v>142022.9199999999</v>
      </c>
      <c r="M95" s="30">
        <v>0</v>
      </c>
      <c r="N95" s="30">
        <v>237.12999999999911</v>
      </c>
      <c r="O95" s="30">
        <v>286.52999999999889</v>
      </c>
      <c r="P95" s="30">
        <v>0</v>
      </c>
      <c r="Q95" s="30">
        <v>0</v>
      </c>
      <c r="R95" s="30">
        <v>0</v>
      </c>
      <c r="S95" s="30">
        <v>0</v>
      </c>
      <c r="T95" s="30">
        <v>0</v>
      </c>
      <c r="U95" s="30">
        <v>0</v>
      </c>
      <c r="V95" s="30">
        <v>0</v>
      </c>
      <c r="W95" s="30">
        <v>0</v>
      </c>
      <c r="X95" s="30">
        <v>0</v>
      </c>
      <c r="Y95" s="30">
        <v>0</v>
      </c>
      <c r="Z95" s="30">
        <v>64954.065437353995</v>
      </c>
      <c r="AA95" s="30">
        <v>0</v>
      </c>
      <c r="AB95" s="30">
        <v>223978.96063037118</v>
      </c>
      <c r="AC95" s="30">
        <v>0</v>
      </c>
      <c r="AD95" s="30">
        <v>54012.057209874692</v>
      </c>
      <c r="AE95" s="30">
        <v>0</v>
      </c>
      <c r="AF95" s="30">
        <v>153580.44371785081</v>
      </c>
      <c r="AG95" s="30">
        <v>0</v>
      </c>
      <c r="AH95" s="30">
        <v>0</v>
      </c>
      <c r="AI95" s="30">
        <v>83176.834940839966</v>
      </c>
      <c r="AJ95" s="30">
        <v>131535</v>
      </c>
      <c r="AK95" s="30">
        <v>0</v>
      </c>
      <c r="AL95" s="30">
        <v>0</v>
      </c>
      <c r="AM95" s="30">
        <v>0</v>
      </c>
      <c r="AN95" s="30">
        <v>0</v>
      </c>
      <c r="AO95" s="30">
        <v>0</v>
      </c>
      <c r="AP95" s="30">
        <v>0</v>
      </c>
      <c r="AQ95" s="30">
        <v>0</v>
      </c>
      <c r="AR95" s="30">
        <v>0</v>
      </c>
      <c r="AS95" s="30">
        <v>2223563.2105993717</v>
      </c>
      <c r="AT95" s="30">
        <v>541361.95567135618</v>
      </c>
      <c r="AU95" s="30">
        <v>368292.27865869075</v>
      </c>
      <c r="AV95" s="30">
        <v>333103.55529372167</v>
      </c>
      <c r="AW95" s="38">
        <v>3133217.4449294186</v>
      </c>
      <c r="AX95" s="30">
        <v>2918505.6099885786</v>
      </c>
      <c r="AY95" s="30">
        <v>5115</v>
      </c>
      <c r="AZ95" s="30">
        <v>2782560</v>
      </c>
      <c r="BA95" s="30">
        <v>0</v>
      </c>
      <c r="BB95" s="30">
        <v>0</v>
      </c>
      <c r="BC95" s="30">
        <v>3133217.4449294186</v>
      </c>
      <c r="BD95" s="30">
        <v>3133217.4449294186</v>
      </c>
      <c r="BE95" s="30">
        <v>0</v>
      </c>
      <c r="BF95" s="30">
        <v>2997271.83494084</v>
      </c>
      <c r="BG95" s="30">
        <v>2628979.5562821492</v>
      </c>
      <c r="BH95" s="30">
        <v>2764925.1662707278</v>
      </c>
      <c r="BI95" s="30">
        <v>5082.5830262329555</v>
      </c>
      <c r="BJ95" s="30">
        <v>4860.2011030136164</v>
      </c>
      <c r="BK95" s="196">
        <v>4.5755704034849291E-2</v>
      </c>
      <c r="BL95" s="30">
        <v>0</v>
      </c>
      <c r="BM95" s="30">
        <v>0</v>
      </c>
      <c r="BN95" s="38">
        <v>3133217.4449294186</v>
      </c>
      <c r="BO95" s="30">
        <v>5364.900018361358</v>
      </c>
      <c r="BP95" s="30" t="s">
        <v>412</v>
      </c>
      <c r="BQ95" s="30">
        <v>5759.5908914143729</v>
      </c>
      <c r="BR95" s="196">
        <v>4.4659550496888523E-2</v>
      </c>
      <c r="BS95" s="30">
        <v>-5026.7000000000007</v>
      </c>
      <c r="BT95" s="30">
        <v>3128190.7449294184</v>
      </c>
      <c r="BU95" s="30">
        <v>-6800</v>
      </c>
      <c r="BV95" s="38">
        <v>3121390.7449294184</v>
      </c>
      <c r="BW95" s="211">
        <v>131535</v>
      </c>
      <c r="BX95" s="212">
        <v>2989855.7449294184</v>
      </c>
      <c r="BZ95" s="23">
        <f t="shared" si="1"/>
        <v>8732315</v>
      </c>
      <c r="CB95" s="320"/>
    </row>
    <row r="96" spans="1:80" x14ac:dyDescent="0.25">
      <c r="A96" s="23">
        <v>151048</v>
      </c>
      <c r="B96" s="23">
        <v>8732018</v>
      </c>
      <c r="C96" s="23" t="s">
        <v>486</v>
      </c>
      <c r="D96" s="223">
        <v>117</v>
      </c>
      <c r="E96" s="223">
        <v>117</v>
      </c>
      <c r="F96" s="223">
        <v>0</v>
      </c>
      <c r="G96" s="30">
        <v>478229.58757376188</v>
      </c>
      <c r="H96" s="30">
        <v>0</v>
      </c>
      <c r="I96" s="30">
        <v>0</v>
      </c>
      <c r="J96" s="30">
        <v>7110.7644864780568</v>
      </c>
      <c r="K96" s="30">
        <v>0</v>
      </c>
      <c r="L96" s="30">
        <v>18852.599999999966</v>
      </c>
      <c r="M96" s="30">
        <v>0</v>
      </c>
      <c r="N96" s="30">
        <v>0</v>
      </c>
      <c r="O96" s="30">
        <v>0</v>
      </c>
      <c r="P96" s="30">
        <v>0</v>
      </c>
      <c r="Q96" s="30">
        <v>0</v>
      </c>
      <c r="R96" s="30">
        <v>0</v>
      </c>
      <c r="S96" s="30">
        <v>0</v>
      </c>
      <c r="T96" s="30">
        <v>0</v>
      </c>
      <c r="U96" s="30">
        <v>0</v>
      </c>
      <c r="V96" s="30">
        <v>0</v>
      </c>
      <c r="W96" s="30">
        <v>0</v>
      </c>
      <c r="X96" s="30">
        <v>0</v>
      </c>
      <c r="Y96" s="30">
        <v>0</v>
      </c>
      <c r="Z96" s="30">
        <v>10360.217646217006</v>
      </c>
      <c r="AA96" s="30">
        <v>0</v>
      </c>
      <c r="AB96" s="30">
        <v>49824.636880950529</v>
      </c>
      <c r="AC96" s="30">
        <v>0</v>
      </c>
      <c r="AD96" s="30">
        <v>2952.2244691879919</v>
      </c>
      <c r="AE96" s="30">
        <v>0</v>
      </c>
      <c r="AF96" s="30">
        <v>153580.44371785081</v>
      </c>
      <c r="AG96" s="30">
        <v>4581.2593712694534</v>
      </c>
      <c r="AH96" s="30">
        <v>0</v>
      </c>
      <c r="AI96" s="30">
        <v>0</v>
      </c>
      <c r="AJ96" s="30">
        <v>22330.25</v>
      </c>
      <c r="AK96" s="30">
        <v>0</v>
      </c>
      <c r="AL96" s="30">
        <v>0</v>
      </c>
      <c r="AM96" s="30">
        <v>0</v>
      </c>
      <c r="AN96" s="30">
        <v>0</v>
      </c>
      <c r="AO96" s="30">
        <v>0</v>
      </c>
      <c r="AP96" s="30">
        <v>0</v>
      </c>
      <c r="AQ96" s="30">
        <v>0</v>
      </c>
      <c r="AR96" s="30">
        <v>0</v>
      </c>
      <c r="AS96" s="30">
        <v>478229.58757376188</v>
      </c>
      <c r="AT96" s="30">
        <v>89100.443482833536</v>
      </c>
      <c r="AU96" s="30">
        <v>180491.95308912027</v>
      </c>
      <c r="AV96" s="30">
        <v>71550.156832548819</v>
      </c>
      <c r="AW96" s="38">
        <v>747821.9841457156</v>
      </c>
      <c r="AX96" s="30">
        <v>725491.7341457156</v>
      </c>
      <c r="AY96" s="30">
        <v>5115</v>
      </c>
      <c r="AZ96" s="30">
        <v>598455</v>
      </c>
      <c r="BA96" s="30">
        <v>0</v>
      </c>
      <c r="BB96" s="30">
        <v>0</v>
      </c>
      <c r="BC96" s="30">
        <v>747821.9841457156</v>
      </c>
      <c r="BD96" s="30">
        <v>747821.98414571583</v>
      </c>
      <c r="BE96" s="30">
        <v>0</v>
      </c>
      <c r="BF96" s="30">
        <v>620785.25</v>
      </c>
      <c r="BG96" s="30">
        <v>440293.29691087973</v>
      </c>
      <c r="BH96" s="30">
        <v>567330.03105659527</v>
      </c>
      <c r="BI96" s="30">
        <v>4848.9746244153439</v>
      </c>
      <c r="BJ96" s="30">
        <v>4580.0799687362705</v>
      </c>
      <c r="BK96" s="196">
        <v>5.8709598416305908E-2</v>
      </c>
      <c r="BL96" s="30">
        <v>0</v>
      </c>
      <c r="BM96" s="30">
        <v>0</v>
      </c>
      <c r="BN96" s="38">
        <v>747821.9841457156</v>
      </c>
      <c r="BO96" s="30">
        <v>6200.7840525274842</v>
      </c>
      <c r="BP96" s="30" t="s">
        <v>412</v>
      </c>
      <c r="BQ96" s="30">
        <v>6391.6408901343211</v>
      </c>
      <c r="BR96" s="196">
        <v>4.6151096503892708E-2</v>
      </c>
      <c r="BS96" s="30">
        <v>0</v>
      </c>
      <c r="BT96" s="30">
        <v>747821.9841457156</v>
      </c>
      <c r="BU96" s="30">
        <v>0</v>
      </c>
      <c r="BV96" s="38">
        <v>747821.9841457156</v>
      </c>
      <c r="BW96" s="211">
        <v>22330.25</v>
      </c>
      <c r="BX96" s="212">
        <v>725491.7341457156</v>
      </c>
      <c r="BZ96" s="23">
        <f t="shared" si="1"/>
        <v>8732018</v>
      </c>
      <c r="CB96" s="320"/>
    </row>
    <row r="97" spans="1:80" x14ac:dyDescent="0.25">
      <c r="A97" s="23">
        <v>143870</v>
      </c>
      <c r="B97" s="23">
        <v>8732252</v>
      </c>
      <c r="C97" s="23" t="s">
        <v>181</v>
      </c>
      <c r="D97" s="223">
        <v>132</v>
      </c>
      <c r="E97" s="223">
        <v>132</v>
      </c>
      <c r="F97" s="223">
        <v>0</v>
      </c>
      <c r="G97" s="30">
        <v>539541.07316014159</v>
      </c>
      <c r="H97" s="30">
        <v>0</v>
      </c>
      <c r="I97" s="30">
        <v>0</v>
      </c>
      <c r="J97" s="30">
        <v>9142.4114826146706</v>
      </c>
      <c r="K97" s="30">
        <v>0</v>
      </c>
      <c r="L97" s="30">
        <v>22623.119999999937</v>
      </c>
      <c r="M97" s="30">
        <v>0</v>
      </c>
      <c r="N97" s="30">
        <v>4061.9825954198409</v>
      </c>
      <c r="O97" s="30">
        <v>5196.9105343511164</v>
      </c>
      <c r="P97" s="30">
        <v>1358.9752671755709</v>
      </c>
      <c r="Q97" s="30">
        <v>7466.86717557251</v>
      </c>
      <c r="R97" s="30">
        <v>0</v>
      </c>
      <c r="S97" s="30">
        <v>0</v>
      </c>
      <c r="T97" s="30">
        <v>0</v>
      </c>
      <c r="U97" s="30">
        <v>0</v>
      </c>
      <c r="V97" s="30">
        <v>0</v>
      </c>
      <c r="W97" s="30">
        <v>0</v>
      </c>
      <c r="X97" s="30">
        <v>0</v>
      </c>
      <c r="Y97" s="30">
        <v>0</v>
      </c>
      <c r="Z97" s="30">
        <v>26366.970133604238</v>
      </c>
      <c r="AA97" s="30">
        <v>0</v>
      </c>
      <c r="AB97" s="30">
        <v>65260.873567894887</v>
      </c>
      <c r="AC97" s="30">
        <v>0</v>
      </c>
      <c r="AD97" s="30">
        <v>0</v>
      </c>
      <c r="AE97" s="30">
        <v>0</v>
      </c>
      <c r="AF97" s="30">
        <v>153580.44371785081</v>
      </c>
      <c r="AG97" s="30">
        <v>0</v>
      </c>
      <c r="AH97" s="30">
        <v>0</v>
      </c>
      <c r="AI97" s="30">
        <v>0</v>
      </c>
      <c r="AJ97" s="30">
        <v>4565.8500000000004</v>
      </c>
      <c r="AK97" s="30">
        <v>0</v>
      </c>
      <c r="AL97" s="30">
        <v>0</v>
      </c>
      <c r="AM97" s="30">
        <v>0</v>
      </c>
      <c r="AN97" s="30">
        <v>0</v>
      </c>
      <c r="AO97" s="30">
        <v>0</v>
      </c>
      <c r="AP97" s="30">
        <v>0</v>
      </c>
      <c r="AQ97" s="30">
        <v>0</v>
      </c>
      <c r="AR97" s="30">
        <v>0</v>
      </c>
      <c r="AS97" s="30">
        <v>539541.07316014159</v>
      </c>
      <c r="AT97" s="30">
        <v>141478.11075663276</v>
      </c>
      <c r="AU97" s="30">
        <v>158146.29371785081</v>
      </c>
      <c r="AV97" s="30">
        <v>103582.6213219513</v>
      </c>
      <c r="AW97" s="38">
        <v>839165.47763462516</v>
      </c>
      <c r="AX97" s="30">
        <v>834599.62763462518</v>
      </c>
      <c r="AY97" s="30">
        <v>5115</v>
      </c>
      <c r="AZ97" s="30">
        <v>675180</v>
      </c>
      <c r="BA97" s="30">
        <v>0</v>
      </c>
      <c r="BB97" s="30">
        <v>0</v>
      </c>
      <c r="BC97" s="30">
        <v>839165.47763462516</v>
      </c>
      <c r="BD97" s="30">
        <v>839165.47763462539</v>
      </c>
      <c r="BE97" s="30">
        <v>0</v>
      </c>
      <c r="BF97" s="30">
        <v>679745.85</v>
      </c>
      <c r="BG97" s="30">
        <v>521599.55628214916</v>
      </c>
      <c r="BH97" s="30">
        <v>681019.18391677435</v>
      </c>
      <c r="BI97" s="30">
        <v>5159.2362417937447</v>
      </c>
      <c r="BJ97" s="30">
        <v>5062.4364778875834</v>
      </c>
      <c r="BK97" s="196">
        <v>1.9121180943005786E-2</v>
      </c>
      <c r="BL97" s="30">
        <v>0</v>
      </c>
      <c r="BM97" s="30">
        <v>0</v>
      </c>
      <c r="BN97" s="38">
        <v>839165.47763462516</v>
      </c>
      <c r="BO97" s="30">
        <v>6322.7244517774634</v>
      </c>
      <c r="BP97" s="30" t="s">
        <v>412</v>
      </c>
      <c r="BQ97" s="30">
        <v>6357.3142245047356</v>
      </c>
      <c r="BR97" s="196">
        <v>2.8019351017283034E-2</v>
      </c>
      <c r="BS97" s="30">
        <v>0</v>
      </c>
      <c r="BT97" s="30">
        <v>839165.47763462516</v>
      </c>
      <c r="BU97" s="30">
        <v>0</v>
      </c>
      <c r="BV97" s="38">
        <v>839165.47763462516</v>
      </c>
      <c r="BW97" s="211">
        <v>4565.8500000000004</v>
      </c>
      <c r="BX97" s="212">
        <v>834599.62763462518</v>
      </c>
      <c r="BZ97" s="23">
        <f t="shared" si="1"/>
        <v>8732252</v>
      </c>
      <c r="CB97" s="320"/>
    </row>
    <row r="98" spans="1:80" x14ac:dyDescent="0.25">
      <c r="A98" s="23">
        <v>143849</v>
      </c>
      <c r="B98" s="23">
        <v>8732045</v>
      </c>
      <c r="C98" s="23" t="s">
        <v>182</v>
      </c>
      <c r="D98" s="223">
        <v>221</v>
      </c>
      <c r="E98" s="223">
        <v>221</v>
      </c>
      <c r="F98" s="223">
        <v>0</v>
      </c>
      <c r="G98" s="30">
        <v>903322.55430599465</v>
      </c>
      <c r="H98" s="30">
        <v>0</v>
      </c>
      <c r="I98" s="30">
        <v>0</v>
      </c>
      <c r="J98" s="30">
        <v>33522.175436253819</v>
      </c>
      <c r="K98" s="30">
        <v>0</v>
      </c>
      <c r="L98" s="30">
        <v>82951.439999999828</v>
      </c>
      <c r="M98" s="30">
        <v>0</v>
      </c>
      <c r="N98" s="30">
        <v>6165.3799999999783</v>
      </c>
      <c r="O98" s="30">
        <v>12607.319999999972</v>
      </c>
      <c r="P98" s="30">
        <v>3146.9199999999923</v>
      </c>
      <c r="Q98" s="30">
        <v>13832.559999999941</v>
      </c>
      <c r="R98" s="30">
        <v>0</v>
      </c>
      <c r="S98" s="30">
        <v>0</v>
      </c>
      <c r="T98" s="30">
        <v>0</v>
      </c>
      <c r="U98" s="30">
        <v>0</v>
      </c>
      <c r="V98" s="30">
        <v>0</v>
      </c>
      <c r="W98" s="30">
        <v>0</v>
      </c>
      <c r="X98" s="30">
        <v>0</v>
      </c>
      <c r="Y98" s="30">
        <v>0</v>
      </c>
      <c r="Z98" s="30">
        <v>5521.6544597969823</v>
      </c>
      <c r="AA98" s="30">
        <v>0</v>
      </c>
      <c r="AB98" s="30">
        <v>109148.8256908881</v>
      </c>
      <c r="AC98" s="30">
        <v>0</v>
      </c>
      <c r="AD98" s="30">
        <v>0</v>
      </c>
      <c r="AE98" s="30">
        <v>0</v>
      </c>
      <c r="AF98" s="30">
        <v>153580.44371785081</v>
      </c>
      <c r="AG98" s="30">
        <v>0</v>
      </c>
      <c r="AH98" s="30">
        <v>0</v>
      </c>
      <c r="AI98" s="30">
        <v>0</v>
      </c>
      <c r="AJ98" s="30">
        <v>4366.25</v>
      </c>
      <c r="AK98" s="30">
        <v>0</v>
      </c>
      <c r="AL98" s="30">
        <v>0</v>
      </c>
      <c r="AM98" s="30">
        <v>0</v>
      </c>
      <c r="AN98" s="30">
        <v>0</v>
      </c>
      <c r="AO98" s="30">
        <v>0</v>
      </c>
      <c r="AP98" s="30">
        <v>0</v>
      </c>
      <c r="AQ98" s="30">
        <v>0</v>
      </c>
      <c r="AR98" s="30">
        <v>0</v>
      </c>
      <c r="AS98" s="30">
        <v>903322.55430599465</v>
      </c>
      <c r="AT98" s="30">
        <v>266896.2755869386</v>
      </c>
      <c r="AU98" s="30">
        <v>157946.69371785081</v>
      </c>
      <c r="AV98" s="30">
        <v>183743.22440675317</v>
      </c>
      <c r="AW98" s="38">
        <v>1328165.5236107842</v>
      </c>
      <c r="AX98" s="30">
        <v>1323799.2736107842</v>
      </c>
      <c r="AY98" s="30">
        <v>5115</v>
      </c>
      <c r="AZ98" s="30">
        <v>1130415</v>
      </c>
      <c r="BA98" s="30">
        <v>0</v>
      </c>
      <c r="BB98" s="30">
        <v>0</v>
      </c>
      <c r="BC98" s="30">
        <v>1328165.5236107842</v>
      </c>
      <c r="BD98" s="30">
        <v>1328165.5236107842</v>
      </c>
      <c r="BE98" s="30">
        <v>0</v>
      </c>
      <c r="BF98" s="30">
        <v>1134781.25</v>
      </c>
      <c r="BG98" s="30">
        <v>976834.55628214916</v>
      </c>
      <c r="BH98" s="30">
        <v>1170218.8298929334</v>
      </c>
      <c r="BI98" s="30">
        <v>5295.1078275698346</v>
      </c>
      <c r="BJ98" s="30">
        <v>5213.8475216766165</v>
      </c>
      <c r="BK98" s="196">
        <v>1.5585478009354463E-2</v>
      </c>
      <c r="BL98" s="30">
        <v>0</v>
      </c>
      <c r="BM98" s="30">
        <v>0</v>
      </c>
      <c r="BN98" s="38">
        <v>1328165.5236107842</v>
      </c>
      <c r="BO98" s="30">
        <v>5990.0419620397479</v>
      </c>
      <c r="BP98" s="30" t="s">
        <v>412</v>
      </c>
      <c r="BQ98" s="30">
        <v>6009.7987493700639</v>
      </c>
      <c r="BR98" s="196">
        <v>1.0885725750600983E-2</v>
      </c>
      <c r="BS98" s="30">
        <v>0</v>
      </c>
      <c r="BT98" s="30">
        <v>1328165.5236107842</v>
      </c>
      <c r="BU98" s="30">
        <v>0</v>
      </c>
      <c r="BV98" s="38">
        <v>1328165.5236107842</v>
      </c>
      <c r="BW98" s="211">
        <v>4366.25</v>
      </c>
      <c r="BX98" s="212">
        <v>1323799.2736107842</v>
      </c>
      <c r="BZ98" s="23">
        <f t="shared" si="1"/>
        <v>8732045</v>
      </c>
      <c r="CB98" s="320"/>
    </row>
    <row r="99" spans="1:80" x14ac:dyDescent="0.25">
      <c r="A99" s="23">
        <v>110796</v>
      </c>
      <c r="B99" s="23">
        <v>8733035</v>
      </c>
      <c r="C99" s="23" t="s">
        <v>183</v>
      </c>
      <c r="D99" s="223">
        <v>132</v>
      </c>
      <c r="E99" s="223">
        <v>132</v>
      </c>
      <c r="F99" s="223">
        <v>0</v>
      </c>
      <c r="G99" s="30">
        <v>539541.07316014159</v>
      </c>
      <c r="H99" s="30">
        <v>0</v>
      </c>
      <c r="I99" s="30">
        <v>0</v>
      </c>
      <c r="J99" s="30">
        <v>6602.8527374439409</v>
      </c>
      <c r="K99" s="30">
        <v>0</v>
      </c>
      <c r="L99" s="30">
        <v>16338.919999999986</v>
      </c>
      <c r="M99" s="30">
        <v>0</v>
      </c>
      <c r="N99" s="30">
        <v>0</v>
      </c>
      <c r="O99" s="30">
        <v>0</v>
      </c>
      <c r="P99" s="30">
        <v>0</v>
      </c>
      <c r="Q99" s="30">
        <v>0</v>
      </c>
      <c r="R99" s="30">
        <v>0</v>
      </c>
      <c r="S99" s="30">
        <v>0</v>
      </c>
      <c r="T99" s="30">
        <v>0</v>
      </c>
      <c r="U99" s="30">
        <v>0</v>
      </c>
      <c r="V99" s="30">
        <v>0</v>
      </c>
      <c r="W99" s="30">
        <v>0</v>
      </c>
      <c r="X99" s="30">
        <v>0</v>
      </c>
      <c r="Y99" s="30">
        <v>0</v>
      </c>
      <c r="Z99" s="30">
        <v>1349.7377568392599</v>
      </c>
      <c r="AA99" s="30">
        <v>0</v>
      </c>
      <c r="AB99" s="30">
        <v>43444.700790733885</v>
      </c>
      <c r="AC99" s="30">
        <v>0</v>
      </c>
      <c r="AD99" s="30">
        <v>2060.6130523191341</v>
      </c>
      <c r="AE99" s="30">
        <v>0</v>
      </c>
      <c r="AF99" s="30">
        <v>153580.44371785081</v>
      </c>
      <c r="AG99" s="30">
        <v>14006.598558673362</v>
      </c>
      <c r="AH99" s="30">
        <v>0</v>
      </c>
      <c r="AI99" s="30">
        <v>0</v>
      </c>
      <c r="AJ99" s="30">
        <v>18088.75</v>
      </c>
      <c r="AK99" s="30">
        <v>0</v>
      </c>
      <c r="AL99" s="30">
        <v>0</v>
      </c>
      <c r="AM99" s="30">
        <v>0</v>
      </c>
      <c r="AN99" s="30">
        <v>0</v>
      </c>
      <c r="AO99" s="30">
        <v>0</v>
      </c>
      <c r="AP99" s="30">
        <v>0</v>
      </c>
      <c r="AQ99" s="30">
        <v>0</v>
      </c>
      <c r="AR99" s="30">
        <v>0</v>
      </c>
      <c r="AS99" s="30">
        <v>539541.07316014159</v>
      </c>
      <c r="AT99" s="30">
        <v>69796.824337336206</v>
      </c>
      <c r="AU99" s="30">
        <v>185675.79227652418</v>
      </c>
      <c r="AV99" s="30">
        <v>67320.520990883946</v>
      </c>
      <c r="AW99" s="38">
        <v>795013.68977400195</v>
      </c>
      <c r="AX99" s="30">
        <v>776924.93977400195</v>
      </c>
      <c r="AY99" s="30">
        <v>5115</v>
      </c>
      <c r="AZ99" s="30">
        <v>675180</v>
      </c>
      <c r="BA99" s="30">
        <v>0</v>
      </c>
      <c r="BB99" s="30">
        <v>0</v>
      </c>
      <c r="BC99" s="30">
        <v>795013.68977400195</v>
      </c>
      <c r="BD99" s="30">
        <v>795013.68977400218</v>
      </c>
      <c r="BE99" s="30">
        <v>0</v>
      </c>
      <c r="BF99" s="30">
        <v>693268.75</v>
      </c>
      <c r="BG99" s="30">
        <v>507592.95772347576</v>
      </c>
      <c r="BH99" s="30">
        <v>609337.89749747771</v>
      </c>
      <c r="BI99" s="30">
        <v>4616.1961931627102</v>
      </c>
      <c r="BJ99" s="30">
        <v>4423.6710105442653</v>
      </c>
      <c r="BK99" s="196">
        <v>4.3521586971441081E-2</v>
      </c>
      <c r="BL99" s="30">
        <v>0</v>
      </c>
      <c r="BM99" s="30">
        <v>0</v>
      </c>
      <c r="BN99" s="38">
        <v>795013.68977400195</v>
      </c>
      <c r="BO99" s="30">
        <v>5885.7949982878936</v>
      </c>
      <c r="BP99" s="30" t="s">
        <v>412</v>
      </c>
      <c r="BQ99" s="30">
        <v>6022.8309831363786</v>
      </c>
      <c r="BR99" s="196">
        <v>3.8589741361573004E-2</v>
      </c>
      <c r="BS99" s="30">
        <v>-1156.0500000000002</v>
      </c>
      <c r="BT99" s="30">
        <v>793857.6397740019</v>
      </c>
      <c r="BU99" s="30">
        <v>-1650</v>
      </c>
      <c r="BV99" s="38">
        <v>792207.6397740019</v>
      </c>
      <c r="BW99" s="211">
        <v>18088.75</v>
      </c>
      <c r="BX99" s="212">
        <v>774118.8897740019</v>
      </c>
      <c r="BZ99" s="23">
        <f t="shared" si="1"/>
        <v>8733035</v>
      </c>
      <c r="CB99" s="320"/>
    </row>
    <row r="100" spans="1:80" x14ac:dyDescent="0.25">
      <c r="A100" s="23">
        <v>138993</v>
      </c>
      <c r="B100" s="23">
        <v>8732007</v>
      </c>
      <c r="C100" s="23" t="s">
        <v>184</v>
      </c>
      <c r="D100" s="223">
        <v>389</v>
      </c>
      <c r="E100" s="223">
        <v>389</v>
      </c>
      <c r="F100" s="223">
        <v>0</v>
      </c>
      <c r="G100" s="30">
        <v>1590011.1928734477</v>
      </c>
      <c r="H100" s="30">
        <v>0</v>
      </c>
      <c r="I100" s="30">
        <v>0</v>
      </c>
      <c r="J100" s="30">
        <v>21332.293459434262</v>
      </c>
      <c r="K100" s="30">
        <v>0</v>
      </c>
      <c r="L100" s="30">
        <v>52787.279999999926</v>
      </c>
      <c r="M100" s="30">
        <v>0</v>
      </c>
      <c r="N100" s="30">
        <v>0</v>
      </c>
      <c r="O100" s="30">
        <v>3465.0830051813464</v>
      </c>
      <c r="P100" s="30">
        <v>0</v>
      </c>
      <c r="Q100" s="30">
        <v>0</v>
      </c>
      <c r="R100" s="30">
        <v>0</v>
      </c>
      <c r="S100" s="30">
        <v>0</v>
      </c>
      <c r="T100" s="30">
        <v>0</v>
      </c>
      <c r="U100" s="30">
        <v>0</v>
      </c>
      <c r="V100" s="30">
        <v>0</v>
      </c>
      <c r="W100" s="30">
        <v>0</v>
      </c>
      <c r="X100" s="30">
        <v>0</v>
      </c>
      <c r="Y100" s="30">
        <v>0</v>
      </c>
      <c r="Z100" s="30">
        <v>21382.668956548459</v>
      </c>
      <c r="AA100" s="30">
        <v>0</v>
      </c>
      <c r="AB100" s="30">
        <v>127767.92464823442</v>
      </c>
      <c r="AC100" s="30">
        <v>0</v>
      </c>
      <c r="AD100" s="30">
        <v>0</v>
      </c>
      <c r="AE100" s="30">
        <v>0</v>
      </c>
      <c r="AF100" s="30">
        <v>153580.44371785081</v>
      </c>
      <c r="AG100" s="30">
        <v>0</v>
      </c>
      <c r="AH100" s="30">
        <v>0</v>
      </c>
      <c r="AI100" s="30">
        <v>0</v>
      </c>
      <c r="AJ100" s="30">
        <v>13875</v>
      </c>
      <c r="AK100" s="30">
        <v>0</v>
      </c>
      <c r="AL100" s="30">
        <v>0</v>
      </c>
      <c r="AM100" s="30">
        <v>0</v>
      </c>
      <c r="AN100" s="30">
        <v>0</v>
      </c>
      <c r="AO100" s="30">
        <v>0</v>
      </c>
      <c r="AP100" s="30">
        <v>0</v>
      </c>
      <c r="AQ100" s="30">
        <v>0</v>
      </c>
      <c r="AR100" s="30">
        <v>0</v>
      </c>
      <c r="AS100" s="30">
        <v>1590011.1928734477</v>
      </c>
      <c r="AT100" s="30">
        <v>226735.25006939843</v>
      </c>
      <c r="AU100" s="30">
        <v>167455.44371785081</v>
      </c>
      <c r="AV100" s="30">
        <v>201379.14196300175</v>
      </c>
      <c r="AW100" s="38">
        <v>1984201.8866606969</v>
      </c>
      <c r="AX100" s="30">
        <v>1970326.8866606969</v>
      </c>
      <c r="AY100" s="30">
        <v>5115</v>
      </c>
      <c r="AZ100" s="30">
        <v>1989735</v>
      </c>
      <c r="BA100" s="30">
        <v>19408.113339303061</v>
      </c>
      <c r="BB100" s="30">
        <v>0</v>
      </c>
      <c r="BC100" s="30">
        <v>2003610</v>
      </c>
      <c r="BD100" s="30">
        <v>2003610</v>
      </c>
      <c r="BE100" s="30">
        <v>0</v>
      </c>
      <c r="BF100" s="30">
        <v>2003610</v>
      </c>
      <c r="BG100" s="30">
        <v>1836154.5562821492</v>
      </c>
      <c r="BH100" s="30">
        <v>1836154.5562821492</v>
      </c>
      <c r="BI100" s="30">
        <v>4720.1916613937001</v>
      </c>
      <c r="BJ100" s="30">
        <v>4742.5417125172689</v>
      </c>
      <c r="BK100" s="196">
        <v>-4.7126735995972465E-3</v>
      </c>
      <c r="BL100" s="30">
        <v>4.7126735995972465E-3</v>
      </c>
      <c r="BM100" s="30">
        <v>8694.1698870682812</v>
      </c>
      <c r="BN100" s="38">
        <v>2012304.1698870682</v>
      </c>
      <c r="BO100" s="30">
        <v>5137.3500511235688</v>
      </c>
      <c r="BP100" s="30" t="s">
        <v>412</v>
      </c>
      <c r="BQ100" s="30">
        <v>5173.0184315862934</v>
      </c>
      <c r="BR100" s="196">
        <v>5.1566214791602949E-3</v>
      </c>
      <c r="BS100" s="30">
        <v>0</v>
      </c>
      <c r="BT100" s="30">
        <v>2012304.1698870682</v>
      </c>
      <c r="BU100" s="30">
        <v>0</v>
      </c>
      <c r="BV100" s="38">
        <v>2012304.1698870682</v>
      </c>
      <c r="BW100" s="211">
        <v>13875</v>
      </c>
      <c r="BX100" s="212">
        <v>1998429.1698870682</v>
      </c>
      <c r="BZ100" s="23">
        <f t="shared" si="1"/>
        <v>8732007</v>
      </c>
      <c r="CB100" s="320"/>
    </row>
    <row r="101" spans="1:80" x14ac:dyDescent="0.25">
      <c r="A101" s="23">
        <v>110673</v>
      </c>
      <c r="B101" s="23">
        <v>8732205</v>
      </c>
      <c r="C101" s="23" t="s">
        <v>185</v>
      </c>
      <c r="D101" s="223">
        <v>53</v>
      </c>
      <c r="E101" s="223">
        <v>53</v>
      </c>
      <c r="F101" s="223">
        <v>0</v>
      </c>
      <c r="G101" s="30">
        <v>216633.91573854172</v>
      </c>
      <c r="H101" s="30">
        <v>0</v>
      </c>
      <c r="I101" s="30">
        <v>0</v>
      </c>
      <c r="J101" s="30">
        <v>5079.117490341474</v>
      </c>
      <c r="K101" s="30">
        <v>0</v>
      </c>
      <c r="L101" s="30">
        <v>12568.399999999941</v>
      </c>
      <c r="M101" s="30">
        <v>0</v>
      </c>
      <c r="N101" s="30">
        <v>0</v>
      </c>
      <c r="O101" s="30">
        <v>0</v>
      </c>
      <c r="P101" s="30">
        <v>0</v>
      </c>
      <c r="Q101" s="30">
        <v>0</v>
      </c>
      <c r="R101" s="30">
        <v>0</v>
      </c>
      <c r="S101" s="30">
        <v>0</v>
      </c>
      <c r="T101" s="30">
        <v>0</v>
      </c>
      <c r="U101" s="30">
        <v>0</v>
      </c>
      <c r="V101" s="30">
        <v>0</v>
      </c>
      <c r="W101" s="30">
        <v>0</v>
      </c>
      <c r="X101" s="30">
        <v>0</v>
      </c>
      <c r="Y101" s="30">
        <v>0</v>
      </c>
      <c r="Z101" s="30">
        <v>3187.8832937825778</v>
      </c>
      <c r="AA101" s="30">
        <v>0</v>
      </c>
      <c r="AB101" s="30">
        <v>20135.363657518476</v>
      </c>
      <c r="AC101" s="30">
        <v>0</v>
      </c>
      <c r="AD101" s="30">
        <v>0</v>
      </c>
      <c r="AE101" s="30">
        <v>0</v>
      </c>
      <c r="AF101" s="30">
        <v>153580.44371785081</v>
      </c>
      <c r="AG101" s="30">
        <v>0</v>
      </c>
      <c r="AH101" s="30">
        <v>0</v>
      </c>
      <c r="AI101" s="30">
        <v>0</v>
      </c>
      <c r="AJ101" s="30">
        <v>21581.75</v>
      </c>
      <c r="AK101" s="30">
        <v>0</v>
      </c>
      <c r="AL101" s="30">
        <v>0</v>
      </c>
      <c r="AM101" s="30">
        <v>0</v>
      </c>
      <c r="AN101" s="30">
        <v>0</v>
      </c>
      <c r="AO101" s="30">
        <v>0</v>
      </c>
      <c r="AP101" s="30">
        <v>0</v>
      </c>
      <c r="AQ101" s="30">
        <v>0</v>
      </c>
      <c r="AR101" s="30">
        <v>0</v>
      </c>
      <c r="AS101" s="30">
        <v>216633.91573854172</v>
      </c>
      <c r="AT101" s="30">
        <v>40970.764441642474</v>
      </c>
      <c r="AU101" s="30">
        <v>175162.19371785081</v>
      </c>
      <c r="AV101" s="30">
        <v>30565.472036094288</v>
      </c>
      <c r="AW101" s="38">
        <v>432766.87389803503</v>
      </c>
      <c r="AX101" s="30">
        <v>411185.12389803503</v>
      </c>
      <c r="AY101" s="30">
        <v>5115</v>
      </c>
      <c r="AZ101" s="30">
        <v>271095</v>
      </c>
      <c r="BA101" s="30">
        <v>0</v>
      </c>
      <c r="BB101" s="30">
        <v>0</v>
      </c>
      <c r="BC101" s="30">
        <v>432766.87389803503</v>
      </c>
      <c r="BD101" s="30">
        <v>432766.87389803497</v>
      </c>
      <c r="BE101" s="30">
        <v>0</v>
      </c>
      <c r="BF101" s="30">
        <v>292676.75</v>
      </c>
      <c r="BG101" s="30">
        <v>117514.55628214919</v>
      </c>
      <c r="BH101" s="30">
        <v>257604.68018018419</v>
      </c>
      <c r="BI101" s="30">
        <v>4860.4656637770604</v>
      </c>
      <c r="BJ101" s="30">
        <v>4771.7913197619891</v>
      </c>
      <c r="BK101" s="196">
        <v>1.8583030579697315E-2</v>
      </c>
      <c r="BL101" s="30">
        <v>0</v>
      </c>
      <c r="BM101" s="30">
        <v>0</v>
      </c>
      <c r="BN101" s="38">
        <v>432766.87389803503</v>
      </c>
      <c r="BO101" s="30">
        <v>7758.2098848685855</v>
      </c>
      <c r="BP101" s="30" t="s">
        <v>412</v>
      </c>
      <c r="BQ101" s="30">
        <v>8165.4127150572649</v>
      </c>
      <c r="BR101" s="196">
        <v>0.15367137845865586</v>
      </c>
      <c r="BS101" s="30">
        <v>-486.39999999999981</v>
      </c>
      <c r="BT101" s="30">
        <v>432280.47389803501</v>
      </c>
      <c r="BU101" s="30">
        <v>-662.5</v>
      </c>
      <c r="BV101" s="38">
        <v>431617.97389803501</v>
      </c>
      <c r="BW101" s="211">
        <v>21581.75</v>
      </c>
      <c r="BX101" s="212">
        <v>410036.22389803501</v>
      </c>
      <c r="BZ101" s="23">
        <f t="shared" si="1"/>
        <v>8732205</v>
      </c>
      <c r="CB101" s="320"/>
    </row>
    <row r="102" spans="1:80" x14ac:dyDescent="0.25">
      <c r="A102" s="23">
        <v>110679</v>
      </c>
      <c r="B102" s="23">
        <v>8732211</v>
      </c>
      <c r="C102" s="23" t="s">
        <v>186</v>
      </c>
      <c r="D102" s="223">
        <v>246</v>
      </c>
      <c r="E102" s="223">
        <v>246</v>
      </c>
      <c r="F102" s="223">
        <v>0</v>
      </c>
      <c r="G102" s="30">
        <v>1005508.3636166276</v>
      </c>
      <c r="H102" s="30">
        <v>0</v>
      </c>
      <c r="I102" s="30">
        <v>0</v>
      </c>
      <c r="J102" s="30">
        <v>15745.264220058565</v>
      </c>
      <c r="K102" s="30">
        <v>0</v>
      </c>
      <c r="L102" s="30">
        <v>40218.879999999954</v>
      </c>
      <c r="M102" s="30">
        <v>0</v>
      </c>
      <c r="N102" s="30">
        <v>237.12999999999977</v>
      </c>
      <c r="O102" s="30">
        <v>0</v>
      </c>
      <c r="P102" s="30">
        <v>0</v>
      </c>
      <c r="Q102" s="30">
        <v>0</v>
      </c>
      <c r="R102" s="30">
        <v>0</v>
      </c>
      <c r="S102" s="30">
        <v>0</v>
      </c>
      <c r="T102" s="30">
        <v>0</v>
      </c>
      <c r="U102" s="30">
        <v>0</v>
      </c>
      <c r="V102" s="30">
        <v>0</v>
      </c>
      <c r="W102" s="30">
        <v>0</v>
      </c>
      <c r="X102" s="30">
        <v>0</v>
      </c>
      <c r="Y102" s="30">
        <v>0</v>
      </c>
      <c r="Z102" s="30">
        <v>4891.0951542028915</v>
      </c>
      <c r="AA102" s="30">
        <v>0</v>
      </c>
      <c r="AB102" s="30">
        <v>102232.59993193927</v>
      </c>
      <c r="AC102" s="30">
        <v>0</v>
      </c>
      <c r="AD102" s="30">
        <v>237.76304449834734</v>
      </c>
      <c r="AE102" s="30">
        <v>0</v>
      </c>
      <c r="AF102" s="30">
        <v>153580.44371785081</v>
      </c>
      <c r="AG102" s="30">
        <v>0</v>
      </c>
      <c r="AH102" s="30">
        <v>0</v>
      </c>
      <c r="AI102" s="30">
        <v>0</v>
      </c>
      <c r="AJ102" s="30">
        <v>37462.5</v>
      </c>
      <c r="AK102" s="30">
        <v>0</v>
      </c>
      <c r="AL102" s="30">
        <v>0</v>
      </c>
      <c r="AM102" s="30">
        <v>0</v>
      </c>
      <c r="AN102" s="30">
        <v>0</v>
      </c>
      <c r="AO102" s="30">
        <v>0</v>
      </c>
      <c r="AP102" s="30">
        <v>0</v>
      </c>
      <c r="AQ102" s="30">
        <v>0</v>
      </c>
      <c r="AR102" s="30">
        <v>0</v>
      </c>
      <c r="AS102" s="30">
        <v>1005508.3636166276</v>
      </c>
      <c r="AT102" s="30">
        <v>163562.73235069902</v>
      </c>
      <c r="AU102" s="30">
        <v>191042.94371785081</v>
      </c>
      <c r="AV102" s="30">
        <v>148227.19639861022</v>
      </c>
      <c r="AW102" s="38">
        <v>1360114.0396851776</v>
      </c>
      <c r="AX102" s="30">
        <v>1322651.5396851776</v>
      </c>
      <c r="AY102" s="30">
        <v>5115</v>
      </c>
      <c r="AZ102" s="30">
        <v>1258290</v>
      </c>
      <c r="BA102" s="30">
        <v>0</v>
      </c>
      <c r="BB102" s="30">
        <v>0</v>
      </c>
      <c r="BC102" s="30">
        <v>1360114.0396851776</v>
      </c>
      <c r="BD102" s="30">
        <v>1360114.0396851774</v>
      </c>
      <c r="BE102" s="30">
        <v>0</v>
      </c>
      <c r="BF102" s="30">
        <v>1295752.5</v>
      </c>
      <c r="BG102" s="30">
        <v>1104709.5562821492</v>
      </c>
      <c r="BH102" s="30">
        <v>1169071.0959673268</v>
      </c>
      <c r="BI102" s="30">
        <v>4752.3215283224663</v>
      </c>
      <c r="BJ102" s="30">
        <v>4595.9166991931452</v>
      </c>
      <c r="BK102" s="196">
        <v>3.4031258477069309E-2</v>
      </c>
      <c r="BL102" s="30">
        <v>0</v>
      </c>
      <c r="BM102" s="30">
        <v>0</v>
      </c>
      <c r="BN102" s="38">
        <v>1360114.0396851776</v>
      </c>
      <c r="BO102" s="30">
        <v>5376.6322751429989</v>
      </c>
      <c r="BP102" s="30" t="s">
        <v>412</v>
      </c>
      <c r="BQ102" s="30">
        <v>5528.918860508852</v>
      </c>
      <c r="BR102" s="196">
        <v>6.6239323055830246E-2</v>
      </c>
      <c r="BS102" s="30">
        <v>-2185.9499999999994</v>
      </c>
      <c r="BT102" s="30">
        <v>1357928.0896851777</v>
      </c>
      <c r="BU102" s="30">
        <v>-3075</v>
      </c>
      <c r="BV102" s="38">
        <v>1354853.0896851777</v>
      </c>
      <c r="BW102" s="211">
        <v>37462.5</v>
      </c>
      <c r="BX102" s="212">
        <v>1317390.5896851777</v>
      </c>
      <c r="BZ102" s="23">
        <f t="shared" si="1"/>
        <v>8732211</v>
      </c>
      <c r="CB102" s="320"/>
    </row>
    <row r="103" spans="1:80" x14ac:dyDescent="0.25">
      <c r="A103" s="23">
        <v>137475</v>
      </c>
      <c r="B103" s="23">
        <v>8734503</v>
      </c>
      <c r="C103" s="23" t="s">
        <v>187</v>
      </c>
      <c r="D103" s="223">
        <v>1749</v>
      </c>
      <c r="E103" s="223">
        <v>0</v>
      </c>
      <c r="F103" s="223">
        <v>1749</v>
      </c>
      <c r="G103" s="30">
        <v>0</v>
      </c>
      <c r="H103" s="30">
        <v>6010442.5771556282</v>
      </c>
      <c r="I103" s="30">
        <v>4499977.4045418054</v>
      </c>
      <c r="J103" s="30">
        <v>0</v>
      </c>
      <c r="K103" s="30">
        <v>222465.34607695733</v>
      </c>
      <c r="L103" s="30">
        <v>0</v>
      </c>
      <c r="M103" s="30">
        <v>790174.97999999812</v>
      </c>
      <c r="N103" s="30">
        <v>0</v>
      </c>
      <c r="O103" s="30">
        <v>0</v>
      </c>
      <c r="P103" s="30">
        <v>0</v>
      </c>
      <c r="Q103" s="30">
        <v>0</v>
      </c>
      <c r="R103" s="30">
        <v>0</v>
      </c>
      <c r="S103" s="30">
        <v>0</v>
      </c>
      <c r="T103" s="30">
        <v>7985.3175853556795</v>
      </c>
      <c r="U103" s="30">
        <v>18516.678458795781</v>
      </c>
      <c r="V103" s="30">
        <v>24856.628148492164</v>
      </c>
      <c r="W103" s="30">
        <v>12146.538532481796</v>
      </c>
      <c r="X103" s="30">
        <v>0</v>
      </c>
      <c r="Y103" s="30">
        <v>0</v>
      </c>
      <c r="Z103" s="30">
        <v>0</v>
      </c>
      <c r="AA103" s="30">
        <v>76240.550479680955</v>
      </c>
      <c r="AB103" s="30">
        <v>0</v>
      </c>
      <c r="AC103" s="30">
        <v>724808.28860726976</v>
      </c>
      <c r="AD103" s="30">
        <v>0</v>
      </c>
      <c r="AE103" s="30">
        <v>0</v>
      </c>
      <c r="AF103" s="30">
        <v>153580.44371785081</v>
      </c>
      <c r="AG103" s="30">
        <v>0</v>
      </c>
      <c r="AH103" s="30">
        <v>0</v>
      </c>
      <c r="AI103" s="30">
        <v>0</v>
      </c>
      <c r="AJ103" s="30">
        <v>63825</v>
      </c>
      <c r="AK103" s="30">
        <v>0</v>
      </c>
      <c r="AL103" s="30">
        <v>0</v>
      </c>
      <c r="AM103" s="30">
        <v>0</v>
      </c>
      <c r="AN103" s="30">
        <v>0</v>
      </c>
      <c r="AO103" s="30">
        <v>0</v>
      </c>
      <c r="AP103" s="30">
        <v>0</v>
      </c>
      <c r="AQ103" s="30">
        <v>0</v>
      </c>
      <c r="AR103" s="30">
        <v>0</v>
      </c>
      <c r="AS103" s="30">
        <v>10510419.981697433</v>
      </c>
      <c r="AT103" s="30">
        <v>1877194.3278890315</v>
      </c>
      <c r="AU103" s="30">
        <v>217405.44371785081</v>
      </c>
      <c r="AV103" s="30">
        <v>1294117.9925267068</v>
      </c>
      <c r="AW103" s="38">
        <v>12605019.753304314</v>
      </c>
      <c r="AX103" s="30">
        <v>12541194.753304314</v>
      </c>
      <c r="AY103" s="30">
        <v>6640</v>
      </c>
      <c r="AZ103" s="30">
        <v>11613360</v>
      </c>
      <c r="BA103" s="30">
        <v>0</v>
      </c>
      <c r="BB103" s="30">
        <v>0</v>
      </c>
      <c r="BC103" s="30">
        <v>12605019.753304314</v>
      </c>
      <c r="BD103" s="30">
        <v>0</v>
      </c>
      <c r="BE103" s="30">
        <v>12605019.753304316</v>
      </c>
      <c r="BF103" s="30">
        <v>11677185</v>
      </c>
      <c r="BG103" s="30">
        <v>11459779.55628215</v>
      </c>
      <c r="BH103" s="30">
        <v>12387614.309586463</v>
      </c>
      <c r="BI103" s="30">
        <v>7082.6839963330267</v>
      </c>
      <c r="BJ103" s="30">
        <v>6811.5662794133732</v>
      </c>
      <c r="BK103" s="196">
        <v>3.980255139541896E-2</v>
      </c>
      <c r="BL103" s="30">
        <v>0</v>
      </c>
      <c r="BM103" s="30">
        <v>0</v>
      </c>
      <c r="BN103" s="38">
        <v>12605019.753304314</v>
      </c>
      <c r="BO103" s="30">
        <v>7170.4944272751936</v>
      </c>
      <c r="BP103" s="30" t="s">
        <v>412</v>
      </c>
      <c r="BQ103" s="30">
        <v>7206.9867085787955</v>
      </c>
      <c r="BR103" s="196">
        <v>3.8655063119856115E-2</v>
      </c>
      <c r="BS103" s="30">
        <v>0</v>
      </c>
      <c r="BT103" s="30">
        <v>12605019.753304314</v>
      </c>
      <c r="BU103" s="30">
        <v>0</v>
      </c>
      <c r="BV103" s="38">
        <v>12605019.753304314</v>
      </c>
      <c r="BW103" s="211">
        <v>63825</v>
      </c>
      <c r="BX103" s="212">
        <v>12541194.753304314</v>
      </c>
      <c r="BZ103" s="23">
        <f t="shared" si="1"/>
        <v>8734503</v>
      </c>
      <c r="CB103" s="320"/>
    </row>
    <row r="104" spans="1:80" x14ac:dyDescent="0.25">
      <c r="A104" s="23">
        <v>139087</v>
      </c>
      <c r="B104" s="23">
        <v>8732318</v>
      </c>
      <c r="C104" s="23" t="s">
        <v>188</v>
      </c>
      <c r="D104" s="223">
        <v>409</v>
      </c>
      <c r="E104" s="223">
        <v>409</v>
      </c>
      <c r="F104" s="223">
        <v>0</v>
      </c>
      <c r="G104" s="30">
        <v>1671759.8403219541</v>
      </c>
      <c r="H104" s="30">
        <v>0</v>
      </c>
      <c r="I104" s="30">
        <v>0</v>
      </c>
      <c r="J104" s="30">
        <v>18284.822965229374</v>
      </c>
      <c r="K104" s="30">
        <v>0</v>
      </c>
      <c r="L104" s="30">
        <v>45246.239999999954</v>
      </c>
      <c r="M104" s="30">
        <v>0</v>
      </c>
      <c r="N104" s="30">
        <v>711.38999999999953</v>
      </c>
      <c r="O104" s="30">
        <v>7449.7799999999943</v>
      </c>
      <c r="P104" s="30">
        <v>899.11999999999819</v>
      </c>
      <c r="Q104" s="30">
        <v>0</v>
      </c>
      <c r="R104" s="30">
        <v>0</v>
      </c>
      <c r="S104" s="30">
        <v>1383.2599999999973</v>
      </c>
      <c r="T104" s="30">
        <v>0</v>
      </c>
      <c r="U104" s="30">
        <v>0</v>
      </c>
      <c r="V104" s="30">
        <v>0</v>
      </c>
      <c r="W104" s="30">
        <v>0</v>
      </c>
      <c r="X104" s="30">
        <v>0</v>
      </c>
      <c r="Y104" s="30">
        <v>0</v>
      </c>
      <c r="Z104" s="30">
        <v>29348.364835048258</v>
      </c>
      <c r="AA104" s="30">
        <v>0</v>
      </c>
      <c r="AB104" s="30">
        <v>102628.61321865505</v>
      </c>
      <c r="AC104" s="30">
        <v>0</v>
      </c>
      <c r="AD104" s="30">
        <v>8381.1473185672676</v>
      </c>
      <c r="AE104" s="30">
        <v>0</v>
      </c>
      <c r="AF104" s="30">
        <v>153580.44371785081</v>
      </c>
      <c r="AG104" s="30">
        <v>0</v>
      </c>
      <c r="AH104" s="30">
        <v>0</v>
      </c>
      <c r="AI104" s="30">
        <v>0</v>
      </c>
      <c r="AJ104" s="30">
        <v>14319</v>
      </c>
      <c r="AK104" s="30">
        <v>0</v>
      </c>
      <c r="AL104" s="30">
        <v>0</v>
      </c>
      <c r="AM104" s="30">
        <v>0</v>
      </c>
      <c r="AN104" s="30">
        <v>0</v>
      </c>
      <c r="AO104" s="30">
        <v>0</v>
      </c>
      <c r="AP104" s="30">
        <v>0</v>
      </c>
      <c r="AQ104" s="30">
        <v>0</v>
      </c>
      <c r="AR104" s="30">
        <v>0</v>
      </c>
      <c r="AS104" s="30">
        <v>1671759.8403219541</v>
      </c>
      <c r="AT104" s="30">
        <v>214332.7383374999</v>
      </c>
      <c r="AU104" s="30">
        <v>167899.44371785081</v>
      </c>
      <c r="AV104" s="30">
        <v>183684.77562805614</v>
      </c>
      <c r="AW104" s="38">
        <v>2053992.0223773047</v>
      </c>
      <c r="AX104" s="30">
        <v>2039673.0223773047</v>
      </c>
      <c r="AY104" s="30">
        <v>5115</v>
      </c>
      <c r="AZ104" s="30">
        <v>2092035</v>
      </c>
      <c r="BA104" s="30">
        <v>52361.977622695267</v>
      </c>
      <c r="BB104" s="30">
        <v>0</v>
      </c>
      <c r="BC104" s="30">
        <v>2106354</v>
      </c>
      <c r="BD104" s="30">
        <v>2106354.0000000005</v>
      </c>
      <c r="BE104" s="30">
        <v>0</v>
      </c>
      <c r="BF104" s="30">
        <v>2106354</v>
      </c>
      <c r="BG104" s="30">
        <v>1938454.5562821492</v>
      </c>
      <c r="BH104" s="30">
        <v>1938454.5562821492</v>
      </c>
      <c r="BI104" s="30">
        <v>4739.4976926213913</v>
      </c>
      <c r="BJ104" s="30">
        <v>4722.609624749728</v>
      </c>
      <c r="BK104" s="196">
        <v>3.576003356948691E-3</v>
      </c>
      <c r="BL104" s="30">
        <v>0</v>
      </c>
      <c r="BM104" s="30">
        <v>0</v>
      </c>
      <c r="BN104" s="38">
        <v>2106354</v>
      </c>
      <c r="BO104" s="30">
        <v>5115</v>
      </c>
      <c r="BP104" s="30" t="s">
        <v>412</v>
      </c>
      <c r="BQ104" s="30">
        <v>5150.0097799511004</v>
      </c>
      <c r="BR104" s="196">
        <v>-4.7411175764346947E-3</v>
      </c>
      <c r="BS104" s="30">
        <v>0</v>
      </c>
      <c r="BT104" s="30">
        <v>2106354</v>
      </c>
      <c r="BU104" s="30">
        <v>0</v>
      </c>
      <c r="BV104" s="38">
        <v>2106354</v>
      </c>
      <c r="BW104" s="211">
        <v>14319</v>
      </c>
      <c r="BX104" s="212">
        <v>2092035</v>
      </c>
      <c r="BZ104" s="23">
        <f t="shared" si="1"/>
        <v>8732318</v>
      </c>
      <c r="CB104" s="320"/>
    </row>
    <row r="105" spans="1:80" x14ac:dyDescent="0.25">
      <c r="A105" s="23">
        <v>139086</v>
      </c>
      <c r="B105" s="23">
        <v>8732319</v>
      </c>
      <c r="C105" s="23" t="s">
        <v>189</v>
      </c>
      <c r="D105" s="223">
        <v>420</v>
      </c>
      <c r="E105" s="223">
        <v>420</v>
      </c>
      <c r="F105" s="223">
        <v>0</v>
      </c>
      <c r="G105" s="30">
        <v>1716721.5964186324</v>
      </c>
      <c r="H105" s="30">
        <v>0</v>
      </c>
      <c r="I105" s="30">
        <v>0</v>
      </c>
      <c r="J105" s="30">
        <v>28443.057945912315</v>
      </c>
      <c r="K105" s="30">
        <v>0</v>
      </c>
      <c r="L105" s="30">
        <v>71639.879999999626</v>
      </c>
      <c r="M105" s="30">
        <v>0</v>
      </c>
      <c r="N105" s="30">
        <v>1188.4797136038112</v>
      </c>
      <c r="O105" s="30">
        <v>6031.4906921241</v>
      </c>
      <c r="P105" s="30">
        <v>450.63293556085824</v>
      </c>
      <c r="Q105" s="30">
        <v>0</v>
      </c>
      <c r="R105" s="30">
        <v>0</v>
      </c>
      <c r="S105" s="30">
        <v>3466.4033412887611</v>
      </c>
      <c r="T105" s="30">
        <v>0</v>
      </c>
      <c r="U105" s="30">
        <v>0</v>
      </c>
      <c r="V105" s="30">
        <v>0</v>
      </c>
      <c r="W105" s="30">
        <v>0</v>
      </c>
      <c r="X105" s="30">
        <v>0</v>
      </c>
      <c r="Y105" s="30">
        <v>0</v>
      </c>
      <c r="Z105" s="30">
        <v>38174.401203534733</v>
      </c>
      <c r="AA105" s="30">
        <v>0</v>
      </c>
      <c r="AB105" s="30">
        <v>111589.22681997204</v>
      </c>
      <c r="AC105" s="30">
        <v>0</v>
      </c>
      <c r="AD105" s="30">
        <v>8717.9782982732668</v>
      </c>
      <c r="AE105" s="30">
        <v>0</v>
      </c>
      <c r="AF105" s="30">
        <v>153580.44371785081</v>
      </c>
      <c r="AG105" s="30">
        <v>0</v>
      </c>
      <c r="AH105" s="30">
        <v>0</v>
      </c>
      <c r="AI105" s="30">
        <v>0</v>
      </c>
      <c r="AJ105" s="30">
        <v>9435</v>
      </c>
      <c r="AK105" s="30">
        <v>0</v>
      </c>
      <c r="AL105" s="30">
        <v>0</v>
      </c>
      <c r="AM105" s="30">
        <v>0</v>
      </c>
      <c r="AN105" s="30">
        <v>0</v>
      </c>
      <c r="AO105" s="30">
        <v>0</v>
      </c>
      <c r="AP105" s="30">
        <v>0</v>
      </c>
      <c r="AQ105" s="30">
        <v>0</v>
      </c>
      <c r="AR105" s="30">
        <v>0</v>
      </c>
      <c r="AS105" s="30">
        <v>1716721.5964186324</v>
      </c>
      <c r="AT105" s="30">
        <v>269701.55095026951</v>
      </c>
      <c r="AU105" s="30">
        <v>163015.44371785081</v>
      </c>
      <c r="AV105" s="30">
        <v>198619.13948324168</v>
      </c>
      <c r="AW105" s="38">
        <v>2149438.5910867527</v>
      </c>
      <c r="AX105" s="30">
        <v>2140003.5910867527</v>
      </c>
      <c r="AY105" s="30">
        <v>5115</v>
      </c>
      <c r="AZ105" s="30">
        <v>2148300</v>
      </c>
      <c r="BA105" s="30">
        <v>8296.4089132472873</v>
      </c>
      <c r="BB105" s="30">
        <v>0</v>
      </c>
      <c r="BC105" s="30">
        <v>2157735</v>
      </c>
      <c r="BD105" s="30">
        <v>2157734.9999999995</v>
      </c>
      <c r="BE105" s="30">
        <v>0</v>
      </c>
      <c r="BF105" s="30">
        <v>2157735</v>
      </c>
      <c r="BG105" s="30">
        <v>1994719.5562821492</v>
      </c>
      <c r="BH105" s="30">
        <v>1994719.5562821492</v>
      </c>
      <c r="BI105" s="30">
        <v>4749.3322768622602</v>
      </c>
      <c r="BJ105" s="30">
        <v>4729.0615286348966</v>
      </c>
      <c r="BK105" s="196">
        <v>4.2864209113419992E-3</v>
      </c>
      <c r="BL105" s="30">
        <v>0</v>
      </c>
      <c r="BM105" s="30">
        <v>0</v>
      </c>
      <c r="BN105" s="38">
        <v>2157735</v>
      </c>
      <c r="BO105" s="30">
        <v>5115</v>
      </c>
      <c r="BP105" s="30" t="s">
        <v>412</v>
      </c>
      <c r="BQ105" s="30">
        <v>5137.4642857142853</v>
      </c>
      <c r="BR105" s="196">
        <v>-9.1870532628479662E-4</v>
      </c>
      <c r="BS105" s="30">
        <v>0</v>
      </c>
      <c r="BT105" s="30">
        <v>2157735</v>
      </c>
      <c r="BU105" s="30">
        <v>0</v>
      </c>
      <c r="BV105" s="38">
        <v>2157735</v>
      </c>
      <c r="BW105" s="211">
        <v>9435</v>
      </c>
      <c r="BX105" s="212">
        <v>2148300</v>
      </c>
      <c r="BZ105" s="23">
        <f t="shared" si="1"/>
        <v>8732319</v>
      </c>
      <c r="CB105" s="320"/>
    </row>
    <row r="106" spans="1:80" x14ac:dyDescent="0.25">
      <c r="A106" s="23">
        <v>146889</v>
      </c>
      <c r="B106" s="23">
        <v>8733070</v>
      </c>
      <c r="C106" s="23" t="s">
        <v>190</v>
      </c>
      <c r="D106" s="223">
        <v>111</v>
      </c>
      <c r="E106" s="223">
        <v>111</v>
      </c>
      <c r="F106" s="223">
        <v>0</v>
      </c>
      <c r="G106" s="30">
        <v>453704.99333920999</v>
      </c>
      <c r="H106" s="30">
        <v>0</v>
      </c>
      <c r="I106" s="30">
        <v>0</v>
      </c>
      <c r="J106" s="30">
        <v>9650.3232316488356</v>
      </c>
      <c r="K106" s="30">
        <v>0</v>
      </c>
      <c r="L106" s="30">
        <v>23879.959999999977</v>
      </c>
      <c r="M106" s="30">
        <v>0</v>
      </c>
      <c r="N106" s="30">
        <v>474.25999999999954</v>
      </c>
      <c r="O106" s="30">
        <v>286.52999999999969</v>
      </c>
      <c r="P106" s="30">
        <v>0</v>
      </c>
      <c r="Q106" s="30">
        <v>0</v>
      </c>
      <c r="R106" s="30">
        <v>0</v>
      </c>
      <c r="S106" s="30">
        <v>0</v>
      </c>
      <c r="T106" s="30">
        <v>0</v>
      </c>
      <c r="U106" s="30">
        <v>0</v>
      </c>
      <c r="V106" s="30">
        <v>0</v>
      </c>
      <c r="W106" s="30">
        <v>0</v>
      </c>
      <c r="X106" s="30">
        <v>0</v>
      </c>
      <c r="Y106" s="30">
        <v>0</v>
      </c>
      <c r="Z106" s="30">
        <v>2897.8895746452308</v>
      </c>
      <c r="AA106" s="30">
        <v>0</v>
      </c>
      <c r="AB106" s="30">
        <v>28824.274960174422</v>
      </c>
      <c r="AC106" s="30">
        <v>0</v>
      </c>
      <c r="AD106" s="30">
        <v>0</v>
      </c>
      <c r="AE106" s="30">
        <v>0</v>
      </c>
      <c r="AF106" s="30">
        <v>153580.44371785081</v>
      </c>
      <c r="AG106" s="30">
        <v>30531.237307670031</v>
      </c>
      <c r="AH106" s="30">
        <v>0</v>
      </c>
      <c r="AI106" s="30">
        <v>0</v>
      </c>
      <c r="AJ106" s="30">
        <v>3742.5</v>
      </c>
      <c r="AK106" s="30">
        <v>0</v>
      </c>
      <c r="AL106" s="30">
        <v>0</v>
      </c>
      <c r="AM106" s="30">
        <v>0</v>
      </c>
      <c r="AN106" s="30">
        <v>0</v>
      </c>
      <c r="AO106" s="30">
        <v>0</v>
      </c>
      <c r="AP106" s="30">
        <v>0</v>
      </c>
      <c r="AQ106" s="30">
        <v>0</v>
      </c>
      <c r="AR106" s="30">
        <v>0</v>
      </c>
      <c r="AS106" s="30">
        <v>453704.99333920999</v>
      </c>
      <c r="AT106" s="30">
        <v>66013.237766468461</v>
      </c>
      <c r="AU106" s="30">
        <v>187854.18102552084</v>
      </c>
      <c r="AV106" s="30">
        <v>50896.095516907706</v>
      </c>
      <c r="AW106" s="38">
        <v>707572.41213119938</v>
      </c>
      <c r="AX106" s="30">
        <v>703829.91213119938</v>
      </c>
      <c r="AY106" s="30">
        <v>5115</v>
      </c>
      <c r="AZ106" s="30">
        <v>567765</v>
      </c>
      <c r="BA106" s="30">
        <v>0</v>
      </c>
      <c r="BB106" s="30">
        <v>0</v>
      </c>
      <c r="BC106" s="30">
        <v>707572.41213119938</v>
      </c>
      <c r="BD106" s="30">
        <v>707572.41213119926</v>
      </c>
      <c r="BE106" s="30">
        <v>0</v>
      </c>
      <c r="BF106" s="30">
        <v>571507.5</v>
      </c>
      <c r="BG106" s="30">
        <v>383653.31897447916</v>
      </c>
      <c r="BH106" s="30">
        <v>519718.23110567854</v>
      </c>
      <c r="BI106" s="30">
        <v>4682.146226177284</v>
      </c>
      <c r="BJ106" s="30">
        <v>4410.2696218176197</v>
      </c>
      <c r="BK106" s="196">
        <v>6.1646254690345854E-2</v>
      </c>
      <c r="BL106" s="30">
        <v>0</v>
      </c>
      <c r="BM106" s="30">
        <v>0</v>
      </c>
      <c r="BN106" s="38">
        <v>707572.41213119938</v>
      </c>
      <c r="BO106" s="30">
        <v>6340.8100191999947</v>
      </c>
      <c r="BP106" s="30" t="s">
        <v>412</v>
      </c>
      <c r="BQ106" s="30">
        <v>6374.5262354162105</v>
      </c>
      <c r="BR106" s="196">
        <v>6.2022036356951027E-2</v>
      </c>
      <c r="BS106" s="30">
        <v>0</v>
      </c>
      <c r="BT106" s="30">
        <v>707572.41213119938</v>
      </c>
      <c r="BU106" s="30">
        <v>0</v>
      </c>
      <c r="BV106" s="38">
        <v>707572.41213119938</v>
      </c>
      <c r="BW106" s="211">
        <v>3742.5</v>
      </c>
      <c r="BX106" s="212">
        <v>703829.91213119938</v>
      </c>
      <c r="BZ106" s="23">
        <f t="shared" si="1"/>
        <v>8733070</v>
      </c>
      <c r="CB106" s="320"/>
    </row>
    <row r="107" spans="1:80" x14ac:dyDescent="0.25">
      <c r="A107" s="23">
        <v>110817</v>
      </c>
      <c r="B107" s="23">
        <v>8733071</v>
      </c>
      <c r="C107" s="23" t="s">
        <v>191</v>
      </c>
      <c r="D107" s="223">
        <v>191</v>
      </c>
      <c r="E107" s="223">
        <v>191</v>
      </c>
      <c r="F107" s="223">
        <v>0</v>
      </c>
      <c r="G107" s="30">
        <v>780699.58313323522</v>
      </c>
      <c r="H107" s="30">
        <v>0</v>
      </c>
      <c r="I107" s="30">
        <v>0</v>
      </c>
      <c r="J107" s="30">
        <v>11681.970227785419</v>
      </c>
      <c r="K107" s="30">
        <v>0</v>
      </c>
      <c r="L107" s="30">
        <v>31420.999999999771</v>
      </c>
      <c r="M107" s="30">
        <v>0</v>
      </c>
      <c r="N107" s="30">
        <v>0</v>
      </c>
      <c r="O107" s="30">
        <v>0</v>
      </c>
      <c r="P107" s="30">
        <v>0</v>
      </c>
      <c r="Q107" s="30">
        <v>0</v>
      </c>
      <c r="R107" s="30">
        <v>0</v>
      </c>
      <c r="S107" s="30">
        <v>0</v>
      </c>
      <c r="T107" s="30">
        <v>0</v>
      </c>
      <c r="U107" s="30">
        <v>0</v>
      </c>
      <c r="V107" s="30">
        <v>0</v>
      </c>
      <c r="W107" s="30">
        <v>0</v>
      </c>
      <c r="X107" s="30">
        <v>0</v>
      </c>
      <c r="Y107" s="30">
        <v>0</v>
      </c>
      <c r="Z107" s="30">
        <v>3167.0750805442185</v>
      </c>
      <c r="AA107" s="30">
        <v>0</v>
      </c>
      <c r="AB107" s="30">
        <v>52757.985515819542</v>
      </c>
      <c r="AC107" s="30">
        <v>0</v>
      </c>
      <c r="AD107" s="30">
        <v>0</v>
      </c>
      <c r="AE107" s="30">
        <v>0</v>
      </c>
      <c r="AF107" s="30">
        <v>153580.44371785081</v>
      </c>
      <c r="AG107" s="30">
        <v>0</v>
      </c>
      <c r="AH107" s="30">
        <v>0</v>
      </c>
      <c r="AI107" s="30">
        <v>0</v>
      </c>
      <c r="AJ107" s="30">
        <v>22330.25</v>
      </c>
      <c r="AK107" s="30">
        <v>0</v>
      </c>
      <c r="AL107" s="30">
        <v>0</v>
      </c>
      <c r="AM107" s="30">
        <v>0</v>
      </c>
      <c r="AN107" s="30">
        <v>0</v>
      </c>
      <c r="AO107" s="30">
        <v>0</v>
      </c>
      <c r="AP107" s="30">
        <v>0</v>
      </c>
      <c r="AQ107" s="30">
        <v>0</v>
      </c>
      <c r="AR107" s="30">
        <v>0</v>
      </c>
      <c r="AS107" s="30">
        <v>780699.58313323522</v>
      </c>
      <c r="AT107" s="30">
        <v>99028.030824148955</v>
      </c>
      <c r="AU107" s="30">
        <v>175910.69371785081</v>
      </c>
      <c r="AV107" s="30">
        <v>88296.265863927474</v>
      </c>
      <c r="AW107" s="38">
        <v>1055638.307675235</v>
      </c>
      <c r="AX107" s="30">
        <v>1033308.057675235</v>
      </c>
      <c r="AY107" s="30">
        <v>5115</v>
      </c>
      <c r="AZ107" s="30">
        <v>976965</v>
      </c>
      <c r="BA107" s="30">
        <v>0</v>
      </c>
      <c r="BB107" s="30">
        <v>0</v>
      </c>
      <c r="BC107" s="30">
        <v>1055638.307675235</v>
      </c>
      <c r="BD107" s="30">
        <v>1055638.307675235</v>
      </c>
      <c r="BE107" s="30">
        <v>0</v>
      </c>
      <c r="BF107" s="30">
        <v>999295.25</v>
      </c>
      <c r="BG107" s="30">
        <v>823384.55628214916</v>
      </c>
      <c r="BH107" s="30">
        <v>879727.61395738414</v>
      </c>
      <c r="BI107" s="30">
        <v>4605.9037379967758</v>
      </c>
      <c r="BJ107" s="30">
        <v>4435.2959647344178</v>
      </c>
      <c r="BK107" s="196">
        <v>3.846592755452654E-2</v>
      </c>
      <c r="BL107" s="30">
        <v>0</v>
      </c>
      <c r="BM107" s="30">
        <v>0</v>
      </c>
      <c r="BN107" s="38">
        <v>1055638.307675235</v>
      </c>
      <c r="BO107" s="30">
        <v>5409.9898307603926</v>
      </c>
      <c r="BP107" s="30" t="s">
        <v>412</v>
      </c>
      <c r="BQ107" s="30">
        <v>5526.9021344253142</v>
      </c>
      <c r="BR107" s="196">
        <v>3.903408959296617E-2</v>
      </c>
      <c r="BS107" s="30">
        <v>-1692.25</v>
      </c>
      <c r="BT107" s="30">
        <v>1053946.057675235</v>
      </c>
      <c r="BU107" s="30">
        <v>-2387.5</v>
      </c>
      <c r="BV107" s="38">
        <v>1051558.557675235</v>
      </c>
      <c r="BW107" s="211">
        <v>22330.25</v>
      </c>
      <c r="BX107" s="212">
        <v>1029228.307675235</v>
      </c>
      <c r="BZ107" s="23">
        <f t="shared" si="1"/>
        <v>8733071</v>
      </c>
      <c r="CB107" s="320"/>
    </row>
    <row r="108" spans="1:80" x14ac:dyDescent="0.25">
      <c r="A108" s="23">
        <v>110680</v>
      </c>
      <c r="B108" s="23">
        <v>8732212</v>
      </c>
      <c r="C108" s="23" t="s">
        <v>192</v>
      </c>
      <c r="D108" s="223">
        <v>176</v>
      </c>
      <c r="E108" s="223">
        <v>176</v>
      </c>
      <c r="F108" s="223">
        <v>0</v>
      </c>
      <c r="G108" s="30">
        <v>719388.09754685545</v>
      </c>
      <c r="H108" s="30">
        <v>0</v>
      </c>
      <c r="I108" s="30">
        <v>0</v>
      </c>
      <c r="J108" s="30">
        <v>5079.1174903414958</v>
      </c>
      <c r="K108" s="30">
        <v>0</v>
      </c>
      <c r="L108" s="30">
        <v>12568.399999999994</v>
      </c>
      <c r="M108" s="30">
        <v>0</v>
      </c>
      <c r="N108" s="30">
        <v>1659.9099999999971</v>
      </c>
      <c r="O108" s="30">
        <v>286.52999999999992</v>
      </c>
      <c r="P108" s="30">
        <v>899.11999999999489</v>
      </c>
      <c r="Q108" s="30">
        <v>0</v>
      </c>
      <c r="R108" s="30">
        <v>0</v>
      </c>
      <c r="S108" s="30">
        <v>0</v>
      </c>
      <c r="T108" s="30">
        <v>0</v>
      </c>
      <c r="U108" s="30">
        <v>0</v>
      </c>
      <c r="V108" s="30">
        <v>0</v>
      </c>
      <c r="W108" s="30">
        <v>0</v>
      </c>
      <c r="X108" s="30">
        <v>0</v>
      </c>
      <c r="Y108" s="30">
        <v>0</v>
      </c>
      <c r="Z108" s="30">
        <v>2159.5804109428245</v>
      </c>
      <c r="AA108" s="30">
        <v>0</v>
      </c>
      <c r="AB108" s="30">
        <v>56002.29548169038</v>
      </c>
      <c r="AC108" s="30">
        <v>0</v>
      </c>
      <c r="AD108" s="30">
        <v>0</v>
      </c>
      <c r="AE108" s="30">
        <v>0</v>
      </c>
      <c r="AF108" s="30">
        <v>153580.44371785081</v>
      </c>
      <c r="AG108" s="30">
        <v>0</v>
      </c>
      <c r="AH108" s="30">
        <v>0</v>
      </c>
      <c r="AI108" s="30">
        <v>0</v>
      </c>
      <c r="AJ108" s="30">
        <v>38572.5</v>
      </c>
      <c r="AK108" s="30">
        <v>0</v>
      </c>
      <c r="AL108" s="30">
        <v>0</v>
      </c>
      <c r="AM108" s="30">
        <v>0</v>
      </c>
      <c r="AN108" s="30">
        <v>0</v>
      </c>
      <c r="AO108" s="30">
        <v>0</v>
      </c>
      <c r="AP108" s="30">
        <v>0</v>
      </c>
      <c r="AQ108" s="30">
        <v>0</v>
      </c>
      <c r="AR108" s="30">
        <v>0</v>
      </c>
      <c r="AS108" s="30">
        <v>719388.09754685545</v>
      </c>
      <c r="AT108" s="30">
        <v>78654.95338297468</v>
      </c>
      <c r="AU108" s="30">
        <v>192152.94371785081</v>
      </c>
      <c r="AV108" s="30">
        <v>88676.741132598749</v>
      </c>
      <c r="AW108" s="38">
        <v>990195.99464768101</v>
      </c>
      <c r="AX108" s="30">
        <v>951623.49464768101</v>
      </c>
      <c r="AY108" s="30">
        <v>5115</v>
      </c>
      <c r="AZ108" s="30">
        <v>900240</v>
      </c>
      <c r="BA108" s="30">
        <v>0</v>
      </c>
      <c r="BB108" s="30">
        <v>0</v>
      </c>
      <c r="BC108" s="30">
        <v>990195.99464768101</v>
      </c>
      <c r="BD108" s="30">
        <v>990195.99464768101</v>
      </c>
      <c r="BE108" s="30">
        <v>0</v>
      </c>
      <c r="BF108" s="30">
        <v>938812.5</v>
      </c>
      <c r="BG108" s="30">
        <v>746659.55628214916</v>
      </c>
      <c r="BH108" s="30">
        <v>798043.05092983018</v>
      </c>
      <c r="BI108" s="30">
        <v>4534.3355166467627</v>
      </c>
      <c r="BJ108" s="30">
        <v>4451.822488973492</v>
      </c>
      <c r="BK108" s="196">
        <v>1.8534662574180193E-2</v>
      </c>
      <c r="BL108" s="30">
        <v>0</v>
      </c>
      <c r="BM108" s="30">
        <v>0</v>
      </c>
      <c r="BN108" s="38">
        <v>990195.99464768101</v>
      </c>
      <c r="BO108" s="30">
        <v>5406.9516741345515</v>
      </c>
      <c r="BP108" s="30" t="s">
        <v>412</v>
      </c>
      <c r="BQ108" s="30">
        <v>5626.1136059527335</v>
      </c>
      <c r="BR108" s="196">
        <v>2.3223589919880494E-2</v>
      </c>
      <c r="BS108" s="30">
        <v>-1507.3000000000002</v>
      </c>
      <c r="BT108" s="30">
        <v>988688.69464768097</v>
      </c>
      <c r="BU108" s="30">
        <v>-2200</v>
      </c>
      <c r="BV108" s="38">
        <v>986488.69464768097</v>
      </c>
      <c r="BW108" s="211">
        <v>38572.5</v>
      </c>
      <c r="BX108" s="212">
        <v>947916.19464768097</v>
      </c>
      <c r="BZ108" s="23">
        <f t="shared" si="1"/>
        <v>8732212</v>
      </c>
      <c r="CB108" s="320"/>
    </row>
    <row r="109" spans="1:80" x14ac:dyDescent="0.25">
      <c r="A109" s="23">
        <v>135568</v>
      </c>
      <c r="B109" s="23">
        <v>8733945</v>
      </c>
      <c r="C109" s="23" t="s">
        <v>193</v>
      </c>
      <c r="D109" s="223">
        <v>443</v>
      </c>
      <c r="E109" s="223">
        <v>443</v>
      </c>
      <c r="F109" s="223">
        <v>0</v>
      </c>
      <c r="G109" s="30">
        <v>1810732.5409844148</v>
      </c>
      <c r="H109" s="30">
        <v>0</v>
      </c>
      <c r="I109" s="30">
        <v>0</v>
      </c>
      <c r="J109" s="30">
        <v>68060.174370575929</v>
      </c>
      <c r="K109" s="30">
        <v>0</v>
      </c>
      <c r="L109" s="30">
        <v>168416.55999999962</v>
      </c>
      <c r="M109" s="30">
        <v>0</v>
      </c>
      <c r="N109" s="30">
        <v>2398.3696347031964</v>
      </c>
      <c r="O109" s="30">
        <v>42021.129109588997</v>
      </c>
      <c r="P109" s="30">
        <v>10912.607123287671</v>
      </c>
      <c r="Q109" s="30">
        <v>20985.698904109588</v>
      </c>
      <c r="R109" s="30">
        <v>0</v>
      </c>
      <c r="S109" s="30">
        <v>0</v>
      </c>
      <c r="T109" s="30">
        <v>0</v>
      </c>
      <c r="U109" s="30">
        <v>0</v>
      </c>
      <c r="V109" s="30">
        <v>0</v>
      </c>
      <c r="W109" s="30">
        <v>0</v>
      </c>
      <c r="X109" s="30">
        <v>0</v>
      </c>
      <c r="Y109" s="30">
        <v>0</v>
      </c>
      <c r="Z109" s="30">
        <v>71600.091612194141</v>
      </c>
      <c r="AA109" s="30">
        <v>0</v>
      </c>
      <c r="AB109" s="30">
        <v>215606.61718611635</v>
      </c>
      <c r="AC109" s="30">
        <v>0</v>
      </c>
      <c r="AD109" s="30">
        <v>25183.069129784682</v>
      </c>
      <c r="AE109" s="30">
        <v>0</v>
      </c>
      <c r="AF109" s="30">
        <v>153580.44371785081</v>
      </c>
      <c r="AG109" s="30">
        <v>0</v>
      </c>
      <c r="AH109" s="30">
        <v>0</v>
      </c>
      <c r="AI109" s="30">
        <v>0</v>
      </c>
      <c r="AJ109" s="30">
        <v>39127.5</v>
      </c>
      <c r="AK109" s="30">
        <v>0</v>
      </c>
      <c r="AL109" s="30">
        <v>0</v>
      </c>
      <c r="AM109" s="30">
        <v>0</v>
      </c>
      <c r="AN109" s="30">
        <v>0</v>
      </c>
      <c r="AO109" s="30">
        <v>0</v>
      </c>
      <c r="AP109" s="30">
        <v>0</v>
      </c>
      <c r="AQ109" s="30">
        <v>0</v>
      </c>
      <c r="AR109" s="30">
        <v>0</v>
      </c>
      <c r="AS109" s="30">
        <v>1810732.5409844148</v>
      </c>
      <c r="AT109" s="30">
        <v>625184.31707036018</v>
      </c>
      <c r="AU109" s="30">
        <v>192707.94371785081</v>
      </c>
      <c r="AV109" s="30">
        <v>368921.94584131753</v>
      </c>
      <c r="AW109" s="38">
        <v>2628624.8017726257</v>
      </c>
      <c r="AX109" s="30">
        <v>2589497.3017726257</v>
      </c>
      <c r="AY109" s="30">
        <v>5115</v>
      </c>
      <c r="AZ109" s="30">
        <v>2265945</v>
      </c>
      <c r="BA109" s="30">
        <v>0</v>
      </c>
      <c r="BB109" s="30">
        <v>0</v>
      </c>
      <c r="BC109" s="30">
        <v>2628624.8017726257</v>
      </c>
      <c r="BD109" s="30">
        <v>2628624.8017726261</v>
      </c>
      <c r="BE109" s="30">
        <v>0</v>
      </c>
      <c r="BF109" s="30">
        <v>2305072.5</v>
      </c>
      <c r="BG109" s="30">
        <v>2112364.5562821492</v>
      </c>
      <c r="BH109" s="30">
        <v>2435916.8580547748</v>
      </c>
      <c r="BI109" s="30">
        <v>5498.6836524938481</v>
      </c>
      <c r="BJ109" s="30">
        <v>5397.3854620675984</v>
      </c>
      <c r="BK109" s="196">
        <v>1.8768011130234335E-2</v>
      </c>
      <c r="BL109" s="30">
        <v>0</v>
      </c>
      <c r="BM109" s="30">
        <v>0</v>
      </c>
      <c r="BN109" s="38">
        <v>2628624.8017726257</v>
      </c>
      <c r="BO109" s="30">
        <v>5845.3663696899002</v>
      </c>
      <c r="BP109" s="30" t="s">
        <v>412</v>
      </c>
      <c r="BQ109" s="30">
        <v>5933.6902974551367</v>
      </c>
      <c r="BR109" s="196">
        <v>1.8127334071264656E-2</v>
      </c>
      <c r="BS109" s="30">
        <v>-4299.9999999999991</v>
      </c>
      <c r="BT109" s="30">
        <v>2624324.8017726257</v>
      </c>
      <c r="BU109" s="30">
        <v>-5537.5</v>
      </c>
      <c r="BV109" s="38">
        <v>2618787.3017726257</v>
      </c>
      <c r="BW109" s="211">
        <v>39127.5</v>
      </c>
      <c r="BX109" s="212">
        <v>2579659.8017726257</v>
      </c>
      <c r="BZ109" s="23">
        <f t="shared" si="1"/>
        <v>8733945</v>
      </c>
      <c r="CB109" s="320"/>
    </row>
    <row r="110" spans="1:80" x14ac:dyDescent="0.25">
      <c r="A110" s="23">
        <v>137826</v>
      </c>
      <c r="B110" s="23">
        <v>8734004</v>
      </c>
      <c r="C110" s="23" t="s">
        <v>194</v>
      </c>
      <c r="D110" s="223">
        <v>1200</v>
      </c>
      <c r="E110" s="223">
        <v>0</v>
      </c>
      <c r="F110" s="223">
        <v>1200</v>
      </c>
      <c r="G110" s="30">
        <v>0</v>
      </c>
      <c r="H110" s="30">
        <v>4117524.8863482894</v>
      </c>
      <c r="I110" s="30">
        <v>3094540.3355015283</v>
      </c>
      <c r="J110" s="30">
        <v>0</v>
      </c>
      <c r="K110" s="30">
        <v>85837.085586771107</v>
      </c>
      <c r="L110" s="30">
        <v>0</v>
      </c>
      <c r="M110" s="30">
        <v>302810.81999999931</v>
      </c>
      <c r="N110" s="30">
        <v>0</v>
      </c>
      <c r="O110" s="30">
        <v>0</v>
      </c>
      <c r="P110" s="30">
        <v>0</v>
      </c>
      <c r="Q110" s="30">
        <v>0</v>
      </c>
      <c r="R110" s="30">
        <v>0</v>
      </c>
      <c r="S110" s="30">
        <v>0</v>
      </c>
      <c r="T110" s="30">
        <v>7286.7735084206251</v>
      </c>
      <c r="U110" s="30">
        <v>29147.094033682493</v>
      </c>
      <c r="V110" s="30">
        <v>0</v>
      </c>
      <c r="W110" s="30">
        <v>0</v>
      </c>
      <c r="X110" s="30">
        <v>0</v>
      </c>
      <c r="Y110" s="30">
        <v>4877.9643224071724</v>
      </c>
      <c r="Z110" s="30">
        <v>0</v>
      </c>
      <c r="AA110" s="30">
        <v>49264.05632047441</v>
      </c>
      <c r="AB110" s="30">
        <v>0</v>
      </c>
      <c r="AC110" s="30">
        <v>356954.17060424376</v>
      </c>
      <c r="AD110" s="30">
        <v>0</v>
      </c>
      <c r="AE110" s="30">
        <v>0</v>
      </c>
      <c r="AF110" s="30">
        <v>153580.44371785081</v>
      </c>
      <c r="AG110" s="30">
        <v>0</v>
      </c>
      <c r="AH110" s="30">
        <v>0</v>
      </c>
      <c r="AI110" s="30">
        <v>0</v>
      </c>
      <c r="AJ110" s="30">
        <v>51892.5</v>
      </c>
      <c r="AK110" s="30">
        <v>0</v>
      </c>
      <c r="AL110" s="30">
        <v>0</v>
      </c>
      <c r="AM110" s="30">
        <v>0</v>
      </c>
      <c r="AN110" s="30">
        <v>0</v>
      </c>
      <c r="AO110" s="30">
        <v>0</v>
      </c>
      <c r="AP110" s="30">
        <v>0</v>
      </c>
      <c r="AQ110" s="30">
        <v>0</v>
      </c>
      <c r="AR110" s="30">
        <v>0</v>
      </c>
      <c r="AS110" s="30">
        <v>7212065.2218498178</v>
      </c>
      <c r="AT110" s="30">
        <v>836177.96437599882</v>
      </c>
      <c r="AU110" s="30">
        <v>205472.94371785081</v>
      </c>
      <c r="AV110" s="30">
        <v>715285.44393529627</v>
      </c>
      <c r="AW110" s="38">
        <v>8253716.129943667</v>
      </c>
      <c r="AX110" s="30">
        <v>8201823.629943667</v>
      </c>
      <c r="AY110" s="30">
        <v>6640</v>
      </c>
      <c r="AZ110" s="30">
        <v>7968000</v>
      </c>
      <c r="BA110" s="30">
        <v>0</v>
      </c>
      <c r="BB110" s="30">
        <v>0</v>
      </c>
      <c r="BC110" s="30">
        <v>8253716.129943667</v>
      </c>
      <c r="BD110" s="30">
        <v>0</v>
      </c>
      <c r="BE110" s="30">
        <v>8253716.129943667</v>
      </c>
      <c r="BF110" s="30">
        <v>8019892.5</v>
      </c>
      <c r="BG110" s="30">
        <v>7814419.5562821496</v>
      </c>
      <c r="BH110" s="30">
        <v>8048243.1862258166</v>
      </c>
      <c r="BI110" s="30">
        <v>6706.8693218548469</v>
      </c>
      <c r="BJ110" s="30">
        <v>6518.2584846324899</v>
      </c>
      <c r="BK110" s="196">
        <v>2.89357713670036E-2</v>
      </c>
      <c r="BL110" s="30">
        <v>0</v>
      </c>
      <c r="BM110" s="30">
        <v>0</v>
      </c>
      <c r="BN110" s="38">
        <v>8253716.129943667</v>
      </c>
      <c r="BO110" s="30">
        <v>6834.8530249530559</v>
      </c>
      <c r="BP110" s="30" t="s">
        <v>412</v>
      </c>
      <c r="BQ110" s="30">
        <v>6878.0967749530555</v>
      </c>
      <c r="BR110" s="196">
        <v>2.8551070721554384E-2</v>
      </c>
      <c r="BS110" s="30">
        <v>0</v>
      </c>
      <c r="BT110" s="30">
        <v>8253716.129943667</v>
      </c>
      <c r="BU110" s="30">
        <v>0</v>
      </c>
      <c r="BV110" s="38">
        <v>8253716.129943667</v>
      </c>
      <c r="BW110" s="211">
        <v>51892.5</v>
      </c>
      <c r="BX110" s="212">
        <v>8201823.629943667</v>
      </c>
      <c r="BZ110" s="23">
        <f t="shared" si="1"/>
        <v>8734004</v>
      </c>
      <c r="CB110" s="320"/>
    </row>
    <row r="111" spans="1:80" x14ac:dyDescent="0.25">
      <c r="A111" s="23">
        <v>140483</v>
      </c>
      <c r="B111" s="23">
        <v>8732024</v>
      </c>
      <c r="C111" s="23" t="s">
        <v>195</v>
      </c>
      <c r="D111" s="223">
        <v>400</v>
      </c>
      <c r="E111" s="223">
        <v>400</v>
      </c>
      <c r="F111" s="223">
        <v>0</v>
      </c>
      <c r="G111" s="30">
        <v>1634972.9489701262</v>
      </c>
      <c r="H111" s="30">
        <v>0</v>
      </c>
      <c r="I111" s="30">
        <v>0</v>
      </c>
      <c r="J111" s="30">
        <v>21332.293459434288</v>
      </c>
      <c r="K111" s="30">
        <v>0</v>
      </c>
      <c r="L111" s="30">
        <v>55300.959999999999</v>
      </c>
      <c r="M111" s="30">
        <v>0</v>
      </c>
      <c r="N111" s="30">
        <v>4754.4862155388455</v>
      </c>
      <c r="O111" s="30">
        <v>2585.2330827067658</v>
      </c>
      <c r="P111" s="30">
        <v>0</v>
      </c>
      <c r="Q111" s="30">
        <v>0</v>
      </c>
      <c r="R111" s="30">
        <v>0</v>
      </c>
      <c r="S111" s="30">
        <v>0</v>
      </c>
      <c r="T111" s="30">
        <v>0</v>
      </c>
      <c r="U111" s="30">
        <v>0</v>
      </c>
      <c r="V111" s="30">
        <v>0</v>
      </c>
      <c r="W111" s="30">
        <v>0</v>
      </c>
      <c r="X111" s="30">
        <v>0</v>
      </c>
      <c r="Y111" s="30">
        <v>0</v>
      </c>
      <c r="Z111" s="30">
        <v>20150.710312716295</v>
      </c>
      <c r="AA111" s="30">
        <v>0</v>
      </c>
      <c r="AB111" s="30">
        <v>118835.37878179907</v>
      </c>
      <c r="AC111" s="30">
        <v>0</v>
      </c>
      <c r="AD111" s="30">
        <v>0</v>
      </c>
      <c r="AE111" s="30">
        <v>0</v>
      </c>
      <c r="AF111" s="30">
        <v>153580.44371785081</v>
      </c>
      <c r="AG111" s="30">
        <v>0</v>
      </c>
      <c r="AH111" s="30">
        <v>0</v>
      </c>
      <c r="AI111" s="30">
        <v>0</v>
      </c>
      <c r="AJ111" s="30">
        <v>13974.27</v>
      </c>
      <c r="AK111" s="30">
        <v>0</v>
      </c>
      <c r="AL111" s="30">
        <v>0</v>
      </c>
      <c r="AM111" s="30">
        <v>0</v>
      </c>
      <c r="AN111" s="30">
        <v>0</v>
      </c>
      <c r="AO111" s="30">
        <v>0</v>
      </c>
      <c r="AP111" s="30">
        <v>0</v>
      </c>
      <c r="AQ111" s="30">
        <v>0</v>
      </c>
      <c r="AR111" s="30">
        <v>0</v>
      </c>
      <c r="AS111" s="30">
        <v>1634972.9489701262</v>
      </c>
      <c r="AT111" s="30">
        <v>222959.06185219524</v>
      </c>
      <c r="AU111" s="30">
        <v>167554.7137178508</v>
      </c>
      <c r="AV111" s="30">
        <v>197402.41156023176</v>
      </c>
      <c r="AW111" s="38">
        <v>2025486.7245401724</v>
      </c>
      <c r="AX111" s="30">
        <v>2011512.4545401724</v>
      </c>
      <c r="AY111" s="30">
        <v>5115</v>
      </c>
      <c r="AZ111" s="30">
        <v>2046000</v>
      </c>
      <c r="BA111" s="30">
        <v>34487.545459827641</v>
      </c>
      <c r="BB111" s="30">
        <v>0</v>
      </c>
      <c r="BC111" s="30">
        <v>2059974.27</v>
      </c>
      <c r="BD111" s="30">
        <v>2059974.2699999998</v>
      </c>
      <c r="BE111" s="30">
        <v>0</v>
      </c>
      <c r="BF111" s="30">
        <v>2059974.27</v>
      </c>
      <c r="BG111" s="30">
        <v>1892419.5562821492</v>
      </c>
      <c r="BH111" s="30">
        <v>1892419.5562821492</v>
      </c>
      <c r="BI111" s="30">
        <v>4731.0488907053732</v>
      </c>
      <c r="BJ111" s="30">
        <v>4728.1893247053731</v>
      </c>
      <c r="BK111" s="196">
        <v>6.0479092600173613E-4</v>
      </c>
      <c r="BL111" s="30">
        <v>0</v>
      </c>
      <c r="BM111" s="30">
        <v>0</v>
      </c>
      <c r="BN111" s="38">
        <v>2059974.27</v>
      </c>
      <c r="BO111" s="30">
        <v>5115</v>
      </c>
      <c r="BP111" s="30" t="s">
        <v>412</v>
      </c>
      <c r="BQ111" s="30">
        <v>5149.9356749999997</v>
      </c>
      <c r="BR111" s="196">
        <v>5.5557095707192694E-4</v>
      </c>
      <c r="BS111" s="30">
        <v>0</v>
      </c>
      <c r="BT111" s="30">
        <v>2059974.27</v>
      </c>
      <c r="BU111" s="30">
        <v>0</v>
      </c>
      <c r="BV111" s="38">
        <v>2059974.27</v>
      </c>
      <c r="BW111" s="211">
        <v>13974.27</v>
      </c>
      <c r="BX111" s="212">
        <v>2046000</v>
      </c>
      <c r="BZ111" s="23">
        <f t="shared" si="1"/>
        <v>8732024</v>
      </c>
      <c r="CB111" s="320"/>
    </row>
    <row r="112" spans="1:80" x14ac:dyDescent="0.25">
      <c r="A112" s="23">
        <v>110791</v>
      </c>
      <c r="B112" s="23">
        <v>8733022</v>
      </c>
      <c r="C112" s="23" t="s">
        <v>196</v>
      </c>
      <c r="D112" s="223">
        <v>201</v>
      </c>
      <c r="E112" s="223">
        <v>201</v>
      </c>
      <c r="F112" s="223">
        <v>0</v>
      </c>
      <c r="G112" s="30">
        <v>821573.90685748844</v>
      </c>
      <c r="H112" s="30">
        <v>0</v>
      </c>
      <c r="I112" s="30">
        <v>0</v>
      </c>
      <c r="J112" s="30">
        <v>10666.146729717095</v>
      </c>
      <c r="K112" s="30">
        <v>0</v>
      </c>
      <c r="L112" s="30">
        <v>26393.639999999872</v>
      </c>
      <c r="M112" s="30">
        <v>0</v>
      </c>
      <c r="N112" s="30">
        <v>0</v>
      </c>
      <c r="O112" s="30">
        <v>0</v>
      </c>
      <c r="P112" s="30">
        <v>0</v>
      </c>
      <c r="Q112" s="30">
        <v>0</v>
      </c>
      <c r="R112" s="30">
        <v>0</v>
      </c>
      <c r="S112" s="30">
        <v>0</v>
      </c>
      <c r="T112" s="30">
        <v>0</v>
      </c>
      <c r="U112" s="30">
        <v>0</v>
      </c>
      <c r="V112" s="30">
        <v>0</v>
      </c>
      <c r="W112" s="30">
        <v>0</v>
      </c>
      <c r="X112" s="30">
        <v>0</v>
      </c>
      <c r="Y112" s="30">
        <v>0</v>
      </c>
      <c r="Z112" s="30">
        <v>4276.8884255074872</v>
      </c>
      <c r="AA112" s="30">
        <v>0</v>
      </c>
      <c r="AB112" s="30">
        <v>69574.25201457621</v>
      </c>
      <c r="AC112" s="30">
        <v>0</v>
      </c>
      <c r="AD112" s="30">
        <v>0</v>
      </c>
      <c r="AE112" s="30">
        <v>0</v>
      </c>
      <c r="AF112" s="30">
        <v>153580.44371785081</v>
      </c>
      <c r="AG112" s="30">
        <v>0</v>
      </c>
      <c r="AH112" s="30">
        <v>0</v>
      </c>
      <c r="AI112" s="30">
        <v>0</v>
      </c>
      <c r="AJ112" s="30">
        <v>20459</v>
      </c>
      <c r="AK112" s="30">
        <v>0</v>
      </c>
      <c r="AL112" s="30">
        <v>0</v>
      </c>
      <c r="AM112" s="30">
        <v>0</v>
      </c>
      <c r="AN112" s="30">
        <v>0</v>
      </c>
      <c r="AO112" s="30">
        <v>0</v>
      </c>
      <c r="AP112" s="30">
        <v>0</v>
      </c>
      <c r="AQ112" s="30">
        <v>0</v>
      </c>
      <c r="AR112" s="30">
        <v>0</v>
      </c>
      <c r="AS112" s="30">
        <v>821573.90685748844</v>
      </c>
      <c r="AT112" s="30">
        <v>110910.92716980066</v>
      </c>
      <c r="AU112" s="30">
        <v>174039.44371785081</v>
      </c>
      <c r="AV112" s="30">
        <v>106143.18696184744</v>
      </c>
      <c r="AW112" s="38">
        <v>1106524.2777451398</v>
      </c>
      <c r="AX112" s="30">
        <v>1086065.2777451398</v>
      </c>
      <c r="AY112" s="30">
        <v>5115</v>
      </c>
      <c r="AZ112" s="30">
        <v>1028115</v>
      </c>
      <c r="BA112" s="30">
        <v>0</v>
      </c>
      <c r="BB112" s="30">
        <v>0</v>
      </c>
      <c r="BC112" s="30">
        <v>1106524.2777451398</v>
      </c>
      <c r="BD112" s="30">
        <v>1106524.27774514</v>
      </c>
      <c r="BE112" s="30">
        <v>0</v>
      </c>
      <c r="BF112" s="30">
        <v>1048574</v>
      </c>
      <c r="BG112" s="30">
        <v>874534.55628214916</v>
      </c>
      <c r="BH112" s="30">
        <v>932484.83402728895</v>
      </c>
      <c r="BI112" s="30">
        <v>4639.2280299865124</v>
      </c>
      <c r="BJ112" s="30">
        <v>4475.4355282795632</v>
      </c>
      <c r="BK112" s="196">
        <v>3.6598114456564176E-2</v>
      </c>
      <c r="BL112" s="30">
        <v>0</v>
      </c>
      <c r="BM112" s="30">
        <v>0</v>
      </c>
      <c r="BN112" s="38">
        <v>1106524.2777451398</v>
      </c>
      <c r="BO112" s="30">
        <v>5403.3098395280585</v>
      </c>
      <c r="BP112" s="30" t="s">
        <v>412</v>
      </c>
      <c r="BQ112" s="30">
        <v>5505.0959091797995</v>
      </c>
      <c r="BR112" s="196">
        <v>3.3285775549583452E-2</v>
      </c>
      <c r="BS112" s="30">
        <v>-1765.9499999999998</v>
      </c>
      <c r="BT112" s="30">
        <v>1104758.3277451398</v>
      </c>
      <c r="BU112" s="30">
        <v>-2512.5</v>
      </c>
      <c r="BV112" s="38">
        <v>1102245.8277451398</v>
      </c>
      <c r="BW112" s="211">
        <v>20459</v>
      </c>
      <c r="BX112" s="212">
        <v>1081786.8277451398</v>
      </c>
      <c r="BZ112" s="23">
        <f t="shared" si="1"/>
        <v>8733022</v>
      </c>
      <c r="CB112" s="320"/>
    </row>
    <row r="113" spans="1:80" x14ac:dyDescent="0.25">
      <c r="A113" s="23">
        <v>144537</v>
      </c>
      <c r="B113" s="23">
        <v>8735205</v>
      </c>
      <c r="C113" s="23" t="s">
        <v>197</v>
      </c>
      <c r="D113" s="223">
        <v>392</v>
      </c>
      <c r="E113" s="223">
        <v>392</v>
      </c>
      <c r="F113" s="223">
        <v>0</v>
      </c>
      <c r="G113" s="30">
        <v>1602273.4899907236</v>
      </c>
      <c r="H113" s="30">
        <v>0</v>
      </c>
      <c r="I113" s="30">
        <v>0</v>
      </c>
      <c r="J113" s="30">
        <v>29458.881443980605</v>
      </c>
      <c r="K113" s="30">
        <v>0</v>
      </c>
      <c r="L113" s="30">
        <v>74153.559999999663</v>
      </c>
      <c r="M113" s="30">
        <v>0</v>
      </c>
      <c r="N113" s="30">
        <v>0</v>
      </c>
      <c r="O113" s="30">
        <v>0</v>
      </c>
      <c r="P113" s="30">
        <v>0</v>
      </c>
      <c r="Q113" s="30">
        <v>0</v>
      </c>
      <c r="R113" s="30">
        <v>0</v>
      </c>
      <c r="S113" s="30">
        <v>0</v>
      </c>
      <c r="T113" s="30">
        <v>0</v>
      </c>
      <c r="U113" s="30">
        <v>0</v>
      </c>
      <c r="V113" s="30">
        <v>0</v>
      </c>
      <c r="W113" s="30">
        <v>0</v>
      </c>
      <c r="X113" s="30">
        <v>0</v>
      </c>
      <c r="Y113" s="30">
        <v>0</v>
      </c>
      <c r="Z113" s="30">
        <v>32499.828051657951</v>
      </c>
      <c r="AA113" s="30">
        <v>0</v>
      </c>
      <c r="AB113" s="30">
        <v>118465.81461706742</v>
      </c>
      <c r="AC113" s="30">
        <v>0</v>
      </c>
      <c r="AD113" s="30">
        <v>0</v>
      </c>
      <c r="AE113" s="30">
        <v>0</v>
      </c>
      <c r="AF113" s="30">
        <v>153580.44371785081</v>
      </c>
      <c r="AG113" s="30">
        <v>0</v>
      </c>
      <c r="AH113" s="30">
        <v>0</v>
      </c>
      <c r="AI113" s="30">
        <v>0</v>
      </c>
      <c r="AJ113" s="30">
        <v>16872</v>
      </c>
      <c r="AK113" s="30">
        <v>0</v>
      </c>
      <c r="AL113" s="30">
        <v>0</v>
      </c>
      <c r="AM113" s="30">
        <v>0</v>
      </c>
      <c r="AN113" s="30">
        <v>0</v>
      </c>
      <c r="AO113" s="30">
        <v>0</v>
      </c>
      <c r="AP113" s="30">
        <v>0</v>
      </c>
      <c r="AQ113" s="30">
        <v>0</v>
      </c>
      <c r="AR113" s="30">
        <v>0</v>
      </c>
      <c r="AS113" s="30">
        <v>1602273.4899907236</v>
      </c>
      <c r="AT113" s="30">
        <v>254578.0841127056</v>
      </c>
      <c r="AU113" s="30">
        <v>170452.44371785081</v>
      </c>
      <c r="AV113" s="30">
        <v>192917.99836109439</v>
      </c>
      <c r="AW113" s="38">
        <v>2027304.0178212801</v>
      </c>
      <c r="AX113" s="30">
        <v>2010432.0178212801</v>
      </c>
      <c r="AY113" s="30">
        <v>5115</v>
      </c>
      <c r="AZ113" s="30">
        <v>2005080</v>
      </c>
      <c r="BA113" s="30">
        <v>0</v>
      </c>
      <c r="BB113" s="30">
        <v>0</v>
      </c>
      <c r="BC113" s="30">
        <v>2027304.0178212801</v>
      </c>
      <c r="BD113" s="30">
        <v>2027304.0178212798</v>
      </c>
      <c r="BE113" s="30">
        <v>0</v>
      </c>
      <c r="BF113" s="30">
        <v>2021952</v>
      </c>
      <c r="BG113" s="30">
        <v>1851499.5562821492</v>
      </c>
      <c r="BH113" s="30">
        <v>1856851.5741034292</v>
      </c>
      <c r="BI113" s="30">
        <v>4736.8662604679321</v>
      </c>
      <c r="BJ113" s="30">
        <v>4743.628879300124</v>
      </c>
      <c r="BK113" s="196">
        <v>-1.4256213975132274E-3</v>
      </c>
      <c r="BL113" s="30">
        <v>1.4256213975132274E-3</v>
      </c>
      <c r="BM113" s="30">
        <v>2650.9465822192433</v>
      </c>
      <c r="BN113" s="38">
        <v>2029954.9644034994</v>
      </c>
      <c r="BO113" s="30">
        <v>5135.4157255191312</v>
      </c>
      <c r="BP113" s="30" t="s">
        <v>412</v>
      </c>
      <c r="BQ113" s="30">
        <v>5178.4565418456614</v>
      </c>
      <c r="BR113" s="196">
        <v>1.1920419296087559E-3</v>
      </c>
      <c r="BS113" s="30">
        <v>0</v>
      </c>
      <c r="BT113" s="30">
        <v>2029954.9644034994</v>
      </c>
      <c r="BU113" s="30">
        <v>0</v>
      </c>
      <c r="BV113" s="38">
        <v>2029954.9644034994</v>
      </c>
      <c r="BW113" s="211">
        <v>16872</v>
      </c>
      <c r="BX113" s="212">
        <v>2013082.9644034994</v>
      </c>
      <c r="BZ113" s="23">
        <f t="shared" si="1"/>
        <v>8735205</v>
      </c>
      <c r="CB113" s="320"/>
    </row>
    <row r="114" spans="1:80" x14ac:dyDescent="0.25">
      <c r="A114" s="23">
        <v>139088</v>
      </c>
      <c r="B114" s="23">
        <v>8732021</v>
      </c>
      <c r="C114" s="23" t="s">
        <v>198</v>
      </c>
      <c r="D114" s="223">
        <v>113</v>
      </c>
      <c r="E114" s="223">
        <v>113</v>
      </c>
      <c r="F114" s="223">
        <v>0</v>
      </c>
      <c r="G114" s="30">
        <v>461879.85808406066</v>
      </c>
      <c r="H114" s="30">
        <v>0</v>
      </c>
      <c r="I114" s="30">
        <v>0</v>
      </c>
      <c r="J114" s="30">
        <v>5587.0292393756454</v>
      </c>
      <c r="K114" s="30">
        <v>0</v>
      </c>
      <c r="L114" s="30">
        <v>13825.239999999994</v>
      </c>
      <c r="M114" s="30">
        <v>0</v>
      </c>
      <c r="N114" s="30">
        <v>0</v>
      </c>
      <c r="O114" s="30">
        <v>0</v>
      </c>
      <c r="P114" s="30">
        <v>0</v>
      </c>
      <c r="Q114" s="30">
        <v>0</v>
      </c>
      <c r="R114" s="30">
        <v>0</v>
      </c>
      <c r="S114" s="30">
        <v>0</v>
      </c>
      <c r="T114" s="30">
        <v>0</v>
      </c>
      <c r="U114" s="30">
        <v>0</v>
      </c>
      <c r="V114" s="30">
        <v>0</v>
      </c>
      <c r="W114" s="30">
        <v>0</v>
      </c>
      <c r="X114" s="30">
        <v>0</v>
      </c>
      <c r="Y114" s="30">
        <v>0</v>
      </c>
      <c r="Z114" s="30">
        <v>3081.2195257138751</v>
      </c>
      <c r="AA114" s="30">
        <v>0</v>
      </c>
      <c r="AB114" s="30">
        <v>39646.291326801336</v>
      </c>
      <c r="AC114" s="30">
        <v>0</v>
      </c>
      <c r="AD114" s="30">
        <v>0</v>
      </c>
      <c r="AE114" s="30">
        <v>0</v>
      </c>
      <c r="AF114" s="30">
        <v>153580.44371785081</v>
      </c>
      <c r="AG114" s="30">
        <v>12886.070673979497</v>
      </c>
      <c r="AH114" s="30">
        <v>0</v>
      </c>
      <c r="AI114" s="30">
        <v>0</v>
      </c>
      <c r="AJ114" s="30">
        <v>1546.9</v>
      </c>
      <c r="AK114" s="30">
        <v>0</v>
      </c>
      <c r="AL114" s="30">
        <v>0</v>
      </c>
      <c r="AM114" s="30">
        <v>0</v>
      </c>
      <c r="AN114" s="30">
        <v>0</v>
      </c>
      <c r="AO114" s="30">
        <v>0</v>
      </c>
      <c r="AP114" s="30">
        <v>0</v>
      </c>
      <c r="AQ114" s="30">
        <v>0</v>
      </c>
      <c r="AR114" s="30">
        <v>0</v>
      </c>
      <c r="AS114" s="30">
        <v>461879.85808406066</v>
      </c>
      <c r="AT114" s="30">
        <v>62139.780091890847</v>
      </c>
      <c r="AU114" s="30">
        <v>168013.4143918303</v>
      </c>
      <c r="AV114" s="30">
        <v>60062.71257410133</v>
      </c>
      <c r="AW114" s="38">
        <v>692033.05256778176</v>
      </c>
      <c r="AX114" s="30">
        <v>690486.15256778174</v>
      </c>
      <c r="AY114" s="30">
        <v>5115</v>
      </c>
      <c r="AZ114" s="30">
        <v>577995</v>
      </c>
      <c r="BA114" s="30">
        <v>0</v>
      </c>
      <c r="BB114" s="30">
        <v>0</v>
      </c>
      <c r="BC114" s="30">
        <v>692033.05256778176</v>
      </c>
      <c r="BD114" s="30">
        <v>692033.05256778188</v>
      </c>
      <c r="BE114" s="30">
        <v>0</v>
      </c>
      <c r="BF114" s="30">
        <v>579541.9</v>
      </c>
      <c r="BG114" s="30">
        <v>411528.48560816969</v>
      </c>
      <c r="BH114" s="30">
        <v>524019.63817595143</v>
      </c>
      <c r="BI114" s="30">
        <v>4637.3419307606318</v>
      </c>
      <c r="BJ114" s="30">
        <v>4431.9428971389198</v>
      </c>
      <c r="BK114" s="196">
        <v>4.6345144418333831E-2</v>
      </c>
      <c r="BL114" s="30">
        <v>0</v>
      </c>
      <c r="BM114" s="30">
        <v>0</v>
      </c>
      <c r="BN114" s="38">
        <v>692033.05256778176</v>
      </c>
      <c r="BO114" s="30">
        <v>6110.4969253785994</v>
      </c>
      <c r="BP114" s="30" t="s">
        <v>412</v>
      </c>
      <c r="BQ114" s="30">
        <v>6124.1863059095731</v>
      </c>
      <c r="BR114" s="196">
        <v>7.7707850733783612E-3</v>
      </c>
      <c r="BS114" s="30">
        <v>0</v>
      </c>
      <c r="BT114" s="30">
        <v>692033.05256778176</v>
      </c>
      <c r="BU114" s="30">
        <v>0</v>
      </c>
      <c r="BV114" s="38">
        <v>692033.05256778176</v>
      </c>
      <c r="BW114" s="211">
        <v>1546.9</v>
      </c>
      <c r="BX114" s="212">
        <v>690486.15256778174</v>
      </c>
      <c r="BZ114" s="23">
        <f t="shared" si="1"/>
        <v>8732021</v>
      </c>
      <c r="CB114" s="320"/>
    </row>
    <row r="115" spans="1:80" x14ac:dyDescent="0.25">
      <c r="A115" s="23">
        <v>110771</v>
      </c>
      <c r="B115" s="23">
        <v>8732442</v>
      </c>
      <c r="C115" s="23" t="s">
        <v>199</v>
      </c>
      <c r="D115" s="223">
        <v>142</v>
      </c>
      <c r="E115" s="223">
        <v>142</v>
      </c>
      <c r="F115" s="223">
        <v>0</v>
      </c>
      <c r="G115" s="30">
        <v>580415.39688439481</v>
      </c>
      <c r="H115" s="30">
        <v>0</v>
      </c>
      <c r="I115" s="30">
        <v>0</v>
      </c>
      <c r="J115" s="30">
        <v>7110.7644864780932</v>
      </c>
      <c r="K115" s="30">
        <v>0</v>
      </c>
      <c r="L115" s="30">
        <v>17595.759999999991</v>
      </c>
      <c r="M115" s="30">
        <v>0</v>
      </c>
      <c r="N115" s="30">
        <v>477.62354609928849</v>
      </c>
      <c r="O115" s="30">
        <v>0</v>
      </c>
      <c r="P115" s="30">
        <v>0</v>
      </c>
      <c r="Q115" s="30">
        <v>0</v>
      </c>
      <c r="R115" s="30">
        <v>0</v>
      </c>
      <c r="S115" s="30">
        <v>0</v>
      </c>
      <c r="T115" s="30">
        <v>0</v>
      </c>
      <c r="U115" s="30">
        <v>0</v>
      </c>
      <c r="V115" s="30">
        <v>0</v>
      </c>
      <c r="W115" s="30">
        <v>0</v>
      </c>
      <c r="X115" s="30">
        <v>0</v>
      </c>
      <c r="Y115" s="30">
        <v>0</v>
      </c>
      <c r="Z115" s="30">
        <v>2333.5563490808649</v>
      </c>
      <c r="AA115" s="30">
        <v>0</v>
      </c>
      <c r="AB115" s="30">
        <v>39189.919700672966</v>
      </c>
      <c r="AC115" s="30">
        <v>0</v>
      </c>
      <c r="AD115" s="30">
        <v>0</v>
      </c>
      <c r="AE115" s="30">
        <v>0</v>
      </c>
      <c r="AF115" s="30">
        <v>153580.44371785081</v>
      </c>
      <c r="AG115" s="30">
        <v>6137.7229639130455</v>
      </c>
      <c r="AH115" s="30">
        <v>0</v>
      </c>
      <c r="AI115" s="30">
        <v>0</v>
      </c>
      <c r="AJ115" s="30">
        <v>20459</v>
      </c>
      <c r="AK115" s="30">
        <v>0</v>
      </c>
      <c r="AL115" s="30">
        <v>0</v>
      </c>
      <c r="AM115" s="30">
        <v>0</v>
      </c>
      <c r="AN115" s="30">
        <v>0</v>
      </c>
      <c r="AO115" s="30">
        <v>0</v>
      </c>
      <c r="AP115" s="30">
        <v>0</v>
      </c>
      <c r="AQ115" s="30">
        <v>0</v>
      </c>
      <c r="AR115" s="30">
        <v>0</v>
      </c>
      <c r="AS115" s="30">
        <v>580415.39688439481</v>
      </c>
      <c r="AT115" s="30">
        <v>66707.624082331196</v>
      </c>
      <c r="AU115" s="30">
        <v>180177.16668176386</v>
      </c>
      <c r="AV115" s="30">
        <v>65235.405684271034</v>
      </c>
      <c r="AW115" s="38">
        <v>827300.18764848984</v>
      </c>
      <c r="AX115" s="30">
        <v>806841.18764848984</v>
      </c>
      <c r="AY115" s="30">
        <v>5115</v>
      </c>
      <c r="AZ115" s="30">
        <v>726330</v>
      </c>
      <c r="BA115" s="30">
        <v>0</v>
      </c>
      <c r="BB115" s="30">
        <v>0</v>
      </c>
      <c r="BC115" s="30">
        <v>827300.18764848984</v>
      </c>
      <c r="BD115" s="30">
        <v>827300.18764848984</v>
      </c>
      <c r="BE115" s="30">
        <v>0</v>
      </c>
      <c r="BF115" s="30">
        <v>746789</v>
      </c>
      <c r="BG115" s="30">
        <v>566611.83331823617</v>
      </c>
      <c r="BH115" s="30">
        <v>647123.02096672601</v>
      </c>
      <c r="BI115" s="30">
        <v>4557.2043730051128</v>
      </c>
      <c r="BJ115" s="30">
        <v>4513.7591753351635</v>
      </c>
      <c r="BK115" s="196">
        <v>9.6250588439342911E-3</v>
      </c>
      <c r="BL115" s="30">
        <v>0</v>
      </c>
      <c r="BM115" s="30">
        <v>0</v>
      </c>
      <c r="BN115" s="38">
        <v>827300.18764848984</v>
      </c>
      <c r="BO115" s="30">
        <v>5681.9801947076749</v>
      </c>
      <c r="BP115" s="30" t="s">
        <v>412</v>
      </c>
      <c r="BQ115" s="30">
        <v>5826.0576594964077</v>
      </c>
      <c r="BR115" s="196">
        <v>-1.4283732998673915E-2</v>
      </c>
      <c r="BS115" s="30">
        <v>-1243.7</v>
      </c>
      <c r="BT115" s="30">
        <v>826056.48764848989</v>
      </c>
      <c r="BU115" s="30">
        <v>-1775</v>
      </c>
      <c r="BV115" s="38">
        <v>824281.48764848989</v>
      </c>
      <c r="BW115" s="211">
        <v>20459</v>
      </c>
      <c r="BX115" s="212">
        <v>803822.48764848989</v>
      </c>
      <c r="BZ115" s="23">
        <f t="shared" si="1"/>
        <v>8732442</v>
      </c>
      <c r="CB115" s="320"/>
    </row>
    <row r="116" spans="1:80" x14ac:dyDescent="0.25">
      <c r="A116" s="23">
        <v>140386</v>
      </c>
      <c r="B116" s="23">
        <v>8732023</v>
      </c>
      <c r="C116" s="23" t="s">
        <v>200</v>
      </c>
      <c r="D116" s="223">
        <v>47</v>
      </c>
      <c r="E116" s="223">
        <v>47</v>
      </c>
      <c r="F116" s="223">
        <v>0</v>
      </c>
      <c r="G116" s="30">
        <v>192109.32150398984</v>
      </c>
      <c r="H116" s="30">
        <v>0</v>
      </c>
      <c r="I116" s="30">
        <v>0</v>
      </c>
      <c r="J116" s="30">
        <v>5587.029239375639</v>
      </c>
      <c r="K116" s="30">
        <v>0</v>
      </c>
      <c r="L116" s="30">
        <v>13825.23999999998</v>
      </c>
      <c r="M116" s="30">
        <v>0</v>
      </c>
      <c r="N116" s="30">
        <v>237.12999999999943</v>
      </c>
      <c r="O116" s="30">
        <v>0</v>
      </c>
      <c r="P116" s="30">
        <v>0</v>
      </c>
      <c r="Q116" s="30">
        <v>0</v>
      </c>
      <c r="R116" s="30">
        <v>0</v>
      </c>
      <c r="S116" s="30">
        <v>0</v>
      </c>
      <c r="T116" s="30">
        <v>0</v>
      </c>
      <c r="U116" s="30">
        <v>0</v>
      </c>
      <c r="V116" s="30">
        <v>0</v>
      </c>
      <c r="W116" s="30">
        <v>0</v>
      </c>
      <c r="X116" s="30">
        <v>0</v>
      </c>
      <c r="Y116" s="30">
        <v>0</v>
      </c>
      <c r="Z116" s="30">
        <v>670.58852612521423</v>
      </c>
      <c r="AA116" s="30">
        <v>0</v>
      </c>
      <c r="AB116" s="30">
        <v>7712.1908679217649</v>
      </c>
      <c r="AC116" s="30">
        <v>0</v>
      </c>
      <c r="AD116" s="30">
        <v>0</v>
      </c>
      <c r="AE116" s="30">
        <v>0</v>
      </c>
      <c r="AF116" s="30">
        <v>153580.44371785081</v>
      </c>
      <c r="AG116" s="30">
        <v>58937.878204754801</v>
      </c>
      <c r="AH116" s="30">
        <v>0</v>
      </c>
      <c r="AI116" s="30">
        <v>0</v>
      </c>
      <c r="AJ116" s="30">
        <v>2195.6</v>
      </c>
      <c r="AK116" s="30">
        <v>0</v>
      </c>
      <c r="AL116" s="30">
        <v>0</v>
      </c>
      <c r="AM116" s="30">
        <v>0</v>
      </c>
      <c r="AN116" s="30">
        <v>0</v>
      </c>
      <c r="AO116" s="30">
        <v>0</v>
      </c>
      <c r="AP116" s="30">
        <v>0</v>
      </c>
      <c r="AQ116" s="30">
        <v>0</v>
      </c>
      <c r="AR116" s="30">
        <v>0</v>
      </c>
      <c r="AS116" s="30">
        <v>192109.32150398984</v>
      </c>
      <c r="AT116" s="30">
        <v>28032.178633422598</v>
      </c>
      <c r="AU116" s="30">
        <v>214713.92192260563</v>
      </c>
      <c r="AV116" s="30">
        <v>17515.638152018921</v>
      </c>
      <c r="AW116" s="38">
        <v>434855.42206001806</v>
      </c>
      <c r="AX116" s="30">
        <v>432659.82206001808</v>
      </c>
      <c r="AY116" s="30">
        <v>5115</v>
      </c>
      <c r="AZ116" s="30">
        <v>240405</v>
      </c>
      <c r="BA116" s="30">
        <v>0</v>
      </c>
      <c r="BB116" s="30">
        <v>0</v>
      </c>
      <c r="BC116" s="30">
        <v>434855.42206001806</v>
      </c>
      <c r="BD116" s="30">
        <v>434855.42206001806</v>
      </c>
      <c r="BE116" s="30">
        <v>0</v>
      </c>
      <c r="BF116" s="30">
        <v>242600.6</v>
      </c>
      <c r="BG116" s="30">
        <v>27886.678077394383</v>
      </c>
      <c r="BH116" s="30">
        <v>220141.50013741243</v>
      </c>
      <c r="BI116" s="30">
        <v>4683.8617050513285</v>
      </c>
      <c r="BJ116" s="30">
        <v>4433.9036393237202</v>
      </c>
      <c r="BK116" s="196">
        <v>5.637426657421294E-2</v>
      </c>
      <c r="BL116" s="30">
        <v>0</v>
      </c>
      <c r="BM116" s="30">
        <v>0</v>
      </c>
      <c r="BN116" s="38">
        <v>434855.42206001806</v>
      </c>
      <c r="BO116" s="30">
        <v>9205.5281289365557</v>
      </c>
      <c r="BP116" s="30" t="s">
        <v>412</v>
      </c>
      <c r="BQ116" s="30">
        <v>9252.2430225535754</v>
      </c>
      <c r="BR116" s="196">
        <v>0.17982286403910019</v>
      </c>
      <c r="BS116" s="30">
        <v>0</v>
      </c>
      <c r="BT116" s="30">
        <v>434855.42206001806</v>
      </c>
      <c r="BU116" s="30">
        <v>0</v>
      </c>
      <c r="BV116" s="38">
        <v>434855.42206001806</v>
      </c>
      <c r="BW116" s="211">
        <v>2195.6</v>
      </c>
      <c r="BX116" s="212">
        <v>432659.82206001808</v>
      </c>
      <c r="BZ116" s="23">
        <f t="shared" si="1"/>
        <v>8732023</v>
      </c>
      <c r="CB116" s="320"/>
    </row>
    <row r="117" spans="1:80" x14ac:dyDescent="0.25">
      <c r="A117" s="23">
        <v>110762</v>
      </c>
      <c r="B117" s="23">
        <v>8732331</v>
      </c>
      <c r="C117" s="23" t="s">
        <v>201</v>
      </c>
      <c r="D117" s="223">
        <v>61</v>
      </c>
      <c r="E117" s="223">
        <v>61</v>
      </c>
      <c r="F117" s="223">
        <v>0</v>
      </c>
      <c r="G117" s="30">
        <v>249333.37471794424</v>
      </c>
      <c r="H117" s="30">
        <v>0</v>
      </c>
      <c r="I117" s="30">
        <v>0</v>
      </c>
      <c r="J117" s="30">
        <v>18284.822965229378</v>
      </c>
      <c r="K117" s="30">
        <v>0</v>
      </c>
      <c r="L117" s="30">
        <v>46503.079999999973</v>
      </c>
      <c r="M117" s="30">
        <v>0</v>
      </c>
      <c r="N117" s="30">
        <v>2134.1699999999951</v>
      </c>
      <c r="O117" s="30">
        <v>9742.0199999999841</v>
      </c>
      <c r="P117" s="30">
        <v>1798.2399999999977</v>
      </c>
      <c r="Q117" s="30">
        <v>988.03999999999871</v>
      </c>
      <c r="R117" s="30">
        <v>0</v>
      </c>
      <c r="S117" s="30">
        <v>0</v>
      </c>
      <c r="T117" s="30">
        <v>0</v>
      </c>
      <c r="U117" s="30">
        <v>0</v>
      </c>
      <c r="V117" s="30">
        <v>0</v>
      </c>
      <c r="W117" s="30">
        <v>0</v>
      </c>
      <c r="X117" s="30">
        <v>0</v>
      </c>
      <c r="Y117" s="30">
        <v>0</v>
      </c>
      <c r="Z117" s="30">
        <v>0</v>
      </c>
      <c r="AA117" s="30">
        <v>0</v>
      </c>
      <c r="AB117" s="30">
        <v>38472.744538467639</v>
      </c>
      <c r="AC117" s="30">
        <v>0</v>
      </c>
      <c r="AD117" s="30">
        <v>2318.1896838590319</v>
      </c>
      <c r="AE117" s="30">
        <v>0</v>
      </c>
      <c r="AF117" s="30">
        <v>153580.44371785081</v>
      </c>
      <c r="AG117" s="30">
        <v>58937.878204754801</v>
      </c>
      <c r="AH117" s="30">
        <v>0</v>
      </c>
      <c r="AI117" s="30">
        <v>0</v>
      </c>
      <c r="AJ117" s="30">
        <v>13473</v>
      </c>
      <c r="AK117" s="30">
        <v>0</v>
      </c>
      <c r="AL117" s="30">
        <v>0</v>
      </c>
      <c r="AM117" s="30">
        <v>0</v>
      </c>
      <c r="AN117" s="30">
        <v>0</v>
      </c>
      <c r="AO117" s="30">
        <v>0</v>
      </c>
      <c r="AP117" s="30">
        <v>0</v>
      </c>
      <c r="AQ117" s="30">
        <v>0</v>
      </c>
      <c r="AR117" s="30">
        <v>0</v>
      </c>
      <c r="AS117" s="30">
        <v>249333.37471794424</v>
      </c>
      <c r="AT117" s="30">
        <v>120241.307187556</v>
      </c>
      <c r="AU117" s="30">
        <v>225991.32192260562</v>
      </c>
      <c r="AV117" s="30">
        <v>65921.722323708324</v>
      </c>
      <c r="AW117" s="38">
        <v>595566.00382810587</v>
      </c>
      <c r="AX117" s="30">
        <v>582093.00382810587</v>
      </c>
      <c r="AY117" s="30">
        <v>5115</v>
      </c>
      <c r="AZ117" s="30">
        <v>312015</v>
      </c>
      <c r="BA117" s="30">
        <v>0</v>
      </c>
      <c r="BB117" s="30">
        <v>0</v>
      </c>
      <c r="BC117" s="30">
        <v>595566.00382810587</v>
      </c>
      <c r="BD117" s="30">
        <v>595566.00382810575</v>
      </c>
      <c r="BE117" s="30">
        <v>0</v>
      </c>
      <c r="BF117" s="30">
        <v>325488</v>
      </c>
      <c r="BG117" s="30">
        <v>99496.678077394376</v>
      </c>
      <c r="BH117" s="30">
        <v>369574.68190550024</v>
      </c>
      <c r="BI117" s="30">
        <v>6058.6013427131184</v>
      </c>
      <c r="BJ117" s="30">
        <v>5534.5048805499182</v>
      </c>
      <c r="BK117" s="196">
        <v>9.4696178515452853E-2</v>
      </c>
      <c r="BL117" s="30">
        <v>0</v>
      </c>
      <c r="BM117" s="30">
        <v>0</v>
      </c>
      <c r="BN117" s="38">
        <v>595566.00382810587</v>
      </c>
      <c r="BO117" s="30">
        <v>9542.5082594771447</v>
      </c>
      <c r="BP117" s="30" t="s">
        <v>412</v>
      </c>
      <c r="BQ117" s="30">
        <v>9763.3771119361609</v>
      </c>
      <c r="BR117" s="196">
        <v>0.10914828120408604</v>
      </c>
      <c r="BS117" s="30">
        <v>-673.69999999999993</v>
      </c>
      <c r="BT117" s="30">
        <v>594892.30382810591</v>
      </c>
      <c r="BU117" s="30">
        <v>-762.5</v>
      </c>
      <c r="BV117" s="38">
        <v>594129.80382810591</v>
      </c>
      <c r="BW117" s="211">
        <v>13473</v>
      </c>
      <c r="BX117" s="212">
        <v>580656.80382810591</v>
      </c>
      <c r="BZ117" s="23">
        <f t="shared" si="1"/>
        <v>8732331</v>
      </c>
      <c r="CB117" s="320"/>
    </row>
    <row r="118" spans="1:80" x14ac:dyDescent="0.25">
      <c r="A118" s="23">
        <v>110775</v>
      </c>
      <c r="B118" s="23">
        <v>8732446</v>
      </c>
      <c r="C118" s="23" t="s">
        <v>202</v>
      </c>
      <c r="D118" s="223">
        <v>394</v>
      </c>
      <c r="E118" s="223">
        <v>394</v>
      </c>
      <c r="F118" s="223">
        <v>0</v>
      </c>
      <c r="G118" s="30">
        <v>1610448.3547355742</v>
      </c>
      <c r="H118" s="30">
        <v>0</v>
      </c>
      <c r="I118" s="30">
        <v>0</v>
      </c>
      <c r="J118" s="30">
        <v>76186.762355122439</v>
      </c>
      <c r="K118" s="30">
        <v>0</v>
      </c>
      <c r="L118" s="30">
        <v>193553.35999999969</v>
      </c>
      <c r="M118" s="30">
        <v>0</v>
      </c>
      <c r="N118" s="30">
        <v>23712.999999999924</v>
      </c>
      <c r="O118" s="30">
        <v>51575.399999999929</v>
      </c>
      <c r="P118" s="30">
        <v>0</v>
      </c>
      <c r="Q118" s="30">
        <v>0</v>
      </c>
      <c r="R118" s="30">
        <v>0</v>
      </c>
      <c r="S118" s="30">
        <v>0</v>
      </c>
      <c r="T118" s="30">
        <v>0</v>
      </c>
      <c r="U118" s="30">
        <v>0</v>
      </c>
      <c r="V118" s="30">
        <v>0</v>
      </c>
      <c r="W118" s="30">
        <v>0</v>
      </c>
      <c r="X118" s="30">
        <v>0</v>
      </c>
      <c r="Y118" s="30">
        <v>0</v>
      </c>
      <c r="Z118" s="30">
        <v>67827.527221572585</v>
      </c>
      <c r="AA118" s="30">
        <v>0</v>
      </c>
      <c r="AB118" s="30">
        <v>171950.07710602399</v>
      </c>
      <c r="AC118" s="30">
        <v>0</v>
      </c>
      <c r="AD118" s="30">
        <v>7291.4000312830813</v>
      </c>
      <c r="AE118" s="30">
        <v>0</v>
      </c>
      <c r="AF118" s="30">
        <v>153580.44371785081</v>
      </c>
      <c r="AG118" s="30">
        <v>0</v>
      </c>
      <c r="AH118" s="30">
        <v>0</v>
      </c>
      <c r="AI118" s="30">
        <v>0</v>
      </c>
      <c r="AJ118" s="30">
        <v>61050</v>
      </c>
      <c r="AK118" s="30">
        <v>0</v>
      </c>
      <c r="AL118" s="30">
        <v>0</v>
      </c>
      <c r="AM118" s="30">
        <v>0</v>
      </c>
      <c r="AN118" s="30">
        <v>0</v>
      </c>
      <c r="AO118" s="30">
        <v>0</v>
      </c>
      <c r="AP118" s="30">
        <v>0</v>
      </c>
      <c r="AQ118" s="30">
        <v>0</v>
      </c>
      <c r="AR118" s="30">
        <v>0</v>
      </c>
      <c r="AS118" s="30">
        <v>1610448.3547355742</v>
      </c>
      <c r="AT118" s="30">
        <v>592097.52671400155</v>
      </c>
      <c r="AU118" s="30">
        <v>214630.44371785081</v>
      </c>
      <c r="AV118" s="30">
        <v>319808.32353095908</v>
      </c>
      <c r="AW118" s="38">
        <v>2417176.3251674264</v>
      </c>
      <c r="AX118" s="30">
        <v>2356126.3251674264</v>
      </c>
      <c r="AY118" s="30">
        <v>5115</v>
      </c>
      <c r="AZ118" s="30">
        <v>2015310</v>
      </c>
      <c r="BA118" s="30">
        <v>0</v>
      </c>
      <c r="BB118" s="30">
        <v>0</v>
      </c>
      <c r="BC118" s="30">
        <v>2417176.3251674264</v>
      </c>
      <c r="BD118" s="30">
        <v>2417176.3251674268</v>
      </c>
      <c r="BE118" s="30">
        <v>0</v>
      </c>
      <c r="BF118" s="30">
        <v>2076360</v>
      </c>
      <c r="BG118" s="30">
        <v>1861729.5562821492</v>
      </c>
      <c r="BH118" s="30">
        <v>2202545.8814495755</v>
      </c>
      <c r="BI118" s="30">
        <v>5590.217973222273</v>
      </c>
      <c r="BJ118" s="30">
        <v>5448.4953655330382</v>
      </c>
      <c r="BK118" s="196">
        <v>2.6011329400363683E-2</v>
      </c>
      <c r="BL118" s="30">
        <v>0</v>
      </c>
      <c r="BM118" s="30">
        <v>0</v>
      </c>
      <c r="BN118" s="38">
        <v>2417176.3251674264</v>
      </c>
      <c r="BO118" s="30">
        <v>5980.0160537244328</v>
      </c>
      <c r="BP118" s="30" t="s">
        <v>412</v>
      </c>
      <c r="BQ118" s="30">
        <v>6134.9652923031126</v>
      </c>
      <c r="BR118" s="196">
        <v>2.5008835392759776E-2</v>
      </c>
      <c r="BS118" s="30">
        <v>-3967.7</v>
      </c>
      <c r="BT118" s="30">
        <v>2413208.6251674262</v>
      </c>
      <c r="BU118" s="30">
        <v>-4925</v>
      </c>
      <c r="BV118" s="38">
        <v>2408283.6251674262</v>
      </c>
      <c r="BW118" s="211">
        <v>61050</v>
      </c>
      <c r="BX118" s="212">
        <v>2347233.6251674262</v>
      </c>
      <c r="BZ118" s="23">
        <f t="shared" si="1"/>
        <v>8732446</v>
      </c>
      <c r="CB118" s="320"/>
    </row>
    <row r="119" spans="1:80" x14ac:dyDescent="0.25">
      <c r="A119" s="23">
        <v>140888</v>
      </c>
      <c r="B119" s="23">
        <v>8732026</v>
      </c>
      <c r="C119" s="23" t="s">
        <v>203</v>
      </c>
      <c r="D119" s="223">
        <v>256</v>
      </c>
      <c r="E119" s="223">
        <v>256</v>
      </c>
      <c r="F119" s="223">
        <v>0</v>
      </c>
      <c r="G119" s="30">
        <v>1046382.6873408807</v>
      </c>
      <c r="H119" s="30">
        <v>0</v>
      </c>
      <c r="I119" s="30">
        <v>0</v>
      </c>
      <c r="J119" s="30">
        <v>46727.88091114178</v>
      </c>
      <c r="K119" s="30">
        <v>0</v>
      </c>
      <c r="L119" s="30">
        <v>118142.95999999999</v>
      </c>
      <c r="M119" s="30">
        <v>0</v>
      </c>
      <c r="N119" s="30">
        <v>7855.9774117646848</v>
      </c>
      <c r="O119" s="30">
        <v>31066.593882352874</v>
      </c>
      <c r="P119" s="30">
        <v>0</v>
      </c>
      <c r="Q119" s="30">
        <v>0</v>
      </c>
      <c r="R119" s="30">
        <v>0</v>
      </c>
      <c r="S119" s="30">
        <v>0</v>
      </c>
      <c r="T119" s="30">
        <v>0</v>
      </c>
      <c r="U119" s="30">
        <v>0</v>
      </c>
      <c r="V119" s="30">
        <v>0</v>
      </c>
      <c r="W119" s="30">
        <v>0</v>
      </c>
      <c r="X119" s="30">
        <v>0</v>
      </c>
      <c r="Y119" s="30">
        <v>0</v>
      </c>
      <c r="Z119" s="30">
        <v>18200.131438300781</v>
      </c>
      <c r="AA119" s="30">
        <v>0</v>
      </c>
      <c r="AB119" s="30">
        <v>103472.59527879124</v>
      </c>
      <c r="AC119" s="30">
        <v>0</v>
      </c>
      <c r="AD119" s="30">
        <v>634.0347853289669</v>
      </c>
      <c r="AE119" s="30">
        <v>0</v>
      </c>
      <c r="AF119" s="30">
        <v>153580.44371785081</v>
      </c>
      <c r="AG119" s="30">
        <v>0</v>
      </c>
      <c r="AH119" s="30">
        <v>0</v>
      </c>
      <c r="AI119" s="30">
        <v>0</v>
      </c>
      <c r="AJ119" s="30">
        <v>10156</v>
      </c>
      <c r="AK119" s="30">
        <v>0</v>
      </c>
      <c r="AL119" s="30">
        <v>0</v>
      </c>
      <c r="AM119" s="30">
        <v>0</v>
      </c>
      <c r="AN119" s="30">
        <v>0</v>
      </c>
      <c r="AO119" s="30">
        <v>0</v>
      </c>
      <c r="AP119" s="30">
        <v>0</v>
      </c>
      <c r="AQ119" s="30">
        <v>0</v>
      </c>
      <c r="AR119" s="30">
        <v>0</v>
      </c>
      <c r="AS119" s="30">
        <v>1046382.6873408807</v>
      </c>
      <c r="AT119" s="30">
        <v>326100.17370768025</v>
      </c>
      <c r="AU119" s="30">
        <v>163736.44371785081</v>
      </c>
      <c r="AV119" s="30">
        <v>191006.91533412883</v>
      </c>
      <c r="AW119" s="38">
        <v>1536219.3047664119</v>
      </c>
      <c r="AX119" s="30">
        <v>1526063.3047664119</v>
      </c>
      <c r="AY119" s="30">
        <v>5115</v>
      </c>
      <c r="AZ119" s="30">
        <v>1309440</v>
      </c>
      <c r="BA119" s="30">
        <v>0</v>
      </c>
      <c r="BB119" s="30">
        <v>0</v>
      </c>
      <c r="BC119" s="30">
        <v>1536219.3047664119</v>
      </c>
      <c r="BD119" s="30">
        <v>1536219.3047664117</v>
      </c>
      <c r="BE119" s="30">
        <v>0</v>
      </c>
      <c r="BF119" s="30">
        <v>1319596</v>
      </c>
      <c r="BG119" s="30">
        <v>1155859.5562821492</v>
      </c>
      <c r="BH119" s="30">
        <v>1372482.8610485611</v>
      </c>
      <c r="BI119" s="30">
        <v>5361.2611759709416</v>
      </c>
      <c r="BJ119" s="30">
        <v>5171.5123223833307</v>
      </c>
      <c r="BK119" s="196">
        <v>3.6691173057123015E-2</v>
      </c>
      <c r="BL119" s="30">
        <v>0</v>
      </c>
      <c r="BM119" s="30">
        <v>0</v>
      </c>
      <c r="BN119" s="38">
        <v>1536219.3047664119</v>
      </c>
      <c r="BO119" s="30">
        <v>5961.1847842437965</v>
      </c>
      <c r="BP119" s="30" t="s">
        <v>412</v>
      </c>
      <c r="BQ119" s="30">
        <v>6000.8566592437965</v>
      </c>
      <c r="BR119" s="196">
        <v>5.0688876144075801E-2</v>
      </c>
      <c r="BS119" s="30">
        <v>0</v>
      </c>
      <c r="BT119" s="30">
        <v>1536219.3047664119</v>
      </c>
      <c r="BU119" s="30">
        <v>0</v>
      </c>
      <c r="BV119" s="38">
        <v>1536219.3047664119</v>
      </c>
      <c r="BW119" s="211">
        <v>10156</v>
      </c>
      <c r="BX119" s="212">
        <v>1526063.3047664119</v>
      </c>
      <c r="BZ119" s="23">
        <f t="shared" si="1"/>
        <v>8732026</v>
      </c>
      <c r="CB119" s="320"/>
    </row>
    <row r="120" spans="1:80" x14ac:dyDescent="0.25">
      <c r="A120" s="23">
        <v>145804</v>
      </c>
      <c r="B120" s="23">
        <v>8733387</v>
      </c>
      <c r="C120" s="23" t="s">
        <v>204</v>
      </c>
      <c r="D120" s="223">
        <v>408</v>
      </c>
      <c r="E120" s="223">
        <v>408</v>
      </c>
      <c r="F120" s="223">
        <v>0</v>
      </c>
      <c r="G120" s="30">
        <v>1667672.4079495287</v>
      </c>
      <c r="H120" s="30">
        <v>0</v>
      </c>
      <c r="I120" s="30">
        <v>0</v>
      </c>
      <c r="J120" s="30">
        <v>20316.469961365987</v>
      </c>
      <c r="K120" s="30">
        <v>0</v>
      </c>
      <c r="L120" s="30">
        <v>51530.439999999806</v>
      </c>
      <c r="M120" s="30">
        <v>0</v>
      </c>
      <c r="N120" s="30">
        <v>11466.552888888838</v>
      </c>
      <c r="O120" s="30">
        <v>4618.4391111111017</v>
      </c>
      <c r="P120" s="30">
        <v>0</v>
      </c>
      <c r="Q120" s="30">
        <v>0</v>
      </c>
      <c r="R120" s="30">
        <v>0</v>
      </c>
      <c r="S120" s="30">
        <v>0</v>
      </c>
      <c r="T120" s="30">
        <v>0</v>
      </c>
      <c r="U120" s="30">
        <v>0</v>
      </c>
      <c r="V120" s="30">
        <v>0</v>
      </c>
      <c r="W120" s="30">
        <v>0</v>
      </c>
      <c r="X120" s="30">
        <v>0</v>
      </c>
      <c r="Y120" s="30">
        <v>0</v>
      </c>
      <c r="Z120" s="30">
        <v>10128.352689261526</v>
      </c>
      <c r="AA120" s="30">
        <v>0</v>
      </c>
      <c r="AB120" s="30">
        <v>145331.7021109983</v>
      </c>
      <c r="AC120" s="30">
        <v>0</v>
      </c>
      <c r="AD120" s="30">
        <v>6459.2293755388264</v>
      </c>
      <c r="AE120" s="30">
        <v>0</v>
      </c>
      <c r="AF120" s="30">
        <v>153580.44371785081</v>
      </c>
      <c r="AG120" s="30">
        <v>0</v>
      </c>
      <c r="AH120" s="30">
        <v>0</v>
      </c>
      <c r="AI120" s="30">
        <v>0</v>
      </c>
      <c r="AJ120" s="30">
        <v>14208</v>
      </c>
      <c r="AK120" s="30">
        <v>0</v>
      </c>
      <c r="AL120" s="30">
        <v>0</v>
      </c>
      <c r="AM120" s="30">
        <v>0</v>
      </c>
      <c r="AN120" s="30">
        <v>0</v>
      </c>
      <c r="AO120" s="30">
        <v>0</v>
      </c>
      <c r="AP120" s="30">
        <v>0</v>
      </c>
      <c r="AQ120" s="30">
        <v>0</v>
      </c>
      <c r="AR120" s="30">
        <v>0</v>
      </c>
      <c r="AS120" s="30">
        <v>1667672.4079495287</v>
      </c>
      <c r="AT120" s="30">
        <v>249851.18613716439</v>
      </c>
      <c r="AU120" s="30">
        <v>167788.44371785081</v>
      </c>
      <c r="AV120" s="30">
        <v>231287.03342511598</v>
      </c>
      <c r="AW120" s="38">
        <v>2085312.037804544</v>
      </c>
      <c r="AX120" s="30">
        <v>2071104.037804544</v>
      </c>
      <c r="AY120" s="30">
        <v>5115</v>
      </c>
      <c r="AZ120" s="30">
        <v>2086920</v>
      </c>
      <c r="BA120" s="30">
        <v>15815.962195456028</v>
      </c>
      <c r="BB120" s="30">
        <v>0</v>
      </c>
      <c r="BC120" s="30">
        <v>2101128</v>
      </c>
      <c r="BD120" s="30">
        <v>2101127.9999999995</v>
      </c>
      <c r="BE120" s="30">
        <v>0</v>
      </c>
      <c r="BF120" s="30">
        <v>2101128</v>
      </c>
      <c r="BG120" s="30">
        <v>1933339.5562821492</v>
      </c>
      <c r="BH120" s="30">
        <v>1933339.5562821492</v>
      </c>
      <c r="BI120" s="30">
        <v>4738.577343828797</v>
      </c>
      <c r="BJ120" s="30">
        <v>4730.7473834139073</v>
      </c>
      <c r="BK120" s="196">
        <v>1.6551212272170096E-3</v>
      </c>
      <c r="BL120" s="30">
        <v>0</v>
      </c>
      <c r="BM120" s="30">
        <v>0</v>
      </c>
      <c r="BN120" s="38">
        <v>2101128</v>
      </c>
      <c r="BO120" s="30">
        <v>5115</v>
      </c>
      <c r="BP120" s="30" t="s">
        <v>412</v>
      </c>
      <c r="BQ120" s="30">
        <v>5149.8235294117649</v>
      </c>
      <c r="BR120" s="196">
        <v>-1.6868134731706785E-4</v>
      </c>
      <c r="BS120" s="30">
        <v>0</v>
      </c>
      <c r="BT120" s="30">
        <v>2101128</v>
      </c>
      <c r="BU120" s="30">
        <v>0</v>
      </c>
      <c r="BV120" s="38">
        <v>2101128</v>
      </c>
      <c r="BW120" s="211">
        <v>14208</v>
      </c>
      <c r="BX120" s="212">
        <v>2086920</v>
      </c>
      <c r="BZ120" s="23">
        <f t="shared" si="1"/>
        <v>8733387</v>
      </c>
      <c r="CB120" s="320"/>
    </row>
    <row r="121" spans="1:80" x14ac:dyDescent="0.25">
      <c r="A121" s="23">
        <v>136670</v>
      </c>
      <c r="B121" s="23">
        <v>8732072</v>
      </c>
      <c r="C121" s="23" t="s">
        <v>205</v>
      </c>
      <c r="D121" s="223">
        <v>198</v>
      </c>
      <c r="E121" s="223">
        <v>198</v>
      </c>
      <c r="F121" s="223">
        <v>0</v>
      </c>
      <c r="G121" s="30">
        <v>809311.60974021244</v>
      </c>
      <c r="H121" s="30">
        <v>0</v>
      </c>
      <c r="I121" s="30">
        <v>0</v>
      </c>
      <c r="J121" s="30">
        <v>35045.910683356284</v>
      </c>
      <c r="K121" s="30">
        <v>0</v>
      </c>
      <c r="L121" s="30">
        <v>86721.959999999875</v>
      </c>
      <c r="M121" s="30">
        <v>0</v>
      </c>
      <c r="N121" s="30">
        <v>26795.68999999997</v>
      </c>
      <c r="O121" s="30">
        <v>6303.6599999999926</v>
      </c>
      <c r="P121" s="30">
        <v>4495.5999999999995</v>
      </c>
      <c r="Q121" s="30">
        <v>494.01999999999992</v>
      </c>
      <c r="R121" s="30">
        <v>1570.9799999999946</v>
      </c>
      <c r="S121" s="30">
        <v>0</v>
      </c>
      <c r="T121" s="30">
        <v>0</v>
      </c>
      <c r="U121" s="30">
        <v>0</v>
      </c>
      <c r="V121" s="30">
        <v>0</v>
      </c>
      <c r="W121" s="30">
        <v>0</v>
      </c>
      <c r="X121" s="30">
        <v>0</v>
      </c>
      <c r="Y121" s="30">
        <v>0</v>
      </c>
      <c r="Z121" s="30">
        <v>2118.774385736046</v>
      </c>
      <c r="AA121" s="30">
        <v>0</v>
      </c>
      <c r="AB121" s="30">
        <v>85265.430120678808</v>
      </c>
      <c r="AC121" s="30">
        <v>0</v>
      </c>
      <c r="AD121" s="30">
        <v>0</v>
      </c>
      <c r="AE121" s="30">
        <v>0</v>
      </c>
      <c r="AF121" s="30">
        <v>153580.44371785081</v>
      </c>
      <c r="AG121" s="30">
        <v>0</v>
      </c>
      <c r="AH121" s="30">
        <v>0</v>
      </c>
      <c r="AI121" s="30">
        <v>0</v>
      </c>
      <c r="AJ121" s="30">
        <v>6826.5</v>
      </c>
      <c r="AK121" s="30">
        <v>0</v>
      </c>
      <c r="AL121" s="30">
        <v>0</v>
      </c>
      <c r="AM121" s="30">
        <v>0</v>
      </c>
      <c r="AN121" s="30">
        <v>0</v>
      </c>
      <c r="AO121" s="30">
        <v>0</v>
      </c>
      <c r="AP121" s="30">
        <v>0</v>
      </c>
      <c r="AQ121" s="30">
        <v>0</v>
      </c>
      <c r="AR121" s="30">
        <v>0</v>
      </c>
      <c r="AS121" s="30">
        <v>809311.60974021244</v>
      </c>
      <c r="AT121" s="30">
        <v>248812.02518977097</v>
      </c>
      <c r="AU121" s="30">
        <v>160406.94371785081</v>
      </c>
      <c r="AV121" s="30">
        <v>159559.64407862289</v>
      </c>
      <c r="AW121" s="38">
        <v>1218530.5786478342</v>
      </c>
      <c r="AX121" s="30">
        <v>1211704.0786478342</v>
      </c>
      <c r="AY121" s="30">
        <v>5115</v>
      </c>
      <c r="AZ121" s="30">
        <v>1012770</v>
      </c>
      <c r="BA121" s="30">
        <v>0</v>
      </c>
      <c r="BB121" s="30">
        <v>0</v>
      </c>
      <c r="BC121" s="30">
        <v>1218530.5786478342</v>
      </c>
      <c r="BD121" s="30">
        <v>1218530.5786478342</v>
      </c>
      <c r="BE121" s="30">
        <v>0</v>
      </c>
      <c r="BF121" s="30">
        <v>1019596.5</v>
      </c>
      <c r="BG121" s="30">
        <v>859189.55628214916</v>
      </c>
      <c r="BH121" s="30">
        <v>1058123.6349299834</v>
      </c>
      <c r="BI121" s="30">
        <v>5344.0587622726434</v>
      </c>
      <c r="BJ121" s="30">
        <v>5129.3911096520469</v>
      </c>
      <c r="BK121" s="196">
        <v>4.1850513644134758E-2</v>
      </c>
      <c r="BL121" s="30">
        <v>0</v>
      </c>
      <c r="BM121" s="30">
        <v>0</v>
      </c>
      <c r="BN121" s="38">
        <v>1218530.5786478342</v>
      </c>
      <c r="BO121" s="30">
        <v>6119.7175689284559</v>
      </c>
      <c r="BP121" s="30" t="s">
        <v>412</v>
      </c>
      <c r="BQ121" s="30">
        <v>6154.1948416557289</v>
      </c>
      <c r="BR121" s="196">
        <v>3.4071165414996551E-2</v>
      </c>
      <c r="BS121" s="30">
        <v>0</v>
      </c>
      <c r="BT121" s="30">
        <v>1218530.5786478342</v>
      </c>
      <c r="BU121" s="30">
        <v>0</v>
      </c>
      <c r="BV121" s="38">
        <v>1218530.5786478342</v>
      </c>
      <c r="BW121" s="211">
        <v>6826.5</v>
      </c>
      <c r="BX121" s="212">
        <v>1211704.0786478342</v>
      </c>
      <c r="BZ121" s="23">
        <f t="shared" si="1"/>
        <v>8732072</v>
      </c>
      <c r="CB121" s="320"/>
    </row>
    <row r="122" spans="1:80" x14ac:dyDescent="0.25">
      <c r="A122" s="23">
        <v>110832</v>
      </c>
      <c r="B122" s="23">
        <v>8733317</v>
      </c>
      <c r="C122" s="23" t="s">
        <v>206</v>
      </c>
      <c r="D122" s="223">
        <v>151</v>
      </c>
      <c r="E122" s="223">
        <v>151</v>
      </c>
      <c r="F122" s="223">
        <v>0</v>
      </c>
      <c r="G122" s="30">
        <v>617202.28823622258</v>
      </c>
      <c r="H122" s="30">
        <v>0</v>
      </c>
      <c r="I122" s="30">
        <v>0</v>
      </c>
      <c r="J122" s="30">
        <v>8634.4997335804965</v>
      </c>
      <c r="K122" s="30">
        <v>0</v>
      </c>
      <c r="L122" s="30">
        <v>22623.119999999995</v>
      </c>
      <c r="M122" s="30">
        <v>0</v>
      </c>
      <c r="N122" s="30">
        <v>474.25999999999709</v>
      </c>
      <c r="O122" s="30">
        <v>0</v>
      </c>
      <c r="P122" s="30">
        <v>0</v>
      </c>
      <c r="Q122" s="30">
        <v>0</v>
      </c>
      <c r="R122" s="30">
        <v>0</v>
      </c>
      <c r="S122" s="30">
        <v>0</v>
      </c>
      <c r="T122" s="30">
        <v>0</v>
      </c>
      <c r="U122" s="30">
        <v>0</v>
      </c>
      <c r="V122" s="30">
        <v>0</v>
      </c>
      <c r="W122" s="30">
        <v>0</v>
      </c>
      <c r="X122" s="30">
        <v>0</v>
      </c>
      <c r="Y122" s="30">
        <v>0</v>
      </c>
      <c r="Z122" s="30">
        <v>6176.0727661432975</v>
      </c>
      <c r="AA122" s="30">
        <v>0</v>
      </c>
      <c r="AB122" s="30">
        <v>58389.101115535748</v>
      </c>
      <c r="AC122" s="30">
        <v>0</v>
      </c>
      <c r="AD122" s="30">
        <v>0</v>
      </c>
      <c r="AE122" s="30">
        <v>0</v>
      </c>
      <c r="AF122" s="30">
        <v>153580.44371785081</v>
      </c>
      <c r="AG122" s="30">
        <v>0</v>
      </c>
      <c r="AH122" s="30">
        <v>0</v>
      </c>
      <c r="AI122" s="30">
        <v>0</v>
      </c>
      <c r="AJ122" s="30">
        <v>3143.7</v>
      </c>
      <c r="AK122" s="30">
        <v>0</v>
      </c>
      <c r="AL122" s="30">
        <v>0</v>
      </c>
      <c r="AM122" s="30">
        <v>0</v>
      </c>
      <c r="AN122" s="30">
        <v>0</v>
      </c>
      <c r="AO122" s="30">
        <v>0</v>
      </c>
      <c r="AP122" s="30">
        <v>0</v>
      </c>
      <c r="AQ122" s="30">
        <v>0</v>
      </c>
      <c r="AR122" s="30">
        <v>0</v>
      </c>
      <c r="AS122" s="30">
        <v>617202.28823622258</v>
      </c>
      <c r="AT122" s="30">
        <v>96297.05361525953</v>
      </c>
      <c r="AU122" s="30">
        <v>156724.14371785082</v>
      </c>
      <c r="AV122" s="30">
        <v>86558.649618342693</v>
      </c>
      <c r="AW122" s="38">
        <v>870223.48556933296</v>
      </c>
      <c r="AX122" s="30">
        <v>867079.78556933301</v>
      </c>
      <c r="AY122" s="30">
        <v>5115</v>
      </c>
      <c r="AZ122" s="30">
        <v>772365</v>
      </c>
      <c r="BA122" s="30">
        <v>0</v>
      </c>
      <c r="BB122" s="30">
        <v>0</v>
      </c>
      <c r="BC122" s="30">
        <v>870223.48556933296</v>
      </c>
      <c r="BD122" s="30">
        <v>870223.48556933284</v>
      </c>
      <c r="BE122" s="30">
        <v>0</v>
      </c>
      <c r="BF122" s="30">
        <v>775508.7</v>
      </c>
      <c r="BG122" s="30">
        <v>618784.55628214916</v>
      </c>
      <c r="BH122" s="30">
        <v>713499.34185148217</v>
      </c>
      <c r="BI122" s="30">
        <v>4725.1612043144514</v>
      </c>
      <c r="BJ122" s="30">
        <v>4683.6197089170919</v>
      </c>
      <c r="BK122" s="196">
        <v>8.8695278393907916E-3</v>
      </c>
      <c r="BL122" s="30">
        <v>0</v>
      </c>
      <c r="BM122" s="30">
        <v>0</v>
      </c>
      <c r="BN122" s="38">
        <v>870223.48556933296</v>
      </c>
      <c r="BO122" s="30">
        <v>5742.2502355584966</v>
      </c>
      <c r="BP122" s="30" t="s">
        <v>412</v>
      </c>
      <c r="BQ122" s="30">
        <v>5763.0694408565096</v>
      </c>
      <c r="BR122" s="196">
        <v>1.1998122036663172E-2</v>
      </c>
      <c r="BS122" s="30">
        <v>-1332.3499999999997</v>
      </c>
      <c r="BT122" s="30">
        <v>868891.13556933298</v>
      </c>
      <c r="BU122" s="30">
        <v>-1887.5</v>
      </c>
      <c r="BV122" s="38">
        <v>867003.63556933298</v>
      </c>
      <c r="BW122" s="211">
        <v>3143.7</v>
      </c>
      <c r="BX122" s="212">
        <v>863859.93556933303</v>
      </c>
      <c r="BZ122" s="23">
        <f t="shared" si="1"/>
        <v>8733317</v>
      </c>
      <c r="CB122" s="320"/>
    </row>
    <row r="123" spans="1:80" x14ac:dyDescent="0.25">
      <c r="A123" s="23">
        <v>143576</v>
      </c>
      <c r="B123" s="23">
        <v>8732204</v>
      </c>
      <c r="C123" s="23" t="s">
        <v>207</v>
      </c>
      <c r="D123" s="223">
        <v>228</v>
      </c>
      <c r="E123" s="223">
        <v>228</v>
      </c>
      <c r="F123" s="223">
        <v>0</v>
      </c>
      <c r="G123" s="30">
        <v>931934.58091297187</v>
      </c>
      <c r="H123" s="30">
        <v>0</v>
      </c>
      <c r="I123" s="30">
        <v>0</v>
      </c>
      <c r="J123" s="30">
        <v>26411.410949775731</v>
      </c>
      <c r="K123" s="30">
        <v>0</v>
      </c>
      <c r="L123" s="30">
        <v>65355.679999999855</v>
      </c>
      <c r="M123" s="30">
        <v>0</v>
      </c>
      <c r="N123" s="30">
        <v>952.69850220264107</v>
      </c>
      <c r="O123" s="30">
        <v>287.79224669603491</v>
      </c>
      <c r="P123" s="30">
        <v>0</v>
      </c>
      <c r="Q123" s="30">
        <v>0</v>
      </c>
      <c r="R123" s="30">
        <v>0</v>
      </c>
      <c r="S123" s="30">
        <v>0</v>
      </c>
      <c r="T123" s="30">
        <v>0</v>
      </c>
      <c r="U123" s="30">
        <v>0</v>
      </c>
      <c r="V123" s="30">
        <v>0</v>
      </c>
      <c r="W123" s="30">
        <v>0</v>
      </c>
      <c r="X123" s="30">
        <v>0</v>
      </c>
      <c r="Y123" s="30">
        <v>0</v>
      </c>
      <c r="Z123" s="30">
        <v>1840.5514865989971</v>
      </c>
      <c r="AA123" s="30">
        <v>0</v>
      </c>
      <c r="AB123" s="30">
        <v>83146.146435107192</v>
      </c>
      <c r="AC123" s="30">
        <v>0</v>
      </c>
      <c r="AD123" s="30">
        <v>0</v>
      </c>
      <c r="AE123" s="30">
        <v>0</v>
      </c>
      <c r="AF123" s="30">
        <v>153580.44371785081</v>
      </c>
      <c r="AG123" s="30">
        <v>0</v>
      </c>
      <c r="AH123" s="30">
        <v>0</v>
      </c>
      <c r="AI123" s="30">
        <v>0</v>
      </c>
      <c r="AJ123" s="30">
        <v>3817.35</v>
      </c>
      <c r="AK123" s="30">
        <v>0</v>
      </c>
      <c r="AL123" s="30">
        <v>0</v>
      </c>
      <c r="AM123" s="30">
        <v>0</v>
      </c>
      <c r="AN123" s="30">
        <v>0</v>
      </c>
      <c r="AO123" s="30">
        <v>0</v>
      </c>
      <c r="AP123" s="30">
        <v>0</v>
      </c>
      <c r="AQ123" s="30">
        <v>0</v>
      </c>
      <c r="AR123" s="30">
        <v>0</v>
      </c>
      <c r="AS123" s="30">
        <v>931934.58091297187</v>
      </c>
      <c r="AT123" s="30">
        <v>177994.27962038043</v>
      </c>
      <c r="AU123" s="30">
        <v>157397.79371785081</v>
      </c>
      <c r="AV123" s="30">
        <v>130530.60682827764</v>
      </c>
      <c r="AW123" s="38">
        <v>1267326.6542512029</v>
      </c>
      <c r="AX123" s="30">
        <v>1263509.3042512028</v>
      </c>
      <c r="AY123" s="30">
        <v>5115</v>
      </c>
      <c r="AZ123" s="30">
        <v>1166220</v>
      </c>
      <c r="BA123" s="30">
        <v>0</v>
      </c>
      <c r="BB123" s="30">
        <v>0</v>
      </c>
      <c r="BC123" s="30">
        <v>1267326.6542512029</v>
      </c>
      <c r="BD123" s="30">
        <v>1267326.6542512029</v>
      </c>
      <c r="BE123" s="30">
        <v>0</v>
      </c>
      <c r="BF123" s="30">
        <v>1170037.3500000001</v>
      </c>
      <c r="BG123" s="30">
        <v>1012639.5562821493</v>
      </c>
      <c r="BH123" s="30">
        <v>1109928.860533352</v>
      </c>
      <c r="BI123" s="30">
        <v>4868.1090374269825</v>
      </c>
      <c r="BJ123" s="30">
        <v>4632.3045365197831</v>
      </c>
      <c r="BK123" s="196">
        <v>5.0904360680128671E-2</v>
      </c>
      <c r="BL123" s="30">
        <v>0</v>
      </c>
      <c r="BM123" s="30">
        <v>0</v>
      </c>
      <c r="BN123" s="38">
        <v>1267326.6542512029</v>
      </c>
      <c r="BO123" s="30">
        <v>5541.707474785977</v>
      </c>
      <c r="BP123" s="30" t="s">
        <v>412</v>
      </c>
      <c r="BQ123" s="30">
        <v>5558.4502379438727</v>
      </c>
      <c r="BR123" s="196">
        <v>4.8352295822558622E-2</v>
      </c>
      <c r="BS123" s="30">
        <v>0</v>
      </c>
      <c r="BT123" s="30">
        <v>1267326.6542512029</v>
      </c>
      <c r="BU123" s="30">
        <v>0</v>
      </c>
      <c r="BV123" s="38">
        <v>1267326.6542512029</v>
      </c>
      <c r="BW123" s="211">
        <v>3817.35</v>
      </c>
      <c r="BX123" s="212">
        <v>1263509.3042512028</v>
      </c>
      <c r="BZ123" s="23">
        <f t="shared" si="1"/>
        <v>8732204</v>
      </c>
      <c r="CB123" s="320"/>
    </row>
    <row r="124" spans="1:80" x14ac:dyDescent="0.25">
      <c r="A124" s="23">
        <v>136442</v>
      </c>
      <c r="B124" s="23">
        <v>8735416</v>
      </c>
      <c r="C124" s="23" t="s">
        <v>208</v>
      </c>
      <c r="D124" s="223">
        <v>767</v>
      </c>
      <c r="E124" s="223">
        <v>0</v>
      </c>
      <c r="F124" s="223">
        <v>767</v>
      </c>
      <c r="G124" s="30">
        <v>0</v>
      </c>
      <c r="H124" s="30">
        <v>2636359.6841757796</v>
      </c>
      <c r="I124" s="30">
        <v>1972769.4638822244</v>
      </c>
      <c r="J124" s="30">
        <v>0</v>
      </c>
      <c r="K124" s="30">
        <v>61457.321633131898</v>
      </c>
      <c r="L124" s="30">
        <v>0</v>
      </c>
      <c r="M124" s="30">
        <v>245473.85999999969</v>
      </c>
      <c r="N124" s="30">
        <v>0</v>
      </c>
      <c r="O124" s="30">
        <v>0</v>
      </c>
      <c r="P124" s="30">
        <v>0</v>
      </c>
      <c r="Q124" s="30">
        <v>0</v>
      </c>
      <c r="R124" s="30">
        <v>0</v>
      </c>
      <c r="S124" s="30">
        <v>0</v>
      </c>
      <c r="T124" s="30">
        <v>7991.1706740052323</v>
      </c>
      <c r="U124" s="30">
        <v>3706.0501676545973</v>
      </c>
      <c r="V124" s="30">
        <v>0</v>
      </c>
      <c r="W124" s="30">
        <v>0</v>
      </c>
      <c r="X124" s="30">
        <v>0</v>
      </c>
      <c r="Y124" s="30">
        <v>0</v>
      </c>
      <c r="Z124" s="30">
        <v>0</v>
      </c>
      <c r="AA124" s="30">
        <v>18104.193212793078</v>
      </c>
      <c r="AB124" s="30">
        <v>0</v>
      </c>
      <c r="AC124" s="30">
        <v>286433.54439292621</v>
      </c>
      <c r="AD124" s="30">
        <v>0</v>
      </c>
      <c r="AE124" s="30">
        <v>0</v>
      </c>
      <c r="AF124" s="30">
        <v>153580.44371785081</v>
      </c>
      <c r="AG124" s="30">
        <v>0</v>
      </c>
      <c r="AH124" s="30">
        <v>0</v>
      </c>
      <c r="AI124" s="30">
        <v>0</v>
      </c>
      <c r="AJ124" s="30">
        <v>36907.5</v>
      </c>
      <c r="AK124" s="30">
        <v>0</v>
      </c>
      <c r="AL124" s="30">
        <v>0</v>
      </c>
      <c r="AM124" s="30">
        <v>0</v>
      </c>
      <c r="AN124" s="30">
        <v>0</v>
      </c>
      <c r="AO124" s="30">
        <v>0</v>
      </c>
      <c r="AP124" s="30">
        <v>0</v>
      </c>
      <c r="AQ124" s="30">
        <v>0</v>
      </c>
      <c r="AR124" s="30">
        <v>0</v>
      </c>
      <c r="AS124" s="30">
        <v>4609129.1480580037</v>
      </c>
      <c r="AT124" s="30">
        <v>623166.14008051064</v>
      </c>
      <c r="AU124" s="30">
        <v>190487.94371785081</v>
      </c>
      <c r="AV124" s="30">
        <v>510264.74410980439</v>
      </c>
      <c r="AW124" s="38">
        <v>5422783.2318563648</v>
      </c>
      <c r="AX124" s="30">
        <v>5385875.7318563648</v>
      </c>
      <c r="AY124" s="30">
        <v>6640</v>
      </c>
      <c r="AZ124" s="30">
        <v>5092880</v>
      </c>
      <c r="BA124" s="30">
        <v>0</v>
      </c>
      <c r="BB124" s="30">
        <v>0</v>
      </c>
      <c r="BC124" s="30">
        <v>5422783.2318563648</v>
      </c>
      <c r="BD124" s="30">
        <v>0</v>
      </c>
      <c r="BE124" s="30">
        <v>5422783.2318563657</v>
      </c>
      <c r="BF124" s="30">
        <v>5129787.5</v>
      </c>
      <c r="BG124" s="30">
        <v>4939299.5562821496</v>
      </c>
      <c r="BH124" s="30">
        <v>5232295.2881385144</v>
      </c>
      <c r="BI124" s="30">
        <v>6821.7669988768112</v>
      </c>
      <c r="BJ124" s="30">
        <v>6594.7704693909491</v>
      </c>
      <c r="BK124" s="196">
        <v>3.4420686897208425E-2</v>
      </c>
      <c r="BL124" s="30">
        <v>0</v>
      </c>
      <c r="BM124" s="30">
        <v>0</v>
      </c>
      <c r="BN124" s="38">
        <v>5422783.2318563648</v>
      </c>
      <c r="BO124" s="30">
        <v>7022.0022579613624</v>
      </c>
      <c r="BP124" s="30" t="s">
        <v>412</v>
      </c>
      <c r="BQ124" s="30">
        <v>7070.121553919641</v>
      </c>
      <c r="BR124" s="196">
        <v>3.4878708115720691E-2</v>
      </c>
      <c r="BS124" s="30">
        <v>0</v>
      </c>
      <c r="BT124" s="30">
        <v>5422783.2318563648</v>
      </c>
      <c r="BU124" s="30">
        <v>0</v>
      </c>
      <c r="BV124" s="38">
        <v>5422783.2318563648</v>
      </c>
      <c r="BW124" s="211">
        <v>36907.5</v>
      </c>
      <c r="BX124" s="212">
        <v>5385875.7318563648</v>
      </c>
      <c r="BZ124" s="23">
        <f t="shared" si="1"/>
        <v>8735416</v>
      </c>
      <c r="CB124" s="320"/>
    </row>
    <row r="125" spans="1:80" x14ac:dyDescent="0.25">
      <c r="A125" s="23">
        <v>110632</v>
      </c>
      <c r="B125" s="23">
        <v>8732066</v>
      </c>
      <c r="C125" s="23" t="s">
        <v>209</v>
      </c>
      <c r="D125" s="223">
        <v>207</v>
      </c>
      <c r="E125" s="223">
        <v>207</v>
      </c>
      <c r="F125" s="223">
        <v>0</v>
      </c>
      <c r="G125" s="30">
        <v>846098.50109204033</v>
      </c>
      <c r="H125" s="30">
        <v>0</v>
      </c>
      <c r="I125" s="30">
        <v>0</v>
      </c>
      <c r="J125" s="30">
        <v>14221.52897295611</v>
      </c>
      <c r="K125" s="30">
        <v>0</v>
      </c>
      <c r="L125" s="30">
        <v>35191.519999999793</v>
      </c>
      <c r="M125" s="30">
        <v>0</v>
      </c>
      <c r="N125" s="30">
        <v>474.26</v>
      </c>
      <c r="O125" s="30">
        <v>2865.2999999999961</v>
      </c>
      <c r="P125" s="30">
        <v>899.12</v>
      </c>
      <c r="Q125" s="30">
        <v>0</v>
      </c>
      <c r="R125" s="30">
        <v>0</v>
      </c>
      <c r="S125" s="30">
        <v>0</v>
      </c>
      <c r="T125" s="30">
        <v>0</v>
      </c>
      <c r="U125" s="30">
        <v>0</v>
      </c>
      <c r="V125" s="30">
        <v>0</v>
      </c>
      <c r="W125" s="30">
        <v>0</v>
      </c>
      <c r="X125" s="30">
        <v>0</v>
      </c>
      <c r="Y125" s="30">
        <v>0</v>
      </c>
      <c r="Z125" s="30">
        <v>2128.4589817094497</v>
      </c>
      <c r="AA125" s="30">
        <v>0</v>
      </c>
      <c r="AB125" s="30">
        <v>47298.508892838814</v>
      </c>
      <c r="AC125" s="30">
        <v>0</v>
      </c>
      <c r="AD125" s="30">
        <v>0</v>
      </c>
      <c r="AE125" s="30">
        <v>0</v>
      </c>
      <c r="AF125" s="30">
        <v>153580.44371785081</v>
      </c>
      <c r="AG125" s="30">
        <v>0</v>
      </c>
      <c r="AH125" s="30">
        <v>0</v>
      </c>
      <c r="AI125" s="30">
        <v>0</v>
      </c>
      <c r="AJ125" s="30">
        <v>36352.5</v>
      </c>
      <c r="AK125" s="30">
        <v>0</v>
      </c>
      <c r="AL125" s="30">
        <v>0</v>
      </c>
      <c r="AM125" s="30">
        <v>0</v>
      </c>
      <c r="AN125" s="30">
        <v>0</v>
      </c>
      <c r="AO125" s="30">
        <v>0</v>
      </c>
      <c r="AP125" s="30">
        <v>0</v>
      </c>
      <c r="AQ125" s="30">
        <v>0</v>
      </c>
      <c r="AR125" s="30">
        <v>0</v>
      </c>
      <c r="AS125" s="30">
        <v>846098.50109204033</v>
      </c>
      <c r="AT125" s="30">
        <v>103078.69684750418</v>
      </c>
      <c r="AU125" s="30">
        <v>189932.94371785081</v>
      </c>
      <c r="AV125" s="30">
        <v>89262.763833816018</v>
      </c>
      <c r="AW125" s="38">
        <v>1139110.1416573953</v>
      </c>
      <c r="AX125" s="30">
        <v>1102757.6416573953</v>
      </c>
      <c r="AY125" s="30">
        <v>5115</v>
      </c>
      <c r="AZ125" s="30">
        <v>1058805</v>
      </c>
      <c r="BA125" s="30">
        <v>0</v>
      </c>
      <c r="BB125" s="30">
        <v>0</v>
      </c>
      <c r="BC125" s="30">
        <v>1139110.1416573953</v>
      </c>
      <c r="BD125" s="30">
        <v>1139110.1416573953</v>
      </c>
      <c r="BE125" s="30">
        <v>0</v>
      </c>
      <c r="BF125" s="30">
        <v>1095157.5</v>
      </c>
      <c r="BG125" s="30">
        <v>905224.55628214916</v>
      </c>
      <c r="BH125" s="30">
        <v>949177.19793954445</v>
      </c>
      <c r="BI125" s="30">
        <v>4585.3970914953834</v>
      </c>
      <c r="BJ125" s="30">
        <v>4429.963069962073</v>
      </c>
      <c r="BK125" s="196">
        <v>3.5086979073764873E-2</v>
      </c>
      <c r="BL125" s="30">
        <v>0</v>
      </c>
      <c r="BM125" s="30">
        <v>0</v>
      </c>
      <c r="BN125" s="38">
        <v>1139110.1416573953</v>
      </c>
      <c r="BO125" s="30">
        <v>5327.3316022096387</v>
      </c>
      <c r="BP125" s="30" t="s">
        <v>412</v>
      </c>
      <c r="BQ125" s="30">
        <v>5502.9475442386247</v>
      </c>
      <c r="BR125" s="196">
        <v>2.9615115173226458E-2</v>
      </c>
      <c r="BS125" s="30">
        <v>-1848.2999999999993</v>
      </c>
      <c r="BT125" s="30">
        <v>1137261.8416573952</v>
      </c>
      <c r="BU125" s="30">
        <v>-2587.5</v>
      </c>
      <c r="BV125" s="38">
        <v>1134674.3416573952</v>
      </c>
      <c r="BW125" s="211">
        <v>36352.5</v>
      </c>
      <c r="BX125" s="212">
        <v>1098321.8416573952</v>
      </c>
      <c r="BZ125" s="23">
        <f t="shared" si="1"/>
        <v>8732066</v>
      </c>
      <c r="CB125" s="320"/>
    </row>
    <row r="126" spans="1:80" x14ac:dyDescent="0.25">
      <c r="A126" s="23">
        <v>110733</v>
      </c>
      <c r="B126" s="23">
        <v>8732293</v>
      </c>
      <c r="C126" s="23" t="s">
        <v>210</v>
      </c>
      <c r="D126" s="223">
        <v>289</v>
      </c>
      <c r="E126" s="223">
        <v>289</v>
      </c>
      <c r="F126" s="223">
        <v>0</v>
      </c>
      <c r="G126" s="30">
        <v>1181267.9556309162</v>
      </c>
      <c r="H126" s="30">
        <v>0</v>
      </c>
      <c r="I126" s="30">
        <v>0</v>
      </c>
      <c r="J126" s="30">
        <v>22856.028706536646</v>
      </c>
      <c r="K126" s="30">
        <v>0</v>
      </c>
      <c r="L126" s="30">
        <v>56557.799999999763</v>
      </c>
      <c r="M126" s="30">
        <v>0</v>
      </c>
      <c r="N126" s="30">
        <v>1185.6499999999974</v>
      </c>
      <c r="O126" s="30">
        <v>286.52999999999935</v>
      </c>
      <c r="P126" s="30">
        <v>0</v>
      </c>
      <c r="Q126" s="30">
        <v>0</v>
      </c>
      <c r="R126" s="30">
        <v>0</v>
      </c>
      <c r="S126" s="30">
        <v>0</v>
      </c>
      <c r="T126" s="30">
        <v>0</v>
      </c>
      <c r="U126" s="30">
        <v>0</v>
      </c>
      <c r="V126" s="30">
        <v>0</v>
      </c>
      <c r="W126" s="30">
        <v>0</v>
      </c>
      <c r="X126" s="30">
        <v>0</v>
      </c>
      <c r="Y126" s="30">
        <v>0</v>
      </c>
      <c r="Z126" s="30">
        <v>6383.0325555253248</v>
      </c>
      <c r="AA126" s="30">
        <v>0</v>
      </c>
      <c r="AB126" s="30">
        <v>111605.59968446977</v>
      </c>
      <c r="AC126" s="30">
        <v>0</v>
      </c>
      <c r="AD126" s="30">
        <v>653.84837237048225</v>
      </c>
      <c r="AE126" s="30">
        <v>0</v>
      </c>
      <c r="AF126" s="30">
        <v>153580.44371785081</v>
      </c>
      <c r="AG126" s="30">
        <v>0</v>
      </c>
      <c r="AH126" s="30">
        <v>0</v>
      </c>
      <c r="AI126" s="30">
        <v>0</v>
      </c>
      <c r="AJ126" s="30">
        <v>53002.5</v>
      </c>
      <c r="AK126" s="30">
        <v>0</v>
      </c>
      <c r="AL126" s="30">
        <v>0</v>
      </c>
      <c r="AM126" s="30">
        <v>0</v>
      </c>
      <c r="AN126" s="30">
        <v>0</v>
      </c>
      <c r="AO126" s="30">
        <v>0</v>
      </c>
      <c r="AP126" s="30">
        <v>0</v>
      </c>
      <c r="AQ126" s="30">
        <v>0</v>
      </c>
      <c r="AR126" s="30">
        <v>0</v>
      </c>
      <c r="AS126" s="30">
        <v>1181267.9556309162</v>
      </c>
      <c r="AT126" s="30">
        <v>199528.48931890196</v>
      </c>
      <c r="AU126" s="30">
        <v>206582.94371785081</v>
      </c>
      <c r="AV126" s="30">
        <v>167901.83578036004</v>
      </c>
      <c r="AW126" s="38">
        <v>1587379.3886676689</v>
      </c>
      <c r="AX126" s="30">
        <v>1534376.8886676689</v>
      </c>
      <c r="AY126" s="30">
        <v>5115</v>
      </c>
      <c r="AZ126" s="30">
        <v>1478235</v>
      </c>
      <c r="BA126" s="30">
        <v>0</v>
      </c>
      <c r="BB126" s="30">
        <v>0</v>
      </c>
      <c r="BC126" s="30">
        <v>1587379.3886676689</v>
      </c>
      <c r="BD126" s="30">
        <v>1587379.3886676691</v>
      </c>
      <c r="BE126" s="30">
        <v>0</v>
      </c>
      <c r="BF126" s="30">
        <v>1531237.5</v>
      </c>
      <c r="BG126" s="30">
        <v>1324654.5562821492</v>
      </c>
      <c r="BH126" s="30">
        <v>1380796.4449498181</v>
      </c>
      <c r="BI126" s="30">
        <v>4777.8423700685744</v>
      </c>
      <c r="BJ126" s="30">
        <v>4644.2299314457168</v>
      </c>
      <c r="BK126" s="196">
        <v>2.8769557191425474E-2</v>
      </c>
      <c r="BL126" s="30">
        <v>0</v>
      </c>
      <c r="BM126" s="30">
        <v>0</v>
      </c>
      <c r="BN126" s="38">
        <v>1587379.3886676689</v>
      </c>
      <c r="BO126" s="30">
        <v>5309.262590545567</v>
      </c>
      <c r="BP126" s="30" t="s">
        <v>412</v>
      </c>
      <c r="BQ126" s="30">
        <v>5492.6622445248058</v>
      </c>
      <c r="BR126" s="196">
        <v>2.6903415077440762E-2</v>
      </c>
      <c r="BS126" s="30">
        <v>-2607.9499999999994</v>
      </c>
      <c r="BT126" s="30">
        <v>1584771.438667669</v>
      </c>
      <c r="BU126" s="30">
        <v>-3612.5</v>
      </c>
      <c r="BV126" s="38">
        <v>1581158.938667669</v>
      </c>
      <c r="BW126" s="211">
        <v>53002.5</v>
      </c>
      <c r="BX126" s="212">
        <v>1528156.438667669</v>
      </c>
      <c r="BZ126" s="23">
        <f t="shared" si="1"/>
        <v>8732293</v>
      </c>
      <c r="CB126" s="320"/>
    </row>
    <row r="127" spans="1:80" x14ac:dyDescent="0.25">
      <c r="A127" s="23">
        <v>149958</v>
      </c>
      <c r="B127" s="23">
        <v>8733053</v>
      </c>
      <c r="C127" s="23" t="s">
        <v>211</v>
      </c>
      <c r="D127" s="223">
        <v>81</v>
      </c>
      <c r="E127" s="223">
        <v>81</v>
      </c>
      <c r="F127" s="223">
        <v>0</v>
      </c>
      <c r="G127" s="30">
        <v>331082.02216645057</v>
      </c>
      <c r="H127" s="30">
        <v>0</v>
      </c>
      <c r="I127" s="30">
        <v>0</v>
      </c>
      <c r="J127" s="30">
        <v>6602.8527374439136</v>
      </c>
      <c r="K127" s="30">
        <v>0</v>
      </c>
      <c r="L127" s="30">
        <v>16338.919999999916</v>
      </c>
      <c r="M127" s="30">
        <v>0</v>
      </c>
      <c r="N127" s="30">
        <v>0</v>
      </c>
      <c r="O127" s="30">
        <v>0</v>
      </c>
      <c r="P127" s="30">
        <v>0</v>
      </c>
      <c r="Q127" s="30">
        <v>0</v>
      </c>
      <c r="R127" s="30">
        <v>0</v>
      </c>
      <c r="S127" s="30">
        <v>0</v>
      </c>
      <c r="T127" s="30">
        <v>0</v>
      </c>
      <c r="U127" s="30">
        <v>0</v>
      </c>
      <c r="V127" s="30">
        <v>0</v>
      </c>
      <c r="W127" s="30">
        <v>0</v>
      </c>
      <c r="X127" s="30">
        <v>0</v>
      </c>
      <c r="Y127" s="30">
        <v>0</v>
      </c>
      <c r="Z127" s="30">
        <v>4638.1897462294728</v>
      </c>
      <c r="AA127" s="30">
        <v>0</v>
      </c>
      <c r="AB127" s="30">
        <v>19532.249694054852</v>
      </c>
      <c r="AC127" s="30">
        <v>0</v>
      </c>
      <c r="AD127" s="30">
        <v>2120.0538134437279</v>
      </c>
      <c r="AE127" s="30">
        <v>0</v>
      </c>
      <c r="AF127" s="30">
        <v>153580.44371785081</v>
      </c>
      <c r="AG127" s="30">
        <v>54137.864091951</v>
      </c>
      <c r="AH127" s="30">
        <v>0</v>
      </c>
      <c r="AI127" s="30">
        <v>0</v>
      </c>
      <c r="AJ127" s="30">
        <v>3243.5</v>
      </c>
      <c r="AK127" s="30">
        <v>0</v>
      </c>
      <c r="AL127" s="30">
        <v>0</v>
      </c>
      <c r="AM127" s="30">
        <v>0</v>
      </c>
      <c r="AN127" s="30">
        <v>0</v>
      </c>
      <c r="AO127" s="30">
        <v>0</v>
      </c>
      <c r="AP127" s="30">
        <v>0</v>
      </c>
      <c r="AQ127" s="30">
        <v>0</v>
      </c>
      <c r="AR127" s="30">
        <v>0</v>
      </c>
      <c r="AS127" s="30">
        <v>331082.02216645057</v>
      </c>
      <c r="AT127" s="30">
        <v>49232.265991171887</v>
      </c>
      <c r="AU127" s="30">
        <v>210961.8078098018</v>
      </c>
      <c r="AV127" s="30">
        <v>35069.707854457258</v>
      </c>
      <c r="AW127" s="38">
        <v>591276.09596742422</v>
      </c>
      <c r="AX127" s="30">
        <v>588032.59596742422</v>
      </c>
      <c r="AY127" s="30">
        <v>5115</v>
      </c>
      <c r="AZ127" s="30">
        <v>414315</v>
      </c>
      <c r="BA127" s="30">
        <v>0</v>
      </c>
      <c r="BB127" s="30">
        <v>0</v>
      </c>
      <c r="BC127" s="30">
        <v>591276.09596742422</v>
      </c>
      <c r="BD127" s="30">
        <v>591276.09596742422</v>
      </c>
      <c r="BE127" s="30">
        <v>0</v>
      </c>
      <c r="BF127" s="30">
        <v>417558.5</v>
      </c>
      <c r="BG127" s="30">
        <v>206596.6921901982</v>
      </c>
      <c r="BH127" s="30">
        <v>380314.28815762245</v>
      </c>
      <c r="BI127" s="30">
        <v>4695.2381254027459</v>
      </c>
      <c r="BJ127" s="30">
        <v>4338.9688471450363</v>
      </c>
      <c r="BK127" s="196">
        <v>8.2109204008719364E-2</v>
      </c>
      <c r="BL127" s="30">
        <v>0</v>
      </c>
      <c r="BM127" s="30">
        <v>0</v>
      </c>
      <c r="BN127" s="38">
        <v>591276.09596742422</v>
      </c>
      <c r="BO127" s="30">
        <v>7259.6616786101758</v>
      </c>
      <c r="BP127" s="30" t="s">
        <v>412</v>
      </c>
      <c r="BQ127" s="30">
        <v>7299.704888486719</v>
      </c>
      <c r="BR127" s="196">
        <v>7.1652332571017219E-2</v>
      </c>
      <c r="BS127" s="30">
        <v>0</v>
      </c>
      <c r="BT127" s="30">
        <v>591276.09596742422</v>
      </c>
      <c r="BU127" s="30">
        <v>0</v>
      </c>
      <c r="BV127" s="38">
        <v>591276.09596742422</v>
      </c>
      <c r="BW127" s="211">
        <v>3243.5</v>
      </c>
      <c r="BX127" s="212">
        <v>588032.59596742422</v>
      </c>
      <c r="BZ127" s="23">
        <f t="shared" si="1"/>
        <v>8733053</v>
      </c>
      <c r="CB127" s="320"/>
    </row>
    <row r="128" spans="1:80" x14ac:dyDescent="0.25">
      <c r="A128" s="23">
        <v>110637</v>
      </c>
      <c r="B128" s="23">
        <v>8732074</v>
      </c>
      <c r="C128" s="23" t="s">
        <v>212</v>
      </c>
      <c r="D128" s="223">
        <v>403</v>
      </c>
      <c r="E128" s="223">
        <v>403</v>
      </c>
      <c r="F128" s="223">
        <v>0</v>
      </c>
      <c r="G128" s="30">
        <v>1647235.2460874021</v>
      </c>
      <c r="H128" s="30">
        <v>0</v>
      </c>
      <c r="I128" s="30">
        <v>0</v>
      </c>
      <c r="J128" s="30">
        <v>50791.17490341494</v>
      </c>
      <c r="K128" s="30">
        <v>0</v>
      </c>
      <c r="L128" s="30">
        <v>128197.67999999963</v>
      </c>
      <c r="M128" s="30">
        <v>0</v>
      </c>
      <c r="N128" s="30">
        <v>237.12999999999982</v>
      </c>
      <c r="O128" s="30">
        <v>286.5299999999998</v>
      </c>
      <c r="P128" s="30">
        <v>0</v>
      </c>
      <c r="Q128" s="30">
        <v>0</v>
      </c>
      <c r="R128" s="30">
        <v>0</v>
      </c>
      <c r="S128" s="30">
        <v>0</v>
      </c>
      <c r="T128" s="30">
        <v>0</v>
      </c>
      <c r="U128" s="30">
        <v>0</v>
      </c>
      <c r="V128" s="30">
        <v>0</v>
      </c>
      <c r="W128" s="30">
        <v>0</v>
      </c>
      <c r="X128" s="30">
        <v>0</v>
      </c>
      <c r="Y128" s="30">
        <v>0</v>
      </c>
      <c r="Z128" s="30">
        <v>21253.359573048579</v>
      </c>
      <c r="AA128" s="30">
        <v>0</v>
      </c>
      <c r="AB128" s="30">
        <v>139286.32380913416</v>
      </c>
      <c r="AC128" s="30">
        <v>0</v>
      </c>
      <c r="AD128" s="30">
        <v>812.35706870270121</v>
      </c>
      <c r="AE128" s="30">
        <v>0</v>
      </c>
      <c r="AF128" s="30">
        <v>153580.44371785081</v>
      </c>
      <c r="AG128" s="30">
        <v>0</v>
      </c>
      <c r="AH128" s="30">
        <v>0</v>
      </c>
      <c r="AI128" s="30">
        <v>0</v>
      </c>
      <c r="AJ128" s="30">
        <v>86025</v>
      </c>
      <c r="AK128" s="30">
        <v>0</v>
      </c>
      <c r="AL128" s="30">
        <v>0</v>
      </c>
      <c r="AM128" s="30">
        <v>0</v>
      </c>
      <c r="AN128" s="30">
        <v>0</v>
      </c>
      <c r="AO128" s="30">
        <v>0</v>
      </c>
      <c r="AP128" s="30">
        <v>0</v>
      </c>
      <c r="AQ128" s="30">
        <v>0</v>
      </c>
      <c r="AR128" s="30">
        <v>0</v>
      </c>
      <c r="AS128" s="30">
        <v>1647235.2460874021</v>
      </c>
      <c r="AT128" s="30">
        <v>340864.55535429996</v>
      </c>
      <c r="AU128" s="30">
        <v>239605.44371785081</v>
      </c>
      <c r="AV128" s="30">
        <v>223467.36414297172</v>
      </c>
      <c r="AW128" s="38">
        <v>2227705.2451595529</v>
      </c>
      <c r="AX128" s="30">
        <v>2141680.2451595529</v>
      </c>
      <c r="AY128" s="30">
        <v>5115</v>
      </c>
      <c r="AZ128" s="30">
        <v>2061345</v>
      </c>
      <c r="BA128" s="30">
        <v>0</v>
      </c>
      <c r="BB128" s="30">
        <v>0</v>
      </c>
      <c r="BC128" s="30">
        <v>2227705.2451595529</v>
      </c>
      <c r="BD128" s="30">
        <v>2227705.2451595529</v>
      </c>
      <c r="BE128" s="30">
        <v>0</v>
      </c>
      <c r="BF128" s="30">
        <v>2147370</v>
      </c>
      <c r="BG128" s="30">
        <v>1907764.5562821492</v>
      </c>
      <c r="BH128" s="30">
        <v>1988099.8014417021</v>
      </c>
      <c r="BI128" s="30">
        <v>4933.2501276469038</v>
      </c>
      <c r="BJ128" s="30">
        <v>4753.2103724034423</v>
      </c>
      <c r="BK128" s="196">
        <v>3.7877506177456464E-2</v>
      </c>
      <c r="BL128" s="30">
        <v>0</v>
      </c>
      <c r="BM128" s="30">
        <v>0</v>
      </c>
      <c r="BN128" s="38">
        <v>2227705.2451595529</v>
      </c>
      <c r="BO128" s="30">
        <v>5314.343040098146</v>
      </c>
      <c r="BP128" s="30" t="s">
        <v>412</v>
      </c>
      <c r="BQ128" s="30">
        <v>5527.8045785596842</v>
      </c>
      <c r="BR128" s="196">
        <v>3.1135595103682467E-2</v>
      </c>
      <c r="BS128" s="30">
        <v>-3809.8999999999996</v>
      </c>
      <c r="BT128" s="30">
        <v>2223895.345159553</v>
      </c>
      <c r="BU128" s="30">
        <v>-5037.5</v>
      </c>
      <c r="BV128" s="38">
        <v>2218857.845159553</v>
      </c>
      <c r="BW128" s="211">
        <v>86025</v>
      </c>
      <c r="BX128" s="212">
        <v>2132832.845159553</v>
      </c>
      <c r="BZ128" s="23">
        <f t="shared" si="1"/>
        <v>8732074</v>
      </c>
      <c r="CB128" s="320"/>
    </row>
    <row r="129" spans="1:80" x14ac:dyDescent="0.25">
      <c r="A129" s="23">
        <v>136992</v>
      </c>
      <c r="B129" s="23">
        <v>8735411</v>
      </c>
      <c r="C129" s="23" t="s">
        <v>213</v>
      </c>
      <c r="D129" s="223">
        <v>1307</v>
      </c>
      <c r="E129" s="223">
        <v>0</v>
      </c>
      <c r="F129" s="223">
        <v>1307</v>
      </c>
      <c r="G129" s="30">
        <v>0</v>
      </c>
      <c r="H129" s="30">
        <v>4477808.3139037648</v>
      </c>
      <c r="I129" s="30">
        <v>3378206.5329225017</v>
      </c>
      <c r="J129" s="30">
        <v>0</v>
      </c>
      <c r="K129" s="30">
        <v>163547.58318899601</v>
      </c>
      <c r="L129" s="30">
        <v>0</v>
      </c>
      <c r="M129" s="30">
        <v>587703.83999999973</v>
      </c>
      <c r="N129" s="30">
        <v>0</v>
      </c>
      <c r="O129" s="30">
        <v>0</v>
      </c>
      <c r="P129" s="30">
        <v>0</v>
      </c>
      <c r="Q129" s="30">
        <v>0</v>
      </c>
      <c r="R129" s="30">
        <v>0</v>
      </c>
      <c r="S129" s="30">
        <v>0</v>
      </c>
      <c r="T129" s="30">
        <v>36780.856756789814</v>
      </c>
      <c r="U129" s="30">
        <v>22207.30973994853</v>
      </c>
      <c r="V129" s="30">
        <v>0</v>
      </c>
      <c r="W129" s="30">
        <v>1428.1874923336438</v>
      </c>
      <c r="X129" s="30">
        <v>0</v>
      </c>
      <c r="Y129" s="30">
        <v>0</v>
      </c>
      <c r="Z129" s="30">
        <v>0</v>
      </c>
      <c r="AA129" s="30">
        <v>45903.152922611051</v>
      </c>
      <c r="AB129" s="30">
        <v>0</v>
      </c>
      <c r="AC129" s="30">
        <v>534110.51136812416</v>
      </c>
      <c r="AD129" s="30">
        <v>0</v>
      </c>
      <c r="AE129" s="30">
        <v>0</v>
      </c>
      <c r="AF129" s="30">
        <v>153580.44371785081</v>
      </c>
      <c r="AG129" s="30">
        <v>0</v>
      </c>
      <c r="AH129" s="30">
        <v>0</v>
      </c>
      <c r="AI129" s="30">
        <v>0</v>
      </c>
      <c r="AJ129" s="30">
        <v>56055</v>
      </c>
      <c r="AK129" s="30">
        <v>0</v>
      </c>
      <c r="AL129" s="30">
        <v>0</v>
      </c>
      <c r="AM129" s="30">
        <v>0</v>
      </c>
      <c r="AN129" s="30">
        <v>0</v>
      </c>
      <c r="AO129" s="30">
        <v>0</v>
      </c>
      <c r="AP129" s="30">
        <v>0</v>
      </c>
      <c r="AQ129" s="30">
        <v>0</v>
      </c>
      <c r="AR129" s="30">
        <v>0</v>
      </c>
      <c r="AS129" s="30">
        <v>7856014.8468262665</v>
      </c>
      <c r="AT129" s="30">
        <v>1391681.4414688032</v>
      </c>
      <c r="AU129" s="30">
        <v>209635.44371785081</v>
      </c>
      <c r="AV129" s="30">
        <v>968788.51305187843</v>
      </c>
      <c r="AW129" s="38">
        <v>9457331.7320129201</v>
      </c>
      <c r="AX129" s="30">
        <v>9401276.7320129201</v>
      </c>
      <c r="AY129" s="30">
        <v>6640</v>
      </c>
      <c r="AZ129" s="30">
        <v>8678480</v>
      </c>
      <c r="BA129" s="30">
        <v>0</v>
      </c>
      <c r="BB129" s="30">
        <v>0</v>
      </c>
      <c r="BC129" s="30">
        <v>9457331.7320129201</v>
      </c>
      <c r="BD129" s="30">
        <v>0</v>
      </c>
      <c r="BE129" s="30">
        <v>9457331.7320129201</v>
      </c>
      <c r="BF129" s="30">
        <v>8734535</v>
      </c>
      <c r="BG129" s="30">
        <v>8524899.5562821496</v>
      </c>
      <c r="BH129" s="30">
        <v>9247696.2882950697</v>
      </c>
      <c r="BI129" s="30">
        <v>7075.5136100191812</v>
      </c>
      <c r="BJ129" s="30">
        <v>6839.033727675981</v>
      </c>
      <c r="BK129" s="196">
        <v>3.4577966970132205E-2</v>
      </c>
      <c r="BL129" s="30">
        <v>0</v>
      </c>
      <c r="BM129" s="30">
        <v>0</v>
      </c>
      <c r="BN129" s="38">
        <v>9457331.7320129201</v>
      </c>
      <c r="BO129" s="30">
        <v>7193.0196878446213</v>
      </c>
      <c r="BP129" s="30" t="s">
        <v>412</v>
      </c>
      <c r="BQ129" s="30">
        <v>7235.9079816472231</v>
      </c>
      <c r="BR129" s="196">
        <v>3.5072691826000701E-2</v>
      </c>
      <c r="BS129" s="30">
        <v>0</v>
      </c>
      <c r="BT129" s="30">
        <v>9457331.7320129201</v>
      </c>
      <c r="BU129" s="30">
        <v>0</v>
      </c>
      <c r="BV129" s="38">
        <v>9457331.7320129201</v>
      </c>
      <c r="BW129" s="211">
        <v>56055</v>
      </c>
      <c r="BX129" s="212">
        <v>9401276.7320129201</v>
      </c>
      <c r="BZ129" s="23">
        <f t="shared" si="1"/>
        <v>8735411</v>
      </c>
      <c r="CB129" s="320"/>
    </row>
    <row r="130" spans="1:80" x14ac:dyDescent="0.25">
      <c r="A130" s="23">
        <v>110638</v>
      </c>
      <c r="B130" s="23">
        <v>8732075</v>
      </c>
      <c r="C130" s="23" t="s">
        <v>214</v>
      </c>
      <c r="D130" s="223">
        <v>191</v>
      </c>
      <c r="E130" s="223">
        <v>191</v>
      </c>
      <c r="F130" s="223">
        <v>0</v>
      </c>
      <c r="G130" s="30">
        <v>780699.58313323522</v>
      </c>
      <c r="H130" s="30">
        <v>0</v>
      </c>
      <c r="I130" s="30">
        <v>0</v>
      </c>
      <c r="J130" s="30">
        <v>27935.146196878228</v>
      </c>
      <c r="K130" s="30">
        <v>0</v>
      </c>
      <c r="L130" s="30">
        <v>70383.039999999775</v>
      </c>
      <c r="M130" s="30">
        <v>0</v>
      </c>
      <c r="N130" s="30">
        <v>41734.879999999976</v>
      </c>
      <c r="O130" s="30">
        <v>2005.7099999999962</v>
      </c>
      <c r="P130" s="30">
        <v>0</v>
      </c>
      <c r="Q130" s="30">
        <v>0</v>
      </c>
      <c r="R130" s="30">
        <v>0</v>
      </c>
      <c r="S130" s="30">
        <v>0</v>
      </c>
      <c r="T130" s="30">
        <v>0</v>
      </c>
      <c r="U130" s="30">
        <v>0</v>
      </c>
      <c r="V130" s="30">
        <v>0</v>
      </c>
      <c r="W130" s="30">
        <v>0</v>
      </c>
      <c r="X130" s="30">
        <v>0</v>
      </c>
      <c r="Y130" s="30">
        <v>0</v>
      </c>
      <c r="Z130" s="30">
        <v>3466.9165082880481</v>
      </c>
      <c r="AA130" s="30">
        <v>0</v>
      </c>
      <c r="AB130" s="30">
        <v>68745.92363282475</v>
      </c>
      <c r="AC130" s="30">
        <v>0</v>
      </c>
      <c r="AD130" s="30">
        <v>0</v>
      </c>
      <c r="AE130" s="30">
        <v>0</v>
      </c>
      <c r="AF130" s="30">
        <v>153580.44371785081</v>
      </c>
      <c r="AG130" s="30">
        <v>0</v>
      </c>
      <c r="AH130" s="30">
        <v>0</v>
      </c>
      <c r="AI130" s="30">
        <v>0</v>
      </c>
      <c r="AJ130" s="30">
        <v>34410</v>
      </c>
      <c r="AK130" s="30">
        <v>0</v>
      </c>
      <c r="AL130" s="30">
        <v>0</v>
      </c>
      <c r="AM130" s="30">
        <v>0</v>
      </c>
      <c r="AN130" s="30">
        <v>0</v>
      </c>
      <c r="AO130" s="30">
        <v>0</v>
      </c>
      <c r="AP130" s="30">
        <v>0</v>
      </c>
      <c r="AQ130" s="30">
        <v>0</v>
      </c>
      <c r="AR130" s="30">
        <v>0</v>
      </c>
      <c r="AS130" s="30">
        <v>780699.58313323522</v>
      </c>
      <c r="AT130" s="30">
        <v>214271.61633799074</v>
      </c>
      <c r="AU130" s="30">
        <v>187990.44371785081</v>
      </c>
      <c r="AV130" s="30">
        <v>142611.16807784192</v>
      </c>
      <c r="AW130" s="38">
        <v>1182961.6431890768</v>
      </c>
      <c r="AX130" s="30">
        <v>1148551.6431890768</v>
      </c>
      <c r="AY130" s="30">
        <v>5115</v>
      </c>
      <c r="AZ130" s="30">
        <v>976965</v>
      </c>
      <c r="BA130" s="30">
        <v>0</v>
      </c>
      <c r="BB130" s="30">
        <v>0</v>
      </c>
      <c r="BC130" s="30">
        <v>1182961.6431890768</v>
      </c>
      <c r="BD130" s="30">
        <v>1182961.6431890768</v>
      </c>
      <c r="BE130" s="30">
        <v>0</v>
      </c>
      <c r="BF130" s="30">
        <v>1011375</v>
      </c>
      <c r="BG130" s="30">
        <v>823384.55628214916</v>
      </c>
      <c r="BH130" s="30">
        <v>994971.19947122596</v>
      </c>
      <c r="BI130" s="30">
        <v>5209.2732956608688</v>
      </c>
      <c r="BJ130" s="30">
        <v>5088.406656254223</v>
      </c>
      <c r="BK130" s="196">
        <v>2.3753337256975555E-2</v>
      </c>
      <c r="BL130" s="30">
        <v>0</v>
      </c>
      <c r="BM130" s="30">
        <v>0</v>
      </c>
      <c r="BN130" s="38">
        <v>1182961.6431890768</v>
      </c>
      <c r="BO130" s="30">
        <v>6013.3593884244856</v>
      </c>
      <c r="BP130" s="30" t="s">
        <v>412</v>
      </c>
      <c r="BQ130" s="30">
        <v>6193.516456487313</v>
      </c>
      <c r="BR130" s="196">
        <v>3.7723230595170021E-2</v>
      </c>
      <c r="BS130" s="30">
        <v>-1841.0500000000002</v>
      </c>
      <c r="BT130" s="30">
        <v>1181120.5931890768</v>
      </c>
      <c r="BU130" s="30">
        <v>-2387.5</v>
      </c>
      <c r="BV130" s="38">
        <v>1178733.0931890768</v>
      </c>
      <c r="BW130" s="211">
        <v>34410</v>
      </c>
      <c r="BX130" s="212">
        <v>1144323.0931890768</v>
      </c>
      <c r="BZ130" s="23">
        <f t="shared" si="1"/>
        <v>8732075</v>
      </c>
      <c r="CB130" s="320"/>
    </row>
    <row r="131" spans="1:80" x14ac:dyDescent="0.25">
      <c r="A131" s="23">
        <v>149098</v>
      </c>
      <c r="B131" s="23">
        <v>8732099</v>
      </c>
      <c r="C131" s="23" t="s">
        <v>215</v>
      </c>
      <c r="D131" s="223">
        <v>187.08333333333331</v>
      </c>
      <c r="E131" s="223">
        <v>187.08333333333331</v>
      </c>
      <c r="F131" s="223">
        <v>0</v>
      </c>
      <c r="G131" s="30">
        <v>764690.47300790274</v>
      </c>
      <c r="H131" s="30">
        <v>0</v>
      </c>
      <c r="I131" s="30">
        <v>0</v>
      </c>
      <c r="J131" s="30">
        <v>16552.188531024109</v>
      </c>
      <c r="K131" s="30">
        <v>0</v>
      </c>
      <c r="L131" s="30">
        <v>43992.778602150443</v>
      </c>
      <c r="M131" s="30">
        <v>0</v>
      </c>
      <c r="N131" s="30">
        <v>7155.3340053763359</v>
      </c>
      <c r="O131" s="30">
        <v>3112.547661290319</v>
      </c>
      <c r="P131" s="30">
        <v>6511.3690322580578</v>
      </c>
      <c r="Q131" s="30">
        <v>0</v>
      </c>
      <c r="R131" s="30">
        <v>0</v>
      </c>
      <c r="S131" s="30">
        <v>0</v>
      </c>
      <c r="T131" s="30">
        <v>0</v>
      </c>
      <c r="U131" s="30">
        <v>0</v>
      </c>
      <c r="V131" s="30">
        <v>0</v>
      </c>
      <c r="W131" s="30">
        <v>0</v>
      </c>
      <c r="X131" s="30">
        <v>0</v>
      </c>
      <c r="Y131" s="30">
        <v>0</v>
      </c>
      <c r="Z131" s="30">
        <v>34526.966855091596</v>
      </c>
      <c r="AA131" s="30">
        <v>0</v>
      </c>
      <c r="AB131" s="30">
        <v>101028.68846880028</v>
      </c>
      <c r="AC131" s="30">
        <v>0</v>
      </c>
      <c r="AD131" s="30">
        <v>29534.761339607765</v>
      </c>
      <c r="AE131" s="30">
        <v>0</v>
      </c>
      <c r="AF131" s="30">
        <v>153580.44371785081</v>
      </c>
      <c r="AG131" s="30">
        <v>0</v>
      </c>
      <c r="AH131" s="30">
        <v>0</v>
      </c>
      <c r="AI131" s="30">
        <v>0</v>
      </c>
      <c r="AJ131" s="30">
        <v>18981</v>
      </c>
      <c r="AK131" s="30">
        <v>0</v>
      </c>
      <c r="AL131" s="30">
        <v>0</v>
      </c>
      <c r="AM131" s="30">
        <v>0</v>
      </c>
      <c r="AN131" s="30">
        <v>0</v>
      </c>
      <c r="AO131" s="30">
        <v>0</v>
      </c>
      <c r="AP131" s="30">
        <v>0</v>
      </c>
      <c r="AQ131" s="30">
        <v>0</v>
      </c>
      <c r="AR131" s="30">
        <v>0</v>
      </c>
      <c r="AS131" s="30">
        <v>764690.47300790274</v>
      </c>
      <c r="AT131" s="30">
        <v>242414.6344955989</v>
      </c>
      <c r="AU131" s="30">
        <v>172561.44371785081</v>
      </c>
      <c r="AV131" s="30">
        <v>150255.24212662736</v>
      </c>
      <c r="AW131" s="38">
        <v>1179666.5512213525</v>
      </c>
      <c r="AX131" s="30">
        <v>1160685.5512213525</v>
      </c>
      <c r="AY131" s="30">
        <v>5115</v>
      </c>
      <c r="AZ131" s="30">
        <v>956931.24999999988</v>
      </c>
      <c r="BA131" s="30">
        <v>0</v>
      </c>
      <c r="BB131" s="30">
        <v>0</v>
      </c>
      <c r="BC131" s="30">
        <v>1179666.5512213525</v>
      </c>
      <c r="BD131" s="30">
        <v>1179666.5512213525</v>
      </c>
      <c r="BE131" s="30">
        <v>0</v>
      </c>
      <c r="BF131" s="30">
        <v>975912.24999999988</v>
      </c>
      <c r="BG131" s="30">
        <v>803350.80628214905</v>
      </c>
      <c r="BH131" s="30">
        <v>1007105.1075035017</v>
      </c>
      <c r="BI131" s="30">
        <v>5383.1898842057999</v>
      </c>
      <c r="BJ131" s="30">
        <v>5024.0625137525303</v>
      </c>
      <c r="BK131" s="196">
        <v>7.1481469322927108E-2</v>
      </c>
      <c r="BL131" s="30">
        <v>0</v>
      </c>
      <c r="BM131" s="30">
        <v>0</v>
      </c>
      <c r="BN131" s="38">
        <v>1179666.5512213525</v>
      </c>
      <c r="BO131" s="30">
        <v>6204.1098506263843</v>
      </c>
      <c r="BP131" s="30" t="s">
        <v>412</v>
      </c>
      <c r="BQ131" s="30">
        <v>6305.5673116508824</v>
      </c>
      <c r="BR131" s="196">
        <v>4.2107462861465494E-2</v>
      </c>
      <c r="BS131" s="30">
        <v>0</v>
      </c>
      <c r="BT131" s="30">
        <v>1179666.5512213525</v>
      </c>
      <c r="BU131" s="30">
        <v>0</v>
      </c>
      <c r="BV131" s="38">
        <v>1179666.5512213525</v>
      </c>
      <c r="BW131" s="211">
        <v>18981</v>
      </c>
      <c r="BX131" s="212">
        <v>1160685.5512213525</v>
      </c>
      <c r="BZ131" s="23">
        <f t="shared" si="1"/>
        <v>8732099</v>
      </c>
      <c r="CB131" s="320"/>
    </row>
    <row r="132" spans="1:80" x14ac:dyDescent="0.25">
      <c r="A132" s="23">
        <v>110666</v>
      </c>
      <c r="B132" s="23">
        <v>8732121</v>
      </c>
      <c r="C132" s="23" t="s">
        <v>216</v>
      </c>
      <c r="D132" s="223">
        <v>397</v>
      </c>
      <c r="E132" s="223">
        <v>397</v>
      </c>
      <c r="F132" s="223">
        <v>0</v>
      </c>
      <c r="G132" s="30">
        <v>1622710.6518528501</v>
      </c>
      <c r="H132" s="30">
        <v>0</v>
      </c>
      <c r="I132" s="30">
        <v>0</v>
      </c>
      <c r="J132" s="30">
        <v>30474.704942048815</v>
      </c>
      <c r="K132" s="30">
        <v>0</v>
      </c>
      <c r="L132" s="30">
        <v>75410.399999999572</v>
      </c>
      <c r="M132" s="30">
        <v>0</v>
      </c>
      <c r="N132" s="30">
        <v>19304.783316455647</v>
      </c>
      <c r="O132" s="30">
        <v>4319.711772151898</v>
      </c>
      <c r="P132" s="30">
        <v>0</v>
      </c>
      <c r="Q132" s="30">
        <v>0</v>
      </c>
      <c r="R132" s="30">
        <v>0</v>
      </c>
      <c r="S132" s="30">
        <v>0</v>
      </c>
      <c r="T132" s="30">
        <v>0</v>
      </c>
      <c r="U132" s="30">
        <v>0</v>
      </c>
      <c r="V132" s="30">
        <v>0</v>
      </c>
      <c r="W132" s="30">
        <v>0</v>
      </c>
      <c r="X132" s="30">
        <v>0</v>
      </c>
      <c r="Y132" s="30">
        <v>0</v>
      </c>
      <c r="Z132" s="30">
        <v>49005.834826873572</v>
      </c>
      <c r="AA132" s="30">
        <v>0</v>
      </c>
      <c r="AB132" s="30">
        <v>168049.72277105902</v>
      </c>
      <c r="AC132" s="30">
        <v>0</v>
      </c>
      <c r="AD132" s="30">
        <v>5131.7190437562886</v>
      </c>
      <c r="AE132" s="30">
        <v>0</v>
      </c>
      <c r="AF132" s="30">
        <v>153580.44371785081</v>
      </c>
      <c r="AG132" s="30">
        <v>0</v>
      </c>
      <c r="AH132" s="30">
        <v>0</v>
      </c>
      <c r="AI132" s="30">
        <v>0</v>
      </c>
      <c r="AJ132" s="30">
        <v>61050</v>
      </c>
      <c r="AK132" s="30">
        <v>0</v>
      </c>
      <c r="AL132" s="30">
        <v>0</v>
      </c>
      <c r="AM132" s="30">
        <v>0</v>
      </c>
      <c r="AN132" s="30">
        <v>0</v>
      </c>
      <c r="AO132" s="30">
        <v>0</v>
      </c>
      <c r="AP132" s="30">
        <v>0</v>
      </c>
      <c r="AQ132" s="30">
        <v>0</v>
      </c>
      <c r="AR132" s="30">
        <v>0</v>
      </c>
      <c r="AS132" s="30">
        <v>1622710.6518528501</v>
      </c>
      <c r="AT132" s="30">
        <v>351696.87667234486</v>
      </c>
      <c r="AU132" s="30">
        <v>214630.44371785081</v>
      </c>
      <c r="AV132" s="30">
        <v>261265.03065583351</v>
      </c>
      <c r="AW132" s="38">
        <v>2189037.9722430459</v>
      </c>
      <c r="AX132" s="30">
        <v>2127987.9722430459</v>
      </c>
      <c r="AY132" s="30">
        <v>5115</v>
      </c>
      <c r="AZ132" s="30">
        <v>2030655</v>
      </c>
      <c r="BA132" s="30">
        <v>0</v>
      </c>
      <c r="BB132" s="30">
        <v>0</v>
      </c>
      <c r="BC132" s="30">
        <v>2189037.9722430459</v>
      </c>
      <c r="BD132" s="30">
        <v>2189037.9722430459</v>
      </c>
      <c r="BE132" s="30">
        <v>0</v>
      </c>
      <c r="BF132" s="30">
        <v>2091705</v>
      </c>
      <c r="BG132" s="30">
        <v>1877074.5562821492</v>
      </c>
      <c r="BH132" s="30">
        <v>1974407.5285251951</v>
      </c>
      <c r="BI132" s="30">
        <v>4973.318711650365</v>
      </c>
      <c r="BJ132" s="30">
        <v>4887.0496680667075</v>
      </c>
      <c r="BK132" s="196">
        <v>1.7652581709443758E-2</v>
      </c>
      <c r="BL132" s="30">
        <v>0</v>
      </c>
      <c r="BM132" s="30">
        <v>0</v>
      </c>
      <c r="BN132" s="38">
        <v>2189037.9722430459</v>
      </c>
      <c r="BO132" s="30">
        <v>5360.1712147179996</v>
      </c>
      <c r="BP132" s="30" t="s">
        <v>412</v>
      </c>
      <c r="BQ132" s="30">
        <v>5513.9495522494863</v>
      </c>
      <c r="BR132" s="196">
        <v>1.5076948884477748E-2</v>
      </c>
      <c r="BS132" s="30">
        <v>-3574.099999999999</v>
      </c>
      <c r="BT132" s="30">
        <v>2185463.8722430458</v>
      </c>
      <c r="BU132" s="30">
        <v>-4962.5</v>
      </c>
      <c r="BV132" s="38">
        <v>2180501.3722430458</v>
      </c>
      <c r="BW132" s="211">
        <v>61050</v>
      </c>
      <c r="BX132" s="212">
        <v>2119451.3722430458</v>
      </c>
      <c r="BZ132" s="23">
        <f t="shared" si="1"/>
        <v>8732121</v>
      </c>
      <c r="CB132" s="320"/>
    </row>
    <row r="133" spans="1:80" x14ac:dyDescent="0.25">
      <c r="A133" s="23">
        <v>140622</v>
      </c>
      <c r="B133" s="23">
        <v>8732025</v>
      </c>
      <c r="C133" s="23" t="s">
        <v>217</v>
      </c>
      <c r="D133" s="223">
        <v>211</v>
      </c>
      <c r="E133" s="223">
        <v>211</v>
      </c>
      <c r="F133" s="223">
        <v>0</v>
      </c>
      <c r="G133" s="30">
        <v>862448.23058174155</v>
      </c>
      <c r="H133" s="30">
        <v>0</v>
      </c>
      <c r="I133" s="30">
        <v>0</v>
      </c>
      <c r="J133" s="30">
        <v>12697.793725853648</v>
      </c>
      <c r="K133" s="30">
        <v>0</v>
      </c>
      <c r="L133" s="30">
        <v>32677.839999999767</v>
      </c>
      <c r="M133" s="30">
        <v>0</v>
      </c>
      <c r="N133" s="30">
        <v>0</v>
      </c>
      <c r="O133" s="30">
        <v>0</v>
      </c>
      <c r="P133" s="30">
        <v>0</v>
      </c>
      <c r="Q133" s="30">
        <v>0</v>
      </c>
      <c r="R133" s="30">
        <v>0</v>
      </c>
      <c r="S133" s="30">
        <v>0</v>
      </c>
      <c r="T133" s="30">
        <v>0</v>
      </c>
      <c r="U133" s="30">
        <v>0</v>
      </c>
      <c r="V133" s="30">
        <v>0</v>
      </c>
      <c r="W133" s="30">
        <v>0</v>
      </c>
      <c r="X133" s="30">
        <v>0</v>
      </c>
      <c r="Y133" s="30">
        <v>0</v>
      </c>
      <c r="Z133" s="30">
        <v>5237.9471015543686</v>
      </c>
      <c r="AA133" s="30">
        <v>0</v>
      </c>
      <c r="AB133" s="30">
        <v>77180.542877866057</v>
      </c>
      <c r="AC133" s="30">
        <v>0</v>
      </c>
      <c r="AD133" s="30">
        <v>0</v>
      </c>
      <c r="AE133" s="30">
        <v>0</v>
      </c>
      <c r="AF133" s="30">
        <v>153580.44371785081</v>
      </c>
      <c r="AG133" s="30">
        <v>0</v>
      </c>
      <c r="AH133" s="30">
        <v>0</v>
      </c>
      <c r="AI133" s="30">
        <v>0</v>
      </c>
      <c r="AJ133" s="30">
        <v>4266.45</v>
      </c>
      <c r="AK133" s="30">
        <v>0</v>
      </c>
      <c r="AL133" s="30">
        <v>0</v>
      </c>
      <c r="AM133" s="30">
        <v>0</v>
      </c>
      <c r="AN133" s="30">
        <v>0</v>
      </c>
      <c r="AO133" s="30">
        <v>0</v>
      </c>
      <c r="AP133" s="30">
        <v>0</v>
      </c>
      <c r="AQ133" s="30">
        <v>0</v>
      </c>
      <c r="AR133" s="30">
        <v>0</v>
      </c>
      <c r="AS133" s="30">
        <v>862448.23058174155</v>
      </c>
      <c r="AT133" s="30">
        <v>127794.12370527384</v>
      </c>
      <c r="AU133" s="30">
        <v>157846.89371785082</v>
      </c>
      <c r="AV133" s="30">
        <v>116216.03547372106</v>
      </c>
      <c r="AW133" s="38">
        <v>1148089.2480048663</v>
      </c>
      <c r="AX133" s="30">
        <v>1143822.7980048663</v>
      </c>
      <c r="AY133" s="30">
        <v>5115</v>
      </c>
      <c r="AZ133" s="30">
        <v>1079265</v>
      </c>
      <c r="BA133" s="30">
        <v>0</v>
      </c>
      <c r="BB133" s="30">
        <v>0</v>
      </c>
      <c r="BC133" s="30">
        <v>1148089.2480048663</v>
      </c>
      <c r="BD133" s="30">
        <v>1148089.2480048663</v>
      </c>
      <c r="BE133" s="30">
        <v>0</v>
      </c>
      <c r="BF133" s="30">
        <v>1083531.45</v>
      </c>
      <c r="BG133" s="30">
        <v>925684.55628214916</v>
      </c>
      <c r="BH133" s="30">
        <v>990242.35428701551</v>
      </c>
      <c r="BI133" s="30">
        <v>4693.0917264787468</v>
      </c>
      <c r="BJ133" s="30">
        <v>4513.0887410629139</v>
      </c>
      <c r="BK133" s="196">
        <v>3.988465455554923E-2</v>
      </c>
      <c r="BL133" s="30">
        <v>0</v>
      </c>
      <c r="BM133" s="30">
        <v>0</v>
      </c>
      <c r="BN133" s="38">
        <v>1148089.2480048663</v>
      </c>
      <c r="BO133" s="30">
        <v>5420.9611279851488</v>
      </c>
      <c r="BP133" s="30" t="s">
        <v>412</v>
      </c>
      <c r="BQ133" s="30">
        <v>5441.1812701652434</v>
      </c>
      <c r="BR133" s="196">
        <v>3.2808120021286635E-2</v>
      </c>
      <c r="BS133" s="30">
        <v>0</v>
      </c>
      <c r="BT133" s="30">
        <v>1148089.2480048663</v>
      </c>
      <c r="BU133" s="30">
        <v>0</v>
      </c>
      <c r="BV133" s="38">
        <v>1148089.2480048663</v>
      </c>
      <c r="BW133" s="211">
        <v>4266.45</v>
      </c>
      <c r="BX133" s="212">
        <v>1143822.7980048663</v>
      </c>
      <c r="BZ133" s="23">
        <f t="shared" si="1"/>
        <v>8732025</v>
      </c>
      <c r="CB133" s="320"/>
    </row>
    <row r="134" spans="1:80" x14ac:dyDescent="0.25">
      <c r="A134" s="23">
        <v>110614</v>
      </c>
      <c r="B134" s="23">
        <v>8732028</v>
      </c>
      <c r="C134" s="23" t="s">
        <v>218</v>
      </c>
      <c r="D134" s="223">
        <v>363</v>
      </c>
      <c r="E134" s="223">
        <v>363</v>
      </c>
      <c r="F134" s="223">
        <v>0</v>
      </c>
      <c r="G134" s="30">
        <v>1483737.9511903895</v>
      </c>
      <c r="H134" s="30">
        <v>0</v>
      </c>
      <c r="I134" s="30">
        <v>0</v>
      </c>
      <c r="J134" s="30">
        <v>39109.204675629509</v>
      </c>
      <c r="K134" s="30">
        <v>0</v>
      </c>
      <c r="L134" s="30">
        <v>96776.679999999935</v>
      </c>
      <c r="M134" s="30">
        <v>0</v>
      </c>
      <c r="N134" s="30">
        <v>474.25999999999942</v>
      </c>
      <c r="O134" s="30">
        <v>0</v>
      </c>
      <c r="P134" s="30">
        <v>0</v>
      </c>
      <c r="Q134" s="30">
        <v>0</v>
      </c>
      <c r="R134" s="30">
        <v>0</v>
      </c>
      <c r="S134" s="30">
        <v>0</v>
      </c>
      <c r="T134" s="30">
        <v>0</v>
      </c>
      <c r="U134" s="30">
        <v>0</v>
      </c>
      <c r="V134" s="30">
        <v>0</v>
      </c>
      <c r="W134" s="30">
        <v>0</v>
      </c>
      <c r="X134" s="30">
        <v>0</v>
      </c>
      <c r="Y134" s="30">
        <v>0</v>
      </c>
      <c r="Z134" s="30">
        <v>9715.3942564437039</v>
      </c>
      <c r="AA134" s="30">
        <v>0</v>
      </c>
      <c r="AB134" s="30">
        <v>173625.95474503169</v>
      </c>
      <c r="AC134" s="30">
        <v>0</v>
      </c>
      <c r="AD134" s="30">
        <v>0</v>
      </c>
      <c r="AE134" s="30">
        <v>0</v>
      </c>
      <c r="AF134" s="30">
        <v>153580.44371785081</v>
      </c>
      <c r="AG134" s="30">
        <v>0</v>
      </c>
      <c r="AH134" s="30">
        <v>0</v>
      </c>
      <c r="AI134" s="30">
        <v>0</v>
      </c>
      <c r="AJ134" s="30">
        <v>72705</v>
      </c>
      <c r="AK134" s="30">
        <v>0</v>
      </c>
      <c r="AL134" s="30">
        <v>0</v>
      </c>
      <c r="AM134" s="30">
        <v>0</v>
      </c>
      <c r="AN134" s="30">
        <v>0</v>
      </c>
      <c r="AO134" s="30">
        <v>0</v>
      </c>
      <c r="AP134" s="30">
        <v>0</v>
      </c>
      <c r="AQ134" s="30">
        <v>0</v>
      </c>
      <c r="AR134" s="30">
        <v>0</v>
      </c>
      <c r="AS134" s="30">
        <v>1483737.9511903895</v>
      </c>
      <c r="AT134" s="30">
        <v>319701.49367710482</v>
      </c>
      <c r="AU134" s="30">
        <v>226285.44371785081</v>
      </c>
      <c r="AV134" s="30">
        <v>246919.75626021021</v>
      </c>
      <c r="AW134" s="38">
        <v>2029724.8885853451</v>
      </c>
      <c r="AX134" s="30">
        <v>1957019.8885853451</v>
      </c>
      <c r="AY134" s="30">
        <v>5115</v>
      </c>
      <c r="AZ134" s="30">
        <v>1856745</v>
      </c>
      <c r="BA134" s="30">
        <v>0</v>
      </c>
      <c r="BB134" s="30">
        <v>0</v>
      </c>
      <c r="BC134" s="30">
        <v>2029724.8885853451</v>
      </c>
      <c r="BD134" s="30">
        <v>2029724.8885853451</v>
      </c>
      <c r="BE134" s="30">
        <v>0</v>
      </c>
      <c r="BF134" s="30">
        <v>1929450</v>
      </c>
      <c r="BG134" s="30">
        <v>1703164.5562821492</v>
      </c>
      <c r="BH134" s="30">
        <v>1803439.4448674943</v>
      </c>
      <c r="BI134" s="30">
        <v>4968.1527406818022</v>
      </c>
      <c r="BJ134" s="30">
        <v>4807.2704153580917</v>
      </c>
      <c r="BK134" s="196">
        <v>3.3466460469901926E-2</v>
      </c>
      <c r="BL134" s="30">
        <v>0</v>
      </c>
      <c r="BM134" s="30">
        <v>0</v>
      </c>
      <c r="BN134" s="38">
        <v>2029724.8885853451</v>
      </c>
      <c r="BO134" s="30">
        <v>5391.2393624940632</v>
      </c>
      <c r="BP134" s="30" t="s">
        <v>412</v>
      </c>
      <c r="BQ134" s="30">
        <v>5591.5286186924104</v>
      </c>
      <c r="BR134" s="196">
        <v>3.6424902248983537E-2</v>
      </c>
      <c r="BS134" s="30">
        <v>-3370.95</v>
      </c>
      <c r="BT134" s="30">
        <v>2026353.9385853452</v>
      </c>
      <c r="BU134" s="30">
        <v>-4537.5</v>
      </c>
      <c r="BV134" s="38">
        <v>2021816.4385853452</v>
      </c>
      <c r="BW134" s="211">
        <v>72705</v>
      </c>
      <c r="BX134" s="212">
        <v>1949111.4385853452</v>
      </c>
      <c r="BZ134" s="23">
        <f t="shared" ref="BZ134:BZ197" si="2">B134</f>
        <v>8732028</v>
      </c>
      <c r="CB134" s="320"/>
    </row>
    <row r="135" spans="1:80" x14ac:dyDescent="0.25">
      <c r="A135" s="23">
        <v>137527</v>
      </c>
      <c r="B135" s="23">
        <v>8734040</v>
      </c>
      <c r="C135" s="23" t="s">
        <v>219</v>
      </c>
      <c r="D135" s="223">
        <v>560</v>
      </c>
      <c r="E135" s="223">
        <v>0</v>
      </c>
      <c r="F135" s="223">
        <v>560</v>
      </c>
      <c r="G135" s="30">
        <v>0</v>
      </c>
      <c r="H135" s="30">
        <v>1887198.906242966</v>
      </c>
      <c r="I135" s="30">
        <v>1482800.5774278156</v>
      </c>
      <c r="J135" s="30">
        <v>0</v>
      </c>
      <c r="K135" s="30">
        <v>76186.76235512222</v>
      </c>
      <c r="L135" s="30">
        <v>0</v>
      </c>
      <c r="M135" s="30">
        <v>274142.33999999927</v>
      </c>
      <c r="N135" s="30">
        <v>0</v>
      </c>
      <c r="O135" s="30">
        <v>0</v>
      </c>
      <c r="P135" s="30">
        <v>0</v>
      </c>
      <c r="Q135" s="30">
        <v>0</v>
      </c>
      <c r="R135" s="30">
        <v>0</v>
      </c>
      <c r="S135" s="30">
        <v>0</v>
      </c>
      <c r="T135" s="30">
        <v>3128.489520609915</v>
      </c>
      <c r="U135" s="30">
        <v>1390.4397869377444</v>
      </c>
      <c r="V135" s="30">
        <v>0</v>
      </c>
      <c r="W135" s="30">
        <v>0</v>
      </c>
      <c r="X135" s="30">
        <v>0</v>
      </c>
      <c r="Y135" s="30">
        <v>0</v>
      </c>
      <c r="Z135" s="30">
        <v>0</v>
      </c>
      <c r="AA135" s="30">
        <v>8196.991593323397</v>
      </c>
      <c r="AB135" s="30">
        <v>0</v>
      </c>
      <c r="AC135" s="30">
        <v>254370.86596166526</v>
      </c>
      <c r="AD135" s="30">
        <v>0</v>
      </c>
      <c r="AE135" s="30">
        <v>0</v>
      </c>
      <c r="AF135" s="30">
        <v>153580.44371785081</v>
      </c>
      <c r="AG135" s="30">
        <v>11425.499938669187</v>
      </c>
      <c r="AH135" s="30">
        <v>0</v>
      </c>
      <c r="AI135" s="30">
        <v>0</v>
      </c>
      <c r="AJ135" s="30">
        <v>22755</v>
      </c>
      <c r="AK135" s="30">
        <v>0</v>
      </c>
      <c r="AL135" s="30">
        <v>0</v>
      </c>
      <c r="AM135" s="30">
        <v>0</v>
      </c>
      <c r="AN135" s="30">
        <v>0</v>
      </c>
      <c r="AO135" s="30">
        <v>0</v>
      </c>
      <c r="AP135" s="30">
        <v>0</v>
      </c>
      <c r="AQ135" s="30">
        <v>0</v>
      </c>
      <c r="AR135" s="30">
        <v>0</v>
      </c>
      <c r="AS135" s="30">
        <v>3369999.4836707814</v>
      </c>
      <c r="AT135" s="30">
        <v>617415.88921765785</v>
      </c>
      <c r="AU135" s="30">
        <v>187760.94365651999</v>
      </c>
      <c r="AV135" s="30">
        <v>427592.95252466947</v>
      </c>
      <c r="AW135" s="38">
        <v>4175176.3165449593</v>
      </c>
      <c r="AX135" s="30">
        <v>4152421.3165449593</v>
      </c>
      <c r="AY135" s="30">
        <v>6640</v>
      </c>
      <c r="AZ135" s="30">
        <v>3718400</v>
      </c>
      <c r="BA135" s="30">
        <v>0</v>
      </c>
      <c r="BB135" s="30">
        <v>0</v>
      </c>
      <c r="BC135" s="30">
        <v>4175176.3165449593</v>
      </c>
      <c r="BD135" s="30">
        <v>0</v>
      </c>
      <c r="BE135" s="30">
        <v>4175176.3165449589</v>
      </c>
      <c r="BF135" s="30">
        <v>3741155</v>
      </c>
      <c r="BG135" s="30">
        <v>3553394.05634348</v>
      </c>
      <c r="BH135" s="30">
        <v>3987415.3728884393</v>
      </c>
      <c r="BI135" s="30">
        <v>7120.3845944436416</v>
      </c>
      <c r="BJ135" s="30">
        <v>6862.662663463525</v>
      </c>
      <c r="BK135" s="196">
        <v>3.7554218183011592E-2</v>
      </c>
      <c r="BL135" s="30">
        <v>0</v>
      </c>
      <c r="BM135" s="30">
        <v>0</v>
      </c>
      <c r="BN135" s="38">
        <v>4175176.3165449593</v>
      </c>
      <c r="BO135" s="30">
        <v>7415.0380652588556</v>
      </c>
      <c r="BP135" s="30" t="s">
        <v>412</v>
      </c>
      <c r="BQ135" s="30">
        <v>7455.6719938302849</v>
      </c>
      <c r="BR135" s="196">
        <v>3.8354495239469655E-2</v>
      </c>
      <c r="BS135" s="30">
        <v>0</v>
      </c>
      <c r="BT135" s="30">
        <v>4175176.3165449593</v>
      </c>
      <c r="BU135" s="30">
        <v>0</v>
      </c>
      <c r="BV135" s="38">
        <v>4175176.3165449593</v>
      </c>
      <c r="BW135" s="211">
        <v>22755</v>
      </c>
      <c r="BX135" s="212">
        <v>4152421.3165449593</v>
      </c>
      <c r="BZ135" s="23">
        <f t="shared" si="2"/>
        <v>8734040</v>
      </c>
      <c r="CB135" s="320"/>
    </row>
    <row r="136" spans="1:80" x14ac:dyDescent="0.25">
      <c r="A136" s="23">
        <v>110615</v>
      </c>
      <c r="B136" s="23">
        <v>8732029</v>
      </c>
      <c r="C136" s="23" t="s">
        <v>220</v>
      </c>
      <c r="D136" s="223">
        <v>194</v>
      </c>
      <c r="E136" s="223">
        <v>194</v>
      </c>
      <c r="F136" s="223">
        <v>0</v>
      </c>
      <c r="G136" s="30">
        <v>792961.88025051123</v>
      </c>
      <c r="H136" s="30">
        <v>0</v>
      </c>
      <c r="I136" s="30">
        <v>0</v>
      </c>
      <c r="J136" s="30">
        <v>16253.17596909275</v>
      </c>
      <c r="K136" s="30">
        <v>0</v>
      </c>
      <c r="L136" s="30">
        <v>40218.879999999896</v>
      </c>
      <c r="M136" s="30">
        <v>0</v>
      </c>
      <c r="N136" s="30">
        <v>0</v>
      </c>
      <c r="O136" s="30">
        <v>0</v>
      </c>
      <c r="P136" s="30">
        <v>0</v>
      </c>
      <c r="Q136" s="30">
        <v>494.01999999999981</v>
      </c>
      <c r="R136" s="30">
        <v>0</v>
      </c>
      <c r="S136" s="30">
        <v>0</v>
      </c>
      <c r="T136" s="30">
        <v>0</v>
      </c>
      <c r="U136" s="30">
        <v>0</v>
      </c>
      <c r="V136" s="30">
        <v>0</v>
      </c>
      <c r="W136" s="30">
        <v>0</v>
      </c>
      <c r="X136" s="30">
        <v>0</v>
      </c>
      <c r="Y136" s="30">
        <v>0</v>
      </c>
      <c r="Z136" s="30">
        <v>2938.8229497959246</v>
      </c>
      <c r="AA136" s="30">
        <v>0</v>
      </c>
      <c r="AB136" s="30">
        <v>67887.090835552692</v>
      </c>
      <c r="AC136" s="30">
        <v>0</v>
      </c>
      <c r="AD136" s="30">
        <v>0</v>
      </c>
      <c r="AE136" s="30">
        <v>0</v>
      </c>
      <c r="AF136" s="30">
        <v>153580.44371785081</v>
      </c>
      <c r="AG136" s="30">
        <v>0</v>
      </c>
      <c r="AH136" s="30">
        <v>0</v>
      </c>
      <c r="AI136" s="30">
        <v>0</v>
      </c>
      <c r="AJ136" s="30">
        <v>35242.5</v>
      </c>
      <c r="AK136" s="30">
        <v>0</v>
      </c>
      <c r="AL136" s="30">
        <v>0</v>
      </c>
      <c r="AM136" s="30">
        <v>0</v>
      </c>
      <c r="AN136" s="30">
        <v>0</v>
      </c>
      <c r="AO136" s="30">
        <v>0</v>
      </c>
      <c r="AP136" s="30">
        <v>0</v>
      </c>
      <c r="AQ136" s="30">
        <v>0</v>
      </c>
      <c r="AR136" s="30">
        <v>0</v>
      </c>
      <c r="AS136" s="30">
        <v>792961.88025051123</v>
      </c>
      <c r="AT136" s="30">
        <v>127791.98975444125</v>
      </c>
      <c r="AU136" s="30">
        <v>188822.94371785081</v>
      </c>
      <c r="AV136" s="30">
        <v>105623.28664248242</v>
      </c>
      <c r="AW136" s="38">
        <v>1109576.8137228033</v>
      </c>
      <c r="AX136" s="30">
        <v>1074334.3137228033</v>
      </c>
      <c r="AY136" s="30">
        <v>5115</v>
      </c>
      <c r="AZ136" s="30">
        <v>992310</v>
      </c>
      <c r="BA136" s="30">
        <v>0</v>
      </c>
      <c r="BB136" s="30">
        <v>0</v>
      </c>
      <c r="BC136" s="30">
        <v>1109576.8137228033</v>
      </c>
      <c r="BD136" s="30">
        <v>1109576.8137228033</v>
      </c>
      <c r="BE136" s="30">
        <v>0</v>
      </c>
      <c r="BF136" s="30">
        <v>1027552.5</v>
      </c>
      <c r="BG136" s="30">
        <v>838729.55628214916</v>
      </c>
      <c r="BH136" s="30">
        <v>920753.87000495242</v>
      </c>
      <c r="BI136" s="30">
        <v>4746.1539690976933</v>
      </c>
      <c r="BJ136" s="30">
        <v>4616.996862407027</v>
      </c>
      <c r="BK136" s="196">
        <v>2.7974267806483082E-2</v>
      </c>
      <c r="BL136" s="30">
        <v>0</v>
      </c>
      <c r="BM136" s="30">
        <v>0</v>
      </c>
      <c r="BN136" s="38">
        <v>1109576.8137228033</v>
      </c>
      <c r="BO136" s="30">
        <v>5537.8057408391924</v>
      </c>
      <c r="BP136" s="30" t="s">
        <v>412</v>
      </c>
      <c r="BQ136" s="30">
        <v>5719.4681119732122</v>
      </c>
      <c r="BR136" s="196">
        <v>2.179465221725585E-2</v>
      </c>
      <c r="BS136" s="30">
        <v>-1758.9999999999998</v>
      </c>
      <c r="BT136" s="30">
        <v>1107817.8137228033</v>
      </c>
      <c r="BU136" s="30">
        <v>-2425</v>
      </c>
      <c r="BV136" s="38">
        <v>1105392.8137228033</v>
      </c>
      <c r="BW136" s="211">
        <v>35242.5</v>
      </c>
      <c r="BX136" s="212">
        <v>1070150.3137228033</v>
      </c>
      <c r="BZ136" s="23">
        <f t="shared" si="2"/>
        <v>8732029</v>
      </c>
      <c r="CB136" s="320"/>
    </row>
    <row r="137" spans="1:80" x14ac:dyDescent="0.25">
      <c r="A137" s="23">
        <v>141212</v>
      </c>
      <c r="B137" s="23">
        <v>8732030</v>
      </c>
      <c r="C137" s="23" t="s">
        <v>221</v>
      </c>
      <c r="D137" s="223">
        <v>98</v>
      </c>
      <c r="E137" s="223">
        <v>98</v>
      </c>
      <c r="F137" s="223">
        <v>0</v>
      </c>
      <c r="G137" s="30">
        <v>400568.37249768089</v>
      </c>
      <c r="H137" s="30">
        <v>0</v>
      </c>
      <c r="I137" s="30">
        <v>0</v>
      </c>
      <c r="J137" s="30">
        <v>7618.6762355122009</v>
      </c>
      <c r="K137" s="30">
        <v>0</v>
      </c>
      <c r="L137" s="30">
        <v>18852.599999999886</v>
      </c>
      <c r="M137" s="30">
        <v>0</v>
      </c>
      <c r="N137" s="30">
        <v>0</v>
      </c>
      <c r="O137" s="30">
        <v>0</v>
      </c>
      <c r="P137" s="30">
        <v>0</v>
      </c>
      <c r="Q137" s="30">
        <v>0</v>
      </c>
      <c r="R137" s="30">
        <v>0</v>
      </c>
      <c r="S137" s="30">
        <v>0</v>
      </c>
      <c r="T137" s="30">
        <v>0</v>
      </c>
      <c r="U137" s="30">
        <v>0</v>
      </c>
      <c r="V137" s="30">
        <v>0</v>
      </c>
      <c r="W137" s="30">
        <v>0</v>
      </c>
      <c r="X137" s="30">
        <v>0</v>
      </c>
      <c r="Y137" s="30">
        <v>0</v>
      </c>
      <c r="Z137" s="30">
        <v>2897.5750311116731</v>
      </c>
      <c r="AA137" s="30">
        <v>0</v>
      </c>
      <c r="AB137" s="30">
        <v>30170.35744344151</v>
      </c>
      <c r="AC137" s="30">
        <v>0</v>
      </c>
      <c r="AD137" s="30">
        <v>0</v>
      </c>
      <c r="AE137" s="30">
        <v>0</v>
      </c>
      <c r="AF137" s="30">
        <v>153580.44371785081</v>
      </c>
      <c r="AG137" s="30">
        <v>40760.775580858455</v>
      </c>
      <c r="AH137" s="30">
        <v>0</v>
      </c>
      <c r="AI137" s="30">
        <v>0</v>
      </c>
      <c r="AJ137" s="30">
        <v>3692.6</v>
      </c>
      <c r="AK137" s="30">
        <v>0</v>
      </c>
      <c r="AL137" s="30">
        <v>0</v>
      </c>
      <c r="AM137" s="30">
        <v>0</v>
      </c>
      <c r="AN137" s="30">
        <v>0</v>
      </c>
      <c r="AO137" s="30">
        <v>0</v>
      </c>
      <c r="AP137" s="30">
        <v>0</v>
      </c>
      <c r="AQ137" s="30">
        <v>0</v>
      </c>
      <c r="AR137" s="30">
        <v>0</v>
      </c>
      <c r="AS137" s="30">
        <v>400568.37249768089</v>
      </c>
      <c r="AT137" s="30">
        <v>59539.208710065272</v>
      </c>
      <c r="AU137" s="30">
        <v>198033.81929870928</v>
      </c>
      <c r="AV137" s="30">
        <v>48840.219966899953</v>
      </c>
      <c r="AW137" s="38">
        <v>658141.40050645545</v>
      </c>
      <c r="AX137" s="30">
        <v>654448.80050645547</v>
      </c>
      <c r="AY137" s="30">
        <v>5115</v>
      </c>
      <c r="AZ137" s="30">
        <v>501270</v>
      </c>
      <c r="BA137" s="30">
        <v>0</v>
      </c>
      <c r="BB137" s="30">
        <v>0</v>
      </c>
      <c r="BC137" s="30">
        <v>658141.40050645545</v>
      </c>
      <c r="BD137" s="30">
        <v>658141.40050645545</v>
      </c>
      <c r="BE137" s="30">
        <v>0</v>
      </c>
      <c r="BF137" s="30">
        <v>504962.6</v>
      </c>
      <c r="BG137" s="30">
        <v>306928.7807012907</v>
      </c>
      <c r="BH137" s="30">
        <v>460107.58120774617</v>
      </c>
      <c r="BI137" s="30">
        <v>4694.9753184463898</v>
      </c>
      <c r="BJ137" s="30">
        <v>4581.3483191626665</v>
      </c>
      <c r="BK137" s="196">
        <v>2.4802086933326851E-2</v>
      </c>
      <c r="BL137" s="30">
        <v>0</v>
      </c>
      <c r="BM137" s="30">
        <v>0</v>
      </c>
      <c r="BN137" s="38">
        <v>658141.40050645545</v>
      </c>
      <c r="BO137" s="30">
        <v>6678.0489847597501</v>
      </c>
      <c r="BP137" s="30" t="s">
        <v>412</v>
      </c>
      <c r="BQ137" s="30">
        <v>6715.7285765964843</v>
      </c>
      <c r="BR137" s="196">
        <v>4.132344882268324E-3</v>
      </c>
      <c r="BS137" s="30">
        <v>0</v>
      </c>
      <c r="BT137" s="30">
        <v>658141.40050645545</v>
      </c>
      <c r="BU137" s="30">
        <v>0</v>
      </c>
      <c r="BV137" s="38">
        <v>658141.40050645545</v>
      </c>
      <c r="BW137" s="211">
        <v>3692.6</v>
      </c>
      <c r="BX137" s="212">
        <v>654448.80050645547</v>
      </c>
      <c r="BZ137" s="23">
        <f t="shared" si="2"/>
        <v>8732030</v>
      </c>
      <c r="CB137" s="320"/>
    </row>
    <row r="138" spans="1:80" x14ac:dyDescent="0.25">
      <c r="A138" s="23">
        <v>110626</v>
      </c>
      <c r="B138" s="23">
        <v>8732059</v>
      </c>
      <c r="C138" s="23" t="s">
        <v>222</v>
      </c>
      <c r="D138" s="223">
        <v>182</v>
      </c>
      <c r="E138" s="223">
        <v>182</v>
      </c>
      <c r="F138" s="223">
        <v>0</v>
      </c>
      <c r="G138" s="30">
        <v>743912.69178140745</v>
      </c>
      <c r="H138" s="30">
        <v>0</v>
      </c>
      <c r="I138" s="30">
        <v>0</v>
      </c>
      <c r="J138" s="30">
        <v>9142.4114826146961</v>
      </c>
      <c r="K138" s="30">
        <v>0</v>
      </c>
      <c r="L138" s="30">
        <v>22623.119999999999</v>
      </c>
      <c r="M138" s="30">
        <v>0</v>
      </c>
      <c r="N138" s="30">
        <v>0</v>
      </c>
      <c r="O138" s="30">
        <v>286.52999999999975</v>
      </c>
      <c r="P138" s="30">
        <v>0</v>
      </c>
      <c r="Q138" s="30">
        <v>0</v>
      </c>
      <c r="R138" s="30">
        <v>0</v>
      </c>
      <c r="S138" s="30">
        <v>0</v>
      </c>
      <c r="T138" s="30">
        <v>0</v>
      </c>
      <c r="U138" s="30">
        <v>0</v>
      </c>
      <c r="V138" s="30">
        <v>0</v>
      </c>
      <c r="W138" s="30">
        <v>0</v>
      </c>
      <c r="X138" s="30">
        <v>0</v>
      </c>
      <c r="Y138" s="30">
        <v>0</v>
      </c>
      <c r="Z138" s="30">
        <v>12406.680391148788</v>
      </c>
      <c r="AA138" s="30">
        <v>0</v>
      </c>
      <c r="AB138" s="30">
        <v>92573.890273144381</v>
      </c>
      <c r="AC138" s="30">
        <v>0</v>
      </c>
      <c r="AD138" s="30">
        <v>5032.6511085486691</v>
      </c>
      <c r="AE138" s="30">
        <v>0</v>
      </c>
      <c r="AF138" s="30">
        <v>153580.44371785081</v>
      </c>
      <c r="AG138" s="30">
        <v>0</v>
      </c>
      <c r="AH138" s="30">
        <v>0</v>
      </c>
      <c r="AI138" s="30">
        <v>0</v>
      </c>
      <c r="AJ138" s="30">
        <v>17465</v>
      </c>
      <c r="AK138" s="30">
        <v>0</v>
      </c>
      <c r="AL138" s="30">
        <v>0</v>
      </c>
      <c r="AM138" s="30">
        <v>0</v>
      </c>
      <c r="AN138" s="30">
        <v>0</v>
      </c>
      <c r="AO138" s="30">
        <v>0</v>
      </c>
      <c r="AP138" s="30">
        <v>0</v>
      </c>
      <c r="AQ138" s="30">
        <v>0</v>
      </c>
      <c r="AR138" s="30">
        <v>0</v>
      </c>
      <c r="AS138" s="30">
        <v>743912.69178140745</v>
      </c>
      <c r="AT138" s="30">
        <v>142065.28325545651</v>
      </c>
      <c r="AU138" s="30">
        <v>171045.44371785081</v>
      </c>
      <c r="AV138" s="30">
        <v>125721.84859266215</v>
      </c>
      <c r="AW138" s="38">
        <v>1057023.4187547148</v>
      </c>
      <c r="AX138" s="30">
        <v>1039558.4187547148</v>
      </c>
      <c r="AY138" s="30">
        <v>5115</v>
      </c>
      <c r="AZ138" s="30">
        <v>930930</v>
      </c>
      <c r="BA138" s="30">
        <v>0</v>
      </c>
      <c r="BB138" s="30">
        <v>0</v>
      </c>
      <c r="BC138" s="30">
        <v>1057023.4187547148</v>
      </c>
      <c r="BD138" s="30">
        <v>1057023.4187547148</v>
      </c>
      <c r="BE138" s="30">
        <v>0</v>
      </c>
      <c r="BF138" s="30">
        <v>948395</v>
      </c>
      <c r="BG138" s="30">
        <v>777349.55628214916</v>
      </c>
      <c r="BH138" s="30">
        <v>885977.97503686394</v>
      </c>
      <c r="BI138" s="30">
        <v>4868.0108518509005</v>
      </c>
      <c r="BJ138" s="30">
        <v>4709.9946364134876</v>
      </c>
      <c r="BK138" s="196">
        <v>3.354912853101194E-2</v>
      </c>
      <c r="BL138" s="30">
        <v>0</v>
      </c>
      <c r="BM138" s="30">
        <v>0</v>
      </c>
      <c r="BN138" s="38">
        <v>1057023.4187547148</v>
      </c>
      <c r="BO138" s="30">
        <v>5711.8594437072243</v>
      </c>
      <c r="BP138" s="30" t="s">
        <v>412</v>
      </c>
      <c r="BQ138" s="30">
        <v>5807.8209821687624</v>
      </c>
      <c r="BR138" s="196">
        <v>3.4340890758600917E-2</v>
      </c>
      <c r="BS138" s="30">
        <v>-1594.3000000000002</v>
      </c>
      <c r="BT138" s="30">
        <v>1055429.1187547147</v>
      </c>
      <c r="BU138" s="30">
        <v>-2275</v>
      </c>
      <c r="BV138" s="38">
        <v>1053154.1187547147</v>
      </c>
      <c r="BW138" s="211">
        <v>17465</v>
      </c>
      <c r="BX138" s="212">
        <v>1035689.1187547147</v>
      </c>
      <c r="BZ138" s="23">
        <f t="shared" si="2"/>
        <v>8732059</v>
      </c>
      <c r="CB138" s="320"/>
    </row>
    <row r="139" spans="1:80" x14ac:dyDescent="0.25">
      <c r="A139" s="23">
        <v>138595</v>
      </c>
      <c r="B139" s="23">
        <v>8732257</v>
      </c>
      <c r="C139" s="23" t="s">
        <v>223</v>
      </c>
      <c r="D139" s="223">
        <v>202</v>
      </c>
      <c r="E139" s="223">
        <v>202</v>
      </c>
      <c r="F139" s="223">
        <v>0</v>
      </c>
      <c r="G139" s="30">
        <v>825661.33922991366</v>
      </c>
      <c r="H139" s="30">
        <v>0</v>
      </c>
      <c r="I139" s="30">
        <v>0</v>
      </c>
      <c r="J139" s="30">
        <v>12189.881976819512</v>
      </c>
      <c r="K139" s="30">
        <v>0</v>
      </c>
      <c r="L139" s="30">
        <v>30164.159999999792</v>
      </c>
      <c r="M139" s="30">
        <v>0</v>
      </c>
      <c r="N139" s="30">
        <v>479.00259999999997</v>
      </c>
      <c r="O139" s="30">
        <v>1446.9765</v>
      </c>
      <c r="P139" s="30">
        <v>0</v>
      </c>
      <c r="Q139" s="30">
        <v>0</v>
      </c>
      <c r="R139" s="30">
        <v>0</v>
      </c>
      <c r="S139" s="30">
        <v>0</v>
      </c>
      <c r="T139" s="30">
        <v>0</v>
      </c>
      <c r="U139" s="30">
        <v>0</v>
      </c>
      <c r="V139" s="30">
        <v>0</v>
      </c>
      <c r="W139" s="30">
        <v>0</v>
      </c>
      <c r="X139" s="30">
        <v>0</v>
      </c>
      <c r="Y139" s="30">
        <v>0</v>
      </c>
      <c r="Z139" s="30">
        <v>8126.587984546386</v>
      </c>
      <c r="AA139" s="30">
        <v>0</v>
      </c>
      <c r="AB139" s="30">
        <v>71773.568855449397</v>
      </c>
      <c r="AC139" s="30">
        <v>0</v>
      </c>
      <c r="AD139" s="30">
        <v>0</v>
      </c>
      <c r="AE139" s="30">
        <v>0</v>
      </c>
      <c r="AF139" s="30">
        <v>153580.44371785081</v>
      </c>
      <c r="AG139" s="30">
        <v>0</v>
      </c>
      <c r="AH139" s="30">
        <v>0</v>
      </c>
      <c r="AI139" s="30">
        <v>0</v>
      </c>
      <c r="AJ139" s="30">
        <v>4565.8500000000004</v>
      </c>
      <c r="AK139" s="30">
        <v>0</v>
      </c>
      <c r="AL139" s="30">
        <v>0</v>
      </c>
      <c r="AM139" s="30">
        <v>0</v>
      </c>
      <c r="AN139" s="30">
        <v>0</v>
      </c>
      <c r="AO139" s="30">
        <v>0</v>
      </c>
      <c r="AP139" s="30">
        <v>0</v>
      </c>
      <c r="AQ139" s="30">
        <v>0</v>
      </c>
      <c r="AR139" s="30">
        <v>0</v>
      </c>
      <c r="AS139" s="30">
        <v>825661.33922991366</v>
      </c>
      <c r="AT139" s="30">
        <v>124180.17791681508</v>
      </c>
      <c r="AU139" s="30">
        <v>158146.29371785081</v>
      </c>
      <c r="AV139" s="30">
        <v>110479.91094732788</v>
      </c>
      <c r="AW139" s="38">
        <v>1107987.8108645794</v>
      </c>
      <c r="AX139" s="30">
        <v>1103421.9608645793</v>
      </c>
      <c r="AY139" s="30">
        <v>5115</v>
      </c>
      <c r="AZ139" s="30">
        <v>1033230</v>
      </c>
      <c r="BA139" s="30">
        <v>0</v>
      </c>
      <c r="BB139" s="30">
        <v>0</v>
      </c>
      <c r="BC139" s="30">
        <v>1107987.8108645794</v>
      </c>
      <c r="BD139" s="30">
        <v>1107987.8108645796</v>
      </c>
      <c r="BE139" s="30">
        <v>0</v>
      </c>
      <c r="BF139" s="30">
        <v>1037795.85</v>
      </c>
      <c r="BG139" s="30">
        <v>879649.55628214916</v>
      </c>
      <c r="BH139" s="30">
        <v>949841.51714672858</v>
      </c>
      <c r="BI139" s="30">
        <v>4702.1857284491516</v>
      </c>
      <c r="BJ139" s="30">
        <v>4522.2843508511633</v>
      </c>
      <c r="BK139" s="196">
        <v>3.9781084876745566E-2</v>
      </c>
      <c r="BL139" s="30">
        <v>0</v>
      </c>
      <c r="BM139" s="30">
        <v>0</v>
      </c>
      <c r="BN139" s="38">
        <v>1107987.8108645794</v>
      </c>
      <c r="BO139" s="30">
        <v>5462.4849547751455</v>
      </c>
      <c r="BP139" s="30" t="s">
        <v>412</v>
      </c>
      <c r="BQ139" s="30">
        <v>5485.0881725969275</v>
      </c>
      <c r="BR139" s="196">
        <v>4.2537596511547093E-2</v>
      </c>
      <c r="BS139" s="30">
        <v>0</v>
      </c>
      <c r="BT139" s="30">
        <v>1107987.8108645794</v>
      </c>
      <c r="BU139" s="30">
        <v>0</v>
      </c>
      <c r="BV139" s="38">
        <v>1107987.8108645794</v>
      </c>
      <c r="BW139" s="211">
        <v>4565.8500000000004</v>
      </c>
      <c r="BX139" s="212">
        <v>1103421.9608645793</v>
      </c>
      <c r="BZ139" s="23">
        <f t="shared" si="2"/>
        <v>8732257</v>
      </c>
      <c r="CB139" s="320"/>
    </row>
    <row r="140" spans="1:80" x14ac:dyDescent="0.25">
      <c r="A140" s="23">
        <v>142498</v>
      </c>
      <c r="B140" s="23">
        <v>8732447</v>
      </c>
      <c r="C140" s="23" t="s">
        <v>224</v>
      </c>
      <c r="D140" s="223">
        <v>371</v>
      </c>
      <c r="E140" s="223">
        <v>371</v>
      </c>
      <c r="F140" s="223">
        <v>0</v>
      </c>
      <c r="G140" s="30">
        <v>1516437.4101697921</v>
      </c>
      <c r="H140" s="30">
        <v>0</v>
      </c>
      <c r="I140" s="30">
        <v>0</v>
      </c>
      <c r="J140" s="30">
        <v>32506.351938185508</v>
      </c>
      <c r="K140" s="30">
        <v>0</v>
      </c>
      <c r="L140" s="30">
        <v>82951.439999999886</v>
      </c>
      <c r="M140" s="30">
        <v>0</v>
      </c>
      <c r="N140" s="30">
        <v>715.2457723577229</v>
      </c>
      <c r="O140" s="30">
        <v>2304.6640650406484</v>
      </c>
      <c r="P140" s="30">
        <v>451.99663956639529</v>
      </c>
      <c r="Q140" s="30">
        <v>0</v>
      </c>
      <c r="R140" s="30">
        <v>0</v>
      </c>
      <c r="S140" s="30">
        <v>0</v>
      </c>
      <c r="T140" s="30">
        <v>0</v>
      </c>
      <c r="U140" s="30">
        <v>0</v>
      </c>
      <c r="V140" s="30">
        <v>0</v>
      </c>
      <c r="W140" s="30">
        <v>0</v>
      </c>
      <c r="X140" s="30">
        <v>0</v>
      </c>
      <c r="Y140" s="30">
        <v>0</v>
      </c>
      <c r="Z140" s="30">
        <v>20372.935642303091</v>
      </c>
      <c r="AA140" s="30">
        <v>0</v>
      </c>
      <c r="AB140" s="30">
        <v>143571.69146367826</v>
      </c>
      <c r="AC140" s="30">
        <v>0</v>
      </c>
      <c r="AD140" s="30">
        <v>5686.4994809191512</v>
      </c>
      <c r="AE140" s="30">
        <v>0</v>
      </c>
      <c r="AF140" s="30">
        <v>153580.44371785081</v>
      </c>
      <c r="AG140" s="30">
        <v>0</v>
      </c>
      <c r="AH140" s="30">
        <v>0</v>
      </c>
      <c r="AI140" s="30">
        <v>0</v>
      </c>
      <c r="AJ140" s="30">
        <v>11766</v>
      </c>
      <c r="AK140" s="30">
        <v>0</v>
      </c>
      <c r="AL140" s="30">
        <v>0</v>
      </c>
      <c r="AM140" s="30">
        <v>0</v>
      </c>
      <c r="AN140" s="30">
        <v>0</v>
      </c>
      <c r="AO140" s="30">
        <v>0</v>
      </c>
      <c r="AP140" s="30">
        <v>0</v>
      </c>
      <c r="AQ140" s="30">
        <v>0</v>
      </c>
      <c r="AR140" s="30">
        <v>0</v>
      </c>
      <c r="AS140" s="30">
        <v>1516437.4101697921</v>
      </c>
      <c r="AT140" s="30">
        <v>288560.82500205067</v>
      </c>
      <c r="AU140" s="30">
        <v>165346.44371785081</v>
      </c>
      <c r="AV140" s="30">
        <v>218378.89692201206</v>
      </c>
      <c r="AW140" s="38">
        <v>1970344.6788896937</v>
      </c>
      <c r="AX140" s="30">
        <v>1958578.6788896937</v>
      </c>
      <c r="AY140" s="30">
        <v>5115</v>
      </c>
      <c r="AZ140" s="30">
        <v>1897665</v>
      </c>
      <c r="BA140" s="30">
        <v>0</v>
      </c>
      <c r="BB140" s="30">
        <v>0</v>
      </c>
      <c r="BC140" s="30">
        <v>1970344.6788896937</v>
      </c>
      <c r="BD140" s="30">
        <v>1970344.6788896939</v>
      </c>
      <c r="BE140" s="30">
        <v>0</v>
      </c>
      <c r="BF140" s="30">
        <v>1909431</v>
      </c>
      <c r="BG140" s="30">
        <v>1744084.5562821492</v>
      </c>
      <c r="BH140" s="30">
        <v>1804998.2351718429</v>
      </c>
      <c r="BI140" s="30">
        <v>4865.2243535629186</v>
      </c>
      <c r="BJ140" s="30">
        <v>4739.8710020582876</v>
      </c>
      <c r="BK140" s="196">
        <v>2.6446574484874464E-2</v>
      </c>
      <c r="BL140" s="30">
        <v>0</v>
      </c>
      <c r="BM140" s="30">
        <v>0</v>
      </c>
      <c r="BN140" s="38">
        <v>1970344.6788896937</v>
      </c>
      <c r="BO140" s="30">
        <v>5279.1878137188505</v>
      </c>
      <c r="BP140" s="30" t="s">
        <v>412</v>
      </c>
      <c r="BQ140" s="30">
        <v>5310.9020994331368</v>
      </c>
      <c r="BR140" s="196">
        <v>2.6362202435122661E-2</v>
      </c>
      <c r="BS140" s="30">
        <v>0</v>
      </c>
      <c r="BT140" s="30">
        <v>1970344.6788896937</v>
      </c>
      <c r="BU140" s="30">
        <v>0</v>
      </c>
      <c r="BV140" s="38">
        <v>1970344.6788896937</v>
      </c>
      <c r="BW140" s="211">
        <v>11766</v>
      </c>
      <c r="BX140" s="212">
        <v>1958578.6788896937</v>
      </c>
      <c r="BZ140" s="23">
        <f t="shared" si="2"/>
        <v>8732447</v>
      </c>
      <c r="CB140" s="320"/>
    </row>
    <row r="141" spans="1:80" x14ac:dyDescent="0.25">
      <c r="A141" s="23">
        <v>143776</v>
      </c>
      <c r="B141" s="23">
        <v>8733026</v>
      </c>
      <c r="C141" s="23" t="s">
        <v>225</v>
      </c>
      <c r="D141" s="223">
        <v>264</v>
      </c>
      <c r="E141" s="223">
        <v>264</v>
      </c>
      <c r="F141" s="223">
        <v>0</v>
      </c>
      <c r="G141" s="30">
        <v>1079082.1463202832</v>
      </c>
      <c r="H141" s="30">
        <v>0</v>
      </c>
      <c r="I141" s="30">
        <v>0</v>
      </c>
      <c r="J141" s="30">
        <v>19300.646463297566</v>
      </c>
      <c r="K141" s="30">
        <v>0</v>
      </c>
      <c r="L141" s="30">
        <v>47759.919999999685</v>
      </c>
      <c r="M141" s="30">
        <v>0</v>
      </c>
      <c r="N141" s="30">
        <v>474.25999999999965</v>
      </c>
      <c r="O141" s="30">
        <v>1432.6499999999969</v>
      </c>
      <c r="P141" s="30">
        <v>0</v>
      </c>
      <c r="Q141" s="30">
        <v>494.01999999999902</v>
      </c>
      <c r="R141" s="30">
        <v>0</v>
      </c>
      <c r="S141" s="30">
        <v>0</v>
      </c>
      <c r="T141" s="30">
        <v>0</v>
      </c>
      <c r="U141" s="30">
        <v>0</v>
      </c>
      <c r="V141" s="30">
        <v>0</v>
      </c>
      <c r="W141" s="30">
        <v>0</v>
      </c>
      <c r="X141" s="30">
        <v>0</v>
      </c>
      <c r="Y141" s="30">
        <v>0</v>
      </c>
      <c r="Z141" s="30">
        <v>22515.804732924033</v>
      </c>
      <c r="AA141" s="30">
        <v>0</v>
      </c>
      <c r="AB141" s="30">
        <v>90339.699724613485</v>
      </c>
      <c r="AC141" s="30">
        <v>0</v>
      </c>
      <c r="AD141" s="30">
        <v>2139.8674004852387</v>
      </c>
      <c r="AE141" s="30">
        <v>0</v>
      </c>
      <c r="AF141" s="30">
        <v>153580.44371785081</v>
      </c>
      <c r="AG141" s="30">
        <v>0</v>
      </c>
      <c r="AH141" s="30">
        <v>0</v>
      </c>
      <c r="AI141" s="30">
        <v>0</v>
      </c>
      <c r="AJ141" s="30">
        <v>9823.5</v>
      </c>
      <c r="AK141" s="30">
        <v>0</v>
      </c>
      <c r="AL141" s="30">
        <v>0</v>
      </c>
      <c r="AM141" s="30">
        <v>0</v>
      </c>
      <c r="AN141" s="30">
        <v>0</v>
      </c>
      <c r="AO141" s="30">
        <v>0</v>
      </c>
      <c r="AP141" s="30">
        <v>0</v>
      </c>
      <c r="AQ141" s="30">
        <v>0</v>
      </c>
      <c r="AR141" s="30">
        <v>0</v>
      </c>
      <c r="AS141" s="30">
        <v>1079082.1463202832</v>
      </c>
      <c r="AT141" s="30">
        <v>184456.86832132001</v>
      </c>
      <c r="AU141" s="30">
        <v>163403.94371785081</v>
      </c>
      <c r="AV141" s="30">
        <v>142009.73972375452</v>
      </c>
      <c r="AW141" s="38">
        <v>1426942.9583594541</v>
      </c>
      <c r="AX141" s="30">
        <v>1417119.4583594541</v>
      </c>
      <c r="AY141" s="30">
        <v>5115</v>
      </c>
      <c r="AZ141" s="30">
        <v>1350360</v>
      </c>
      <c r="BA141" s="30">
        <v>0</v>
      </c>
      <c r="BB141" s="30">
        <v>0</v>
      </c>
      <c r="BC141" s="30">
        <v>1426942.9583594541</v>
      </c>
      <c r="BD141" s="30">
        <v>1426942.9583594541</v>
      </c>
      <c r="BE141" s="30">
        <v>0</v>
      </c>
      <c r="BF141" s="30">
        <v>1360183.5</v>
      </c>
      <c r="BG141" s="30">
        <v>1196779.5562821492</v>
      </c>
      <c r="BH141" s="30">
        <v>1263539.0146416032</v>
      </c>
      <c r="BI141" s="30">
        <v>4786.1326312181936</v>
      </c>
      <c r="BJ141" s="30">
        <v>4634.1291860005194</v>
      </c>
      <c r="BK141" s="196">
        <v>3.2800864869470897E-2</v>
      </c>
      <c r="BL141" s="30">
        <v>0</v>
      </c>
      <c r="BM141" s="30">
        <v>0</v>
      </c>
      <c r="BN141" s="38">
        <v>1426942.9583594541</v>
      </c>
      <c r="BO141" s="30">
        <v>5367.8767362100534</v>
      </c>
      <c r="BP141" s="30" t="s">
        <v>412</v>
      </c>
      <c r="BQ141" s="30">
        <v>5405.0869634827804</v>
      </c>
      <c r="BR141" s="196">
        <v>3.8855273964767623E-2</v>
      </c>
      <c r="BS141" s="30">
        <v>0</v>
      </c>
      <c r="BT141" s="30">
        <v>1426942.9583594541</v>
      </c>
      <c r="BU141" s="30">
        <v>0</v>
      </c>
      <c r="BV141" s="38">
        <v>1426942.9583594541</v>
      </c>
      <c r="BW141" s="211">
        <v>9823.5</v>
      </c>
      <c r="BX141" s="212">
        <v>1417119.4583594541</v>
      </c>
      <c r="BZ141" s="23">
        <f t="shared" si="2"/>
        <v>8733026</v>
      </c>
      <c r="CB141" s="320"/>
    </row>
    <row r="142" spans="1:80" x14ac:dyDescent="0.25">
      <c r="A142" s="23">
        <v>133930</v>
      </c>
      <c r="B142" s="23">
        <v>8733386</v>
      </c>
      <c r="C142" s="23" t="s">
        <v>226</v>
      </c>
      <c r="D142" s="223">
        <v>420</v>
      </c>
      <c r="E142" s="223">
        <v>420</v>
      </c>
      <c r="F142" s="223">
        <v>0</v>
      </c>
      <c r="G142" s="30">
        <v>1716721.5964186324</v>
      </c>
      <c r="H142" s="30">
        <v>0</v>
      </c>
      <c r="I142" s="30">
        <v>0</v>
      </c>
      <c r="J142" s="30">
        <v>28950.969694946383</v>
      </c>
      <c r="K142" s="30">
        <v>0</v>
      </c>
      <c r="L142" s="30">
        <v>74153.55999999975</v>
      </c>
      <c r="M142" s="30">
        <v>0</v>
      </c>
      <c r="N142" s="30">
        <v>15963.72775119608</v>
      </c>
      <c r="O142" s="30">
        <v>14970.849760765539</v>
      </c>
      <c r="P142" s="30">
        <v>0</v>
      </c>
      <c r="Q142" s="30">
        <v>0</v>
      </c>
      <c r="R142" s="30">
        <v>0</v>
      </c>
      <c r="S142" s="30">
        <v>694.93923444975917</v>
      </c>
      <c r="T142" s="30">
        <v>0</v>
      </c>
      <c r="U142" s="30">
        <v>0</v>
      </c>
      <c r="V142" s="30">
        <v>0</v>
      </c>
      <c r="W142" s="30">
        <v>0</v>
      </c>
      <c r="X142" s="30">
        <v>0</v>
      </c>
      <c r="Y142" s="30">
        <v>0</v>
      </c>
      <c r="Z142" s="30">
        <v>41141.739112212766</v>
      </c>
      <c r="AA142" s="30">
        <v>0</v>
      </c>
      <c r="AB142" s="30">
        <v>92155.141000982665</v>
      </c>
      <c r="AC142" s="30">
        <v>0</v>
      </c>
      <c r="AD142" s="30">
        <v>0</v>
      </c>
      <c r="AE142" s="30">
        <v>0</v>
      </c>
      <c r="AF142" s="30">
        <v>153580.44371785081</v>
      </c>
      <c r="AG142" s="30">
        <v>0</v>
      </c>
      <c r="AH142" s="30">
        <v>0</v>
      </c>
      <c r="AI142" s="30">
        <v>0</v>
      </c>
      <c r="AJ142" s="30">
        <v>78810</v>
      </c>
      <c r="AK142" s="30">
        <v>0</v>
      </c>
      <c r="AL142" s="30">
        <v>0</v>
      </c>
      <c r="AM142" s="30">
        <v>0</v>
      </c>
      <c r="AN142" s="30">
        <v>0</v>
      </c>
      <c r="AO142" s="30">
        <v>0</v>
      </c>
      <c r="AP142" s="30">
        <v>0</v>
      </c>
      <c r="AQ142" s="30">
        <v>0</v>
      </c>
      <c r="AR142" s="30">
        <v>0</v>
      </c>
      <c r="AS142" s="30">
        <v>1716721.5964186324</v>
      </c>
      <c r="AT142" s="30">
        <v>268030.92655455298</v>
      </c>
      <c r="AU142" s="30">
        <v>232390.44371785081</v>
      </c>
      <c r="AV142" s="30">
        <v>194856.59538703109</v>
      </c>
      <c r="AW142" s="38">
        <v>2217142.9666910362</v>
      </c>
      <c r="AX142" s="30">
        <v>2138332.9666910362</v>
      </c>
      <c r="AY142" s="30">
        <v>5115</v>
      </c>
      <c r="AZ142" s="30">
        <v>2148300</v>
      </c>
      <c r="BA142" s="30">
        <v>9967.033308963757</v>
      </c>
      <c r="BB142" s="30">
        <v>0</v>
      </c>
      <c r="BC142" s="30">
        <v>2227110</v>
      </c>
      <c r="BD142" s="30">
        <v>2227110</v>
      </c>
      <c r="BE142" s="30">
        <v>0</v>
      </c>
      <c r="BF142" s="30">
        <v>2227110</v>
      </c>
      <c r="BG142" s="30">
        <v>1994719.5562821492</v>
      </c>
      <c r="BH142" s="30">
        <v>1994719.5562821492</v>
      </c>
      <c r="BI142" s="30">
        <v>4749.3322768622602</v>
      </c>
      <c r="BJ142" s="30">
        <v>4741.6763437216359</v>
      </c>
      <c r="BK142" s="196">
        <v>1.6146047485424289E-3</v>
      </c>
      <c r="BL142" s="30">
        <v>0</v>
      </c>
      <c r="BM142" s="30">
        <v>0</v>
      </c>
      <c r="BN142" s="38">
        <v>2227110</v>
      </c>
      <c r="BO142" s="30">
        <v>5115</v>
      </c>
      <c r="BP142" s="30" t="s">
        <v>412</v>
      </c>
      <c r="BQ142" s="30">
        <v>5302.6428571428569</v>
      </c>
      <c r="BR142" s="196">
        <v>-7.7271233803899442E-4</v>
      </c>
      <c r="BS142" s="30">
        <v>-3751.0499999999993</v>
      </c>
      <c r="BT142" s="30">
        <v>2223358.9500000002</v>
      </c>
      <c r="BU142" s="30">
        <v>-5250</v>
      </c>
      <c r="BV142" s="38">
        <v>2218108.9500000002</v>
      </c>
      <c r="BW142" s="211">
        <v>78810</v>
      </c>
      <c r="BX142" s="212">
        <v>2139298.9500000002</v>
      </c>
      <c r="BZ142" s="23">
        <f t="shared" si="2"/>
        <v>8733386</v>
      </c>
      <c r="CB142" s="320"/>
    </row>
    <row r="143" spans="1:80" x14ac:dyDescent="0.25">
      <c r="A143" s="23">
        <v>131996</v>
      </c>
      <c r="B143" s="23">
        <v>8732449</v>
      </c>
      <c r="C143" s="23" t="s">
        <v>227</v>
      </c>
      <c r="D143" s="223">
        <v>391</v>
      </c>
      <c r="E143" s="223">
        <v>391</v>
      </c>
      <c r="F143" s="223">
        <v>0</v>
      </c>
      <c r="G143" s="30">
        <v>1598186.0576182983</v>
      </c>
      <c r="H143" s="30">
        <v>0</v>
      </c>
      <c r="I143" s="30">
        <v>0</v>
      </c>
      <c r="J143" s="30">
        <v>28950.969694946511</v>
      </c>
      <c r="K143" s="30">
        <v>0</v>
      </c>
      <c r="L143" s="30">
        <v>72896.719999999812</v>
      </c>
      <c r="M143" s="30">
        <v>0</v>
      </c>
      <c r="N143" s="30">
        <v>0</v>
      </c>
      <c r="O143" s="30">
        <v>286.52999999999906</v>
      </c>
      <c r="P143" s="30">
        <v>0</v>
      </c>
      <c r="Q143" s="30">
        <v>0</v>
      </c>
      <c r="R143" s="30">
        <v>0</v>
      </c>
      <c r="S143" s="30">
        <v>0</v>
      </c>
      <c r="T143" s="30">
        <v>0</v>
      </c>
      <c r="U143" s="30">
        <v>0</v>
      </c>
      <c r="V143" s="30">
        <v>0</v>
      </c>
      <c r="W143" s="30">
        <v>0</v>
      </c>
      <c r="X143" s="30">
        <v>0</v>
      </c>
      <c r="Y143" s="30">
        <v>0</v>
      </c>
      <c r="Z143" s="30">
        <v>46586.403183027818</v>
      </c>
      <c r="AA143" s="30">
        <v>0</v>
      </c>
      <c r="AB143" s="30">
        <v>100037.38087600296</v>
      </c>
      <c r="AC143" s="30">
        <v>0</v>
      </c>
      <c r="AD143" s="30">
        <v>3507.0049063508063</v>
      </c>
      <c r="AE143" s="30">
        <v>0</v>
      </c>
      <c r="AF143" s="30">
        <v>153580.44371785081</v>
      </c>
      <c r="AG143" s="30">
        <v>0</v>
      </c>
      <c r="AH143" s="30">
        <v>0</v>
      </c>
      <c r="AI143" s="30">
        <v>0</v>
      </c>
      <c r="AJ143" s="30">
        <v>66600</v>
      </c>
      <c r="AK143" s="30">
        <v>0</v>
      </c>
      <c r="AL143" s="30">
        <v>0</v>
      </c>
      <c r="AM143" s="30">
        <v>0</v>
      </c>
      <c r="AN143" s="30">
        <v>0</v>
      </c>
      <c r="AO143" s="30">
        <v>0</v>
      </c>
      <c r="AP143" s="30">
        <v>0</v>
      </c>
      <c r="AQ143" s="30">
        <v>0</v>
      </c>
      <c r="AR143" s="30">
        <v>0</v>
      </c>
      <c r="AS143" s="30">
        <v>1598186.0576182983</v>
      </c>
      <c r="AT143" s="30">
        <v>252265.00866032793</v>
      </c>
      <c r="AU143" s="30">
        <v>220180.44371785081</v>
      </c>
      <c r="AV143" s="30">
        <v>174364.48965022952</v>
      </c>
      <c r="AW143" s="38">
        <v>2070631.509996477</v>
      </c>
      <c r="AX143" s="30">
        <v>2004031.509996477</v>
      </c>
      <c r="AY143" s="30">
        <v>5115</v>
      </c>
      <c r="AZ143" s="30">
        <v>1999965</v>
      </c>
      <c r="BA143" s="30">
        <v>0</v>
      </c>
      <c r="BB143" s="30">
        <v>0</v>
      </c>
      <c r="BC143" s="30">
        <v>2070631.509996477</v>
      </c>
      <c r="BD143" s="30">
        <v>2070631.509996477</v>
      </c>
      <c r="BE143" s="30">
        <v>0</v>
      </c>
      <c r="BF143" s="30">
        <v>2066565</v>
      </c>
      <c r="BG143" s="30">
        <v>1846384.5562821492</v>
      </c>
      <c r="BH143" s="30">
        <v>1850451.0662786262</v>
      </c>
      <c r="BI143" s="30">
        <v>4732.6114227074841</v>
      </c>
      <c r="BJ143" s="30">
        <v>4742.418058020221</v>
      </c>
      <c r="BK143" s="196">
        <v>-2.0678555101552648E-3</v>
      </c>
      <c r="BL143" s="30">
        <v>2.0678555101552648E-3</v>
      </c>
      <c r="BM143" s="30">
        <v>3834.3944072801451</v>
      </c>
      <c r="BN143" s="38">
        <v>2074465.9044037573</v>
      </c>
      <c r="BO143" s="30">
        <v>5135.2069166336505</v>
      </c>
      <c r="BP143" s="30" t="s">
        <v>412</v>
      </c>
      <c r="BQ143" s="30">
        <v>5305.5393974520648</v>
      </c>
      <c r="BR143" s="196">
        <v>3.6790474387158323E-3</v>
      </c>
      <c r="BS143" s="30">
        <v>-3510.35</v>
      </c>
      <c r="BT143" s="30">
        <v>2070955.5544037572</v>
      </c>
      <c r="BU143" s="30">
        <v>-4887.5</v>
      </c>
      <c r="BV143" s="38">
        <v>2066068.0544037572</v>
      </c>
      <c r="BW143" s="211">
        <v>66600</v>
      </c>
      <c r="BX143" s="212">
        <v>1999468.0544037572</v>
      </c>
      <c r="BZ143" s="23">
        <f t="shared" si="2"/>
        <v>8732449</v>
      </c>
      <c r="CB143" s="320"/>
    </row>
    <row r="144" spans="1:80" x14ac:dyDescent="0.25">
      <c r="A144" s="23">
        <v>110657</v>
      </c>
      <c r="B144" s="23">
        <v>8732107</v>
      </c>
      <c r="C144" s="23" t="s">
        <v>228</v>
      </c>
      <c r="D144" s="223">
        <v>371</v>
      </c>
      <c r="E144" s="223">
        <v>371</v>
      </c>
      <c r="F144" s="223">
        <v>0</v>
      </c>
      <c r="G144" s="30">
        <v>1516437.4101697921</v>
      </c>
      <c r="H144" s="30">
        <v>0</v>
      </c>
      <c r="I144" s="30">
        <v>0</v>
      </c>
      <c r="J144" s="30">
        <v>32506.351938185508</v>
      </c>
      <c r="K144" s="30">
        <v>0</v>
      </c>
      <c r="L144" s="30">
        <v>86721.959999999774</v>
      </c>
      <c r="M144" s="30">
        <v>0</v>
      </c>
      <c r="N144" s="30">
        <v>6165.3799999999974</v>
      </c>
      <c r="O144" s="30">
        <v>286.52999999999975</v>
      </c>
      <c r="P144" s="30">
        <v>0</v>
      </c>
      <c r="Q144" s="30">
        <v>0</v>
      </c>
      <c r="R144" s="30">
        <v>0</v>
      </c>
      <c r="S144" s="30">
        <v>0</v>
      </c>
      <c r="T144" s="30">
        <v>0</v>
      </c>
      <c r="U144" s="30">
        <v>0</v>
      </c>
      <c r="V144" s="30">
        <v>0</v>
      </c>
      <c r="W144" s="30">
        <v>0</v>
      </c>
      <c r="X144" s="30">
        <v>0</v>
      </c>
      <c r="Y144" s="30">
        <v>0</v>
      </c>
      <c r="Z144" s="30">
        <v>64526.333062376543</v>
      </c>
      <c r="AA144" s="30">
        <v>0</v>
      </c>
      <c r="AB144" s="30">
        <v>126686.00106458408</v>
      </c>
      <c r="AC144" s="30">
        <v>0</v>
      </c>
      <c r="AD144" s="30">
        <v>1723.7820726131295</v>
      </c>
      <c r="AE144" s="30">
        <v>0</v>
      </c>
      <c r="AF144" s="30">
        <v>153580.44371785081</v>
      </c>
      <c r="AG144" s="30">
        <v>0</v>
      </c>
      <c r="AH144" s="30">
        <v>0</v>
      </c>
      <c r="AI144" s="30">
        <v>0</v>
      </c>
      <c r="AJ144" s="30">
        <v>50227.5</v>
      </c>
      <c r="AK144" s="30">
        <v>0</v>
      </c>
      <c r="AL144" s="30">
        <v>0</v>
      </c>
      <c r="AM144" s="30">
        <v>0</v>
      </c>
      <c r="AN144" s="30">
        <v>0</v>
      </c>
      <c r="AO144" s="30">
        <v>0</v>
      </c>
      <c r="AP144" s="30">
        <v>0</v>
      </c>
      <c r="AQ144" s="30">
        <v>0</v>
      </c>
      <c r="AR144" s="30">
        <v>0</v>
      </c>
      <c r="AS144" s="30">
        <v>1516437.4101697921</v>
      </c>
      <c r="AT144" s="30">
        <v>318616.33813775901</v>
      </c>
      <c r="AU144" s="30">
        <v>203807.94371785081</v>
      </c>
      <c r="AV144" s="30">
        <v>204105.26116519433</v>
      </c>
      <c r="AW144" s="38">
        <v>2038861.6920254021</v>
      </c>
      <c r="AX144" s="30">
        <v>1988634.1920254021</v>
      </c>
      <c r="AY144" s="30">
        <v>5115</v>
      </c>
      <c r="AZ144" s="30">
        <v>1897665</v>
      </c>
      <c r="BA144" s="30">
        <v>0</v>
      </c>
      <c r="BB144" s="30">
        <v>0</v>
      </c>
      <c r="BC144" s="30">
        <v>2038861.6920254021</v>
      </c>
      <c r="BD144" s="30">
        <v>2038861.6920254019</v>
      </c>
      <c r="BE144" s="30">
        <v>0</v>
      </c>
      <c r="BF144" s="30">
        <v>1947892.5</v>
      </c>
      <c r="BG144" s="30">
        <v>1744084.5562821492</v>
      </c>
      <c r="BH144" s="30">
        <v>1835053.7483075513</v>
      </c>
      <c r="BI144" s="30">
        <v>4946.2365183491947</v>
      </c>
      <c r="BJ144" s="30">
        <v>4847.1993244385285</v>
      </c>
      <c r="BK144" s="196">
        <v>2.0431838528145972E-2</v>
      </c>
      <c r="BL144" s="30">
        <v>0</v>
      </c>
      <c r="BM144" s="30">
        <v>0</v>
      </c>
      <c r="BN144" s="38">
        <v>2038861.6920254021</v>
      </c>
      <c r="BO144" s="30">
        <v>5360.1999785051266</v>
      </c>
      <c r="BP144" s="30" t="s">
        <v>412</v>
      </c>
      <c r="BQ144" s="30">
        <v>5495.5840755401678</v>
      </c>
      <c r="BR144" s="196">
        <v>2.3314143879823002E-2</v>
      </c>
      <c r="BS144" s="30">
        <v>-3376.8999999999996</v>
      </c>
      <c r="BT144" s="30">
        <v>2035484.7920254022</v>
      </c>
      <c r="BU144" s="30">
        <v>-4637.5</v>
      </c>
      <c r="BV144" s="38">
        <v>2030847.2920254022</v>
      </c>
      <c r="BW144" s="211">
        <v>50227.5</v>
      </c>
      <c r="BX144" s="212">
        <v>1980619.7920254022</v>
      </c>
      <c r="BZ144" s="23">
        <f t="shared" si="2"/>
        <v>8732107</v>
      </c>
      <c r="CB144" s="320"/>
    </row>
    <row r="145" spans="1:80" x14ac:dyDescent="0.25">
      <c r="A145" s="23">
        <v>145147</v>
      </c>
      <c r="B145" s="23">
        <v>8732053</v>
      </c>
      <c r="C145" s="23" t="s">
        <v>229</v>
      </c>
      <c r="D145" s="223">
        <v>102</v>
      </c>
      <c r="E145" s="223">
        <v>102</v>
      </c>
      <c r="F145" s="223">
        <v>0</v>
      </c>
      <c r="G145" s="30">
        <v>416918.10198738216</v>
      </c>
      <c r="H145" s="30">
        <v>0</v>
      </c>
      <c r="I145" s="30">
        <v>0</v>
      </c>
      <c r="J145" s="30">
        <v>14729.440721990339</v>
      </c>
      <c r="K145" s="30">
        <v>0</v>
      </c>
      <c r="L145" s="30">
        <v>36448.359999999986</v>
      </c>
      <c r="M145" s="30">
        <v>0</v>
      </c>
      <c r="N145" s="30">
        <v>11382.239999999983</v>
      </c>
      <c r="O145" s="30">
        <v>573.05999999999995</v>
      </c>
      <c r="P145" s="30">
        <v>20679.759999999966</v>
      </c>
      <c r="Q145" s="30">
        <v>0</v>
      </c>
      <c r="R145" s="30">
        <v>0</v>
      </c>
      <c r="S145" s="30">
        <v>0</v>
      </c>
      <c r="T145" s="30">
        <v>0</v>
      </c>
      <c r="U145" s="30">
        <v>0</v>
      </c>
      <c r="V145" s="30">
        <v>0</v>
      </c>
      <c r="W145" s="30">
        <v>0</v>
      </c>
      <c r="X145" s="30">
        <v>0</v>
      </c>
      <c r="Y145" s="30">
        <v>0</v>
      </c>
      <c r="Z145" s="30">
        <v>0</v>
      </c>
      <c r="AA145" s="30">
        <v>0</v>
      </c>
      <c r="AB145" s="30">
        <v>29029.72704098254</v>
      </c>
      <c r="AC145" s="30">
        <v>0</v>
      </c>
      <c r="AD145" s="30">
        <v>0</v>
      </c>
      <c r="AE145" s="30">
        <v>0</v>
      </c>
      <c r="AF145" s="30">
        <v>153580.44371785081</v>
      </c>
      <c r="AG145" s="30">
        <v>0</v>
      </c>
      <c r="AH145" s="30">
        <v>0</v>
      </c>
      <c r="AI145" s="30">
        <v>0</v>
      </c>
      <c r="AJ145" s="30">
        <v>3318.35</v>
      </c>
      <c r="AK145" s="30">
        <v>0</v>
      </c>
      <c r="AL145" s="30">
        <v>0</v>
      </c>
      <c r="AM145" s="30">
        <v>0</v>
      </c>
      <c r="AN145" s="30">
        <v>0</v>
      </c>
      <c r="AO145" s="30">
        <v>0</v>
      </c>
      <c r="AP145" s="30">
        <v>0</v>
      </c>
      <c r="AQ145" s="30">
        <v>0</v>
      </c>
      <c r="AR145" s="30">
        <v>0</v>
      </c>
      <c r="AS145" s="30">
        <v>416918.10198738216</v>
      </c>
      <c r="AT145" s="30">
        <v>112842.58776297281</v>
      </c>
      <c r="AU145" s="30">
        <v>156898.79371785081</v>
      </c>
      <c r="AV145" s="30">
        <v>75300.526192676829</v>
      </c>
      <c r="AW145" s="38">
        <v>686659.48346820578</v>
      </c>
      <c r="AX145" s="30">
        <v>683341.13346820581</v>
      </c>
      <c r="AY145" s="30">
        <v>5115</v>
      </c>
      <c r="AZ145" s="30">
        <v>521730</v>
      </c>
      <c r="BA145" s="30">
        <v>0</v>
      </c>
      <c r="BB145" s="30">
        <v>0</v>
      </c>
      <c r="BC145" s="30">
        <v>686659.48346820578</v>
      </c>
      <c r="BD145" s="30">
        <v>686659.48346820578</v>
      </c>
      <c r="BE145" s="30">
        <v>0</v>
      </c>
      <c r="BF145" s="30">
        <v>525048.35</v>
      </c>
      <c r="BG145" s="30">
        <v>368149.55628214916</v>
      </c>
      <c r="BH145" s="30">
        <v>529760.68975035497</v>
      </c>
      <c r="BI145" s="30">
        <v>5193.7322524544606</v>
      </c>
      <c r="BJ145" s="30">
        <v>4962.7374185247581</v>
      </c>
      <c r="BK145" s="196">
        <v>4.6545850495223036E-2</v>
      </c>
      <c r="BL145" s="30">
        <v>0</v>
      </c>
      <c r="BM145" s="30">
        <v>0</v>
      </c>
      <c r="BN145" s="38">
        <v>686659.48346820578</v>
      </c>
      <c r="BO145" s="30">
        <v>6699.4228771392727</v>
      </c>
      <c r="BP145" s="30" t="s">
        <v>412</v>
      </c>
      <c r="BQ145" s="30">
        <v>6731.9557202765272</v>
      </c>
      <c r="BR145" s="196">
        <v>4.7110113245895313E-2</v>
      </c>
      <c r="BS145" s="30">
        <v>0</v>
      </c>
      <c r="BT145" s="30">
        <v>686659.48346820578</v>
      </c>
      <c r="BU145" s="30">
        <v>0</v>
      </c>
      <c r="BV145" s="38">
        <v>686659.48346820578</v>
      </c>
      <c r="BW145" s="211">
        <v>3318.35</v>
      </c>
      <c r="BX145" s="212">
        <v>683341.13346820581</v>
      </c>
      <c r="BZ145" s="23">
        <f t="shared" si="2"/>
        <v>8732053</v>
      </c>
      <c r="CB145" s="320"/>
    </row>
    <row r="146" spans="1:80" x14ac:dyDescent="0.25">
      <c r="A146" s="23">
        <v>139272</v>
      </c>
      <c r="B146" s="23">
        <v>8734003</v>
      </c>
      <c r="C146" s="23" t="s">
        <v>230</v>
      </c>
      <c r="D146" s="223">
        <v>1119</v>
      </c>
      <c r="E146" s="223">
        <v>0</v>
      </c>
      <c r="F146" s="223">
        <v>1119</v>
      </c>
      <c r="G146" s="30">
        <v>0</v>
      </c>
      <c r="H146" s="30">
        <v>3854460.7963871486</v>
      </c>
      <c r="I146" s="30">
        <v>2868896.7693712087</v>
      </c>
      <c r="J146" s="30">
        <v>0</v>
      </c>
      <c r="K146" s="30">
        <v>219417.87558275214</v>
      </c>
      <c r="L146" s="30">
        <v>0</v>
      </c>
      <c r="M146" s="30">
        <v>788383.19999999972</v>
      </c>
      <c r="N146" s="30">
        <v>0</v>
      </c>
      <c r="O146" s="30">
        <v>0</v>
      </c>
      <c r="P146" s="30">
        <v>0</v>
      </c>
      <c r="Q146" s="30">
        <v>0</v>
      </c>
      <c r="R146" s="30">
        <v>0</v>
      </c>
      <c r="S146" s="30">
        <v>0</v>
      </c>
      <c r="T146" s="30">
        <v>75643.64880169979</v>
      </c>
      <c r="U146" s="30">
        <v>65233.972361098444</v>
      </c>
      <c r="V146" s="30">
        <v>89563.448022753932</v>
      </c>
      <c r="W146" s="30">
        <v>62126.155916513715</v>
      </c>
      <c r="X146" s="30">
        <v>4586.2922289024164</v>
      </c>
      <c r="Y146" s="30">
        <v>0</v>
      </c>
      <c r="Z146" s="30">
        <v>0</v>
      </c>
      <c r="AA146" s="30">
        <v>29535.564342168051</v>
      </c>
      <c r="AB146" s="30">
        <v>0</v>
      </c>
      <c r="AC146" s="30">
        <v>625400.63041272492</v>
      </c>
      <c r="AD146" s="30">
        <v>0</v>
      </c>
      <c r="AE146" s="30">
        <v>0</v>
      </c>
      <c r="AF146" s="30">
        <v>153580.44371785081</v>
      </c>
      <c r="AG146" s="30">
        <v>0</v>
      </c>
      <c r="AH146" s="30">
        <v>0</v>
      </c>
      <c r="AI146" s="30">
        <v>0</v>
      </c>
      <c r="AJ146" s="30">
        <v>69930</v>
      </c>
      <c r="AK146" s="30">
        <v>0</v>
      </c>
      <c r="AL146" s="30">
        <v>0</v>
      </c>
      <c r="AM146" s="30">
        <v>0</v>
      </c>
      <c r="AN146" s="30">
        <v>0</v>
      </c>
      <c r="AO146" s="30">
        <v>0</v>
      </c>
      <c r="AP146" s="30">
        <v>0</v>
      </c>
      <c r="AQ146" s="30">
        <v>0</v>
      </c>
      <c r="AR146" s="30">
        <v>0</v>
      </c>
      <c r="AS146" s="30">
        <v>6723357.5657583568</v>
      </c>
      <c r="AT146" s="30">
        <v>1959890.7876686133</v>
      </c>
      <c r="AU146" s="30">
        <v>223510.44371785081</v>
      </c>
      <c r="AV146" s="30">
        <v>1217980.1785995606</v>
      </c>
      <c r="AW146" s="38">
        <v>8906758.7971448209</v>
      </c>
      <c r="AX146" s="30">
        <v>8836828.7971448209</v>
      </c>
      <c r="AY146" s="30">
        <v>6640</v>
      </c>
      <c r="AZ146" s="30">
        <v>7430160</v>
      </c>
      <c r="BA146" s="30">
        <v>0</v>
      </c>
      <c r="BB146" s="30">
        <v>0</v>
      </c>
      <c r="BC146" s="30">
        <v>8906758.7971448209</v>
      </c>
      <c r="BD146" s="30">
        <v>0</v>
      </c>
      <c r="BE146" s="30">
        <v>8906758.7971448209</v>
      </c>
      <c r="BF146" s="30">
        <v>7500090</v>
      </c>
      <c r="BG146" s="30">
        <v>7276579.5562821496</v>
      </c>
      <c r="BH146" s="30">
        <v>8683248.3534269705</v>
      </c>
      <c r="BI146" s="30">
        <v>7759.82873407236</v>
      </c>
      <c r="BJ146" s="30">
        <v>7500.8682464528938</v>
      </c>
      <c r="BK146" s="196">
        <v>3.4524068295950505E-2</v>
      </c>
      <c r="BL146" s="30">
        <v>0</v>
      </c>
      <c r="BM146" s="30">
        <v>0</v>
      </c>
      <c r="BN146" s="38">
        <v>8906758.7971448209</v>
      </c>
      <c r="BO146" s="30">
        <v>7897.0766730516716</v>
      </c>
      <c r="BP146" s="30" t="s">
        <v>412</v>
      </c>
      <c r="BQ146" s="30">
        <v>7959.5699706388032</v>
      </c>
      <c r="BR146" s="196">
        <v>3.503786202700665E-2</v>
      </c>
      <c r="BS146" s="30">
        <v>0</v>
      </c>
      <c r="BT146" s="30">
        <v>8906758.7971448209</v>
      </c>
      <c r="BU146" s="30">
        <v>0</v>
      </c>
      <c r="BV146" s="38">
        <v>8906758.7971448209</v>
      </c>
      <c r="BW146" s="211">
        <v>69930</v>
      </c>
      <c r="BX146" s="212">
        <v>8836828.7971448209</v>
      </c>
      <c r="BZ146" s="23">
        <f t="shared" si="2"/>
        <v>8734003</v>
      </c>
      <c r="CB146" s="320"/>
    </row>
    <row r="147" spans="1:80" x14ac:dyDescent="0.25">
      <c r="A147" s="23">
        <v>140538</v>
      </c>
      <c r="B147" s="23">
        <v>8732088</v>
      </c>
      <c r="C147" s="23" t="s">
        <v>231</v>
      </c>
      <c r="D147" s="223">
        <v>256</v>
      </c>
      <c r="E147" s="223">
        <v>256</v>
      </c>
      <c r="F147" s="223">
        <v>0</v>
      </c>
      <c r="G147" s="30">
        <v>1046382.6873408807</v>
      </c>
      <c r="H147" s="30">
        <v>0</v>
      </c>
      <c r="I147" s="30">
        <v>0</v>
      </c>
      <c r="J147" s="30">
        <v>49775.351405346679</v>
      </c>
      <c r="K147" s="30">
        <v>0</v>
      </c>
      <c r="L147" s="30">
        <v>129454.51999999999</v>
      </c>
      <c r="M147" s="30">
        <v>0</v>
      </c>
      <c r="N147" s="30">
        <v>3556.95</v>
      </c>
      <c r="O147" s="30">
        <v>23781.989999999998</v>
      </c>
      <c r="P147" s="30">
        <v>899.12</v>
      </c>
      <c r="Q147" s="30">
        <v>23712.959999999999</v>
      </c>
      <c r="R147" s="30">
        <v>0</v>
      </c>
      <c r="S147" s="30">
        <v>0</v>
      </c>
      <c r="T147" s="30">
        <v>0</v>
      </c>
      <c r="U147" s="30">
        <v>0</v>
      </c>
      <c r="V147" s="30">
        <v>0</v>
      </c>
      <c r="W147" s="30">
        <v>0</v>
      </c>
      <c r="X147" s="30">
        <v>0</v>
      </c>
      <c r="Y147" s="30">
        <v>0</v>
      </c>
      <c r="Z147" s="30">
        <v>15564.543502290626</v>
      </c>
      <c r="AA147" s="30">
        <v>0</v>
      </c>
      <c r="AB147" s="30">
        <v>87135.006586781543</v>
      </c>
      <c r="AC147" s="30">
        <v>0</v>
      </c>
      <c r="AD147" s="30">
        <v>27382.377291394732</v>
      </c>
      <c r="AE147" s="30">
        <v>0</v>
      </c>
      <c r="AF147" s="30">
        <v>153580.44371785081</v>
      </c>
      <c r="AG147" s="30">
        <v>0</v>
      </c>
      <c r="AH147" s="30">
        <v>0</v>
      </c>
      <c r="AI147" s="30">
        <v>0</v>
      </c>
      <c r="AJ147" s="30">
        <v>8935.5</v>
      </c>
      <c r="AK147" s="30">
        <v>0</v>
      </c>
      <c r="AL147" s="30">
        <v>0</v>
      </c>
      <c r="AM147" s="30">
        <v>0</v>
      </c>
      <c r="AN147" s="30">
        <v>0</v>
      </c>
      <c r="AO147" s="30">
        <v>0</v>
      </c>
      <c r="AP147" s="30">
        <v>0</v>
      </c>
      <c r="AQ147" s="30">
        <v>0</v>
      </c>
      <c r="AR147" s="30">
        <v>0</v>
      </c>
      <c r="AS147" s="30">
        <v>1046382.6873408807</v>
      </c>
      <c r="AT147" s="30">
        <v>361262.81878581358</v>
      </c>
      <c r="AU147" s="30">
        <v>162515.94371785081</v>
      </c>
      <c r="AV147" s="30">
        <v>185876.56622095144</v>
      </c>
      <c r="AW147" s="38">
        <v>1570161.4498445452</v>
      </c>
      <c r="AX147" s="30">
        <v>1561225.9498445452</v>
      </c>
      <c r="AY147" s="30">
        <v>5115</v>
      </c>
      <c r="AZ147" s="30">
        <v>1309440</v>
      </c>
      <c r="BA147" s="30">
        <v>0</v>
      </c>
      <c r="BB147" s="30">
        <v>0</v>
      </c>
      <c r="BC147" s="30">
        <v>1570161.4498445452</v>
      </c>
      <c r="BD147" s="30">
        <v>1570161.4498445452</v>
      </c>
      <c r="BE147" s="30">
        <v>0</v>
      </c>
      <c r="BF147" s="30">
        <v>1318375.5</v>
      </c>
      <c r="BG147" s="30">
        <v>1155859.5562821492</v>
      </c>
      <c r="BH147" s="30">
        <v>1407645.5061266944</v>
      </c>
      <c r="BI147" s="30">
        <v>5498.6152583073999</v>
      </c>
      <c r="BJ147" s="30">
        <v>5321.9003008511645</v>
      </c>
      <c r="BK147" s="196">
        <v>3.3205236375430089E-2</v>
      </c>
      <c r="BL147" s="30">
        <v>0</v>
      </c>
      <c r="BM147" s="30">
        <v>0</v>
      </c>
      <c r="BN147" s="38">
        <v>1570161.4498445452</v>
      </c>
      <c r="BO147" s="30">
        <v>6098.5388665802548</v>
      </c>
      <c r="BP147" s="30" t="s">
        <v>412</v>
      </c>
      <c r="BQ147" s="30">
        <v>6133.4431634552548</v>
      </c>
      <c r="BR147" s="196">
        <v>8.6832767685283141E-3</v>
      </c>
      <c r="BS147" s="30">
        <v>0</v>
      </c>
      <c r="BT147" s="30">
        <v>1570161.4498445452</v>
      </c>
      <c r="BU147" s="30">
        <v>0</v>
      </c>
      <c r="BV147" s="38">
        <v>1570161.4498445452</v>
      </c>
      <c r="BW147" s="211">
        <v>8935.5</v>
      </c>
      <c r="BX147" s="212">
        <v>1561225.9498445452</v>
      </c>
      <c r="BZ147" s="23">
        <f t="shared" si="2"/>
        <v>8732088</v>
      </c>
      <c r="CB147" s="320"/>
    </row>
    <row r="148" spans="1:80" x14ac:dyDescent="0.25">
      <c r="A148" s="23">
        <v>110658</v>
      </c>
      <c r="B148" s="23">
        <v>8732109</v>
      </c>
      <c r="C148" s="23" t="s">
        <v>232</v>
      </c>
      <c r="D148" s="223">
        <v>218</v>
      </c>
      <c r="E148" s="223">
        <v>218</v>
      </c>
      <c r="F148" s="223">
        <v>0</v>
      </c>
      <c r="G148" s="30">
        <v>891060.25718871877</v>
      </c>
      <c r="H148" s="30">
        <v>0</v>
      </c>
      <c r="I148" s="30">
        <v>0</v>
      </c>
      <c r="J148" s="30">
        <v>8126.5879845463915</v>
      </c>
      <c r="K148" s="30">
        <v>0</v>
      </c>
      <c r="L148" s="30">
        <v>20109.439999999988</v>
      </c>
      <c r="M148" s="30">
        <v>0</v>
      </c>
      <c r="N148" s="30">
        <v>0</v>
      </c>
      <c r="O148" s="30">
        <v>573.0599999999996</v>
      </c>
      <c r="P148" s="30">
        <v>0</v>
      </c>
      <c r="Q148" s="30">
        <v>0</v>
      </c>
      <c r="R148" s="30">
        <v>0</v>
      </c>
      <c r="S148" s="30">
        <v>0</v>
      </c>
      <c r="T148" s="30">
        <v>0</v>
      </c>
      <c r="U148" s="30">
        <v>0</v>
      </c>
      <c r="V148" s="30">
        <v>0</v>
      </c>
      <c r="W148" s="30">
        <v>0</v>
      </c>
      <c r="X148" s="30">
        <v>0</v>
      </c>
      <c r="Y148" s="30">
        <v>0</v>
      </c>
      <c r="Z148" s="30">
        <v>14381.370038658823</v>
      </c>
      <c r="AA148" s="30">
        <v>0</v>
      </c>
      <c r="AB148" s="30">
        <v>75202.925496352589</v>
      </c>
      <c r="AC148" s="30">
        <v>0</v>
      </c>
      <c r="AD148" s="30">
        <v>7846.1804684459603</v>
      </c>
      <c r="AE148" s="30">
        <v>0</v>
      </c>
      <c r="AF148" s="30">
        <v>153580.44371785081</v>
      </c>
      <c r="AG148" s="30">
        <v>0</v>
      </c>
      <c r="AH148" s="30">
        <v>0</v>
      </c>
      <c r="AI148" s="30">
        <v>0</v>
      </c>
      <c r="AJ148" s="30">
        <v>34132.5</v>
      </c>
      <c r="AK148" s="30">
        <v>0</v>
      </c>
      <c r="AL148" s="30">
        <v>0</v>
      </c>
      <c r="AM148" s="30">
        <v>0</v>
      </c>
      <c r="AN148" s="30">
        <v>0</v>
      </c>
      <c r="AO148" s="30">
        <v>0</v>
      </c>
      <c r="AP148" s="30">
        <v>0</v>
      </c>
      <c r="AQ148" s="30">
        <v>0</v>
      </c>
      <c r="AR148" s="30">
        <v>0</v>
      </c>
      <c r="AS148" s="30">
        <v>891060.25718871877</v>
      </c>
      <c r="AT148" s="30">
        <v>126239.56398800376</v>
      </c>
      <c r="AU148" s="30">
        <v>187712.94371785081</v>
      </c>
      <c r="AV148" s="30">
        <v>114098.73358235598</v>
      </c>
      <c r="AW148" s="38">
        <v>1205012.7648945733</v>
      </c>
      <c r="AX148" s="30">
        <v>1170880.2648945733</v>
      </c>
      <c r="AY148" s="30">
        <v>5115</v>
      </c>
      <c r="AZ148" s="30">
        <v>1115070</v>
      </c>
      <c r="BA148" s="30">
        <v>0</v>
      </c>
      <c r="BB148" s="30">
        <v>0</v>
      </c>
      <c r="BC148" s="30">
        <v>1205012.7648945733</v>
      </c>
      <c r="BD148" s="30">
        <v>1205012.7648945735</v>
      </c>
      <c r="BE148" s="30">
        <v>0</v>
      </c>
      <c r="BF148" s="30">
        <v>1149202.5</v>
      </c>
      <c r="BG148" s="30">
        <v>961489.55628214916</v>
      </c>
      <c r="BH148" s="30">
        <v>1017299.8211767224</v>
      </c>
      <c r="BI148" s="30">
        <v>4666.5129411776261</v>
      </c>
      <c r="BJ148" s="30">
        <v>4479.4702981428854</v>
      </c>
      <c r="BK148" s="196">
        <v>4.1755527012264253E-2</v>
      </c>
      <c r="BL148" s="30">
        <v>0</v>
      </c>
      <c r="BM148" s="30">
        <v>0</v>
      </c>
      <c r="BN148" s="38">
        <v>1205012.7648945733</v>
      </c>
      <c r="BO148" s="30">
        <v>5371.0103894246477</v>
      </c>
      <c r="BP148" s="30" t="s">
        <v>412</v>
      </c>
      <c r="BQ148" s="30">
        <v>5527.5814903420787</v>
      </c>
      <c r="BR148" s="196">
        <v>4.0722958149032928E-2</v>
      </c>
      <c r="BS148" s="30">
        <v>-1883.8</v>
      </c>
      <c r="BT148" s="30">
        <v>1203128.9648945732</v>
      </c>
      <c r="BU148" s="30">
        <v>-2725</v>
      </c>
      <c r="BV148" s="38">
        <v>1200403.9648945732</v>
      </c>
      <c r="BW148" s="211">
        <v>34132.5</v>
      </c>
      <c r="BX148" s="212">
        <v>1166271.4648945732</v>
      </c>
      <c r="BZ148" s="23">
        <f t="shared" si="2"/>
        <v>8732109</v>
      </c>
      <c r="CB148" s="320"/>
    </row>
    <row r="149" spans="1:80" x14ac:dyDescent="0.25">
      <c r="A149" s="23">
        <v>139401</v>
      </c>
      <c r="B149" s="23">
        <v>8734005</v>
      </c>
      <c r="C149" s="23" t="s">
        <v>233</v>
      </c>
      <c r="D149" s="223">
        <v>695</v>
      </c>
      <c r="E149" s="223">
        <v>0</v>
      </c>
      <c r="F149" s="223">
        <v>695</v>
      </c>
      <c r="G149" s="30">
        <v>0</v>
      </c>
      <c r="H149" s="30">
        <v>2464796.147244601</v>
      </c>
      <c r="I149" s="30">
        <v>1701997.1845258407</v>
      </c>
      <c r="J149" s="30">
        <v>0</v>
      </c>
      <c r="K149" s="30">
        <v>177769.11216195233</v>
      </c>
      <c r="L149" s="30">
        <v>0</v>
      </c>
      <c r="M149" s="30">
        <v>632498.33999999973</v>
      </c>
      <c r="N149" s="30">
        <v>0</v>
      </c>
      <c r="O149" s="30">
        <v>0</v>
      </c>
      <c r="P149" s="30">
        <v>0</v>
      </c>
      <c r="Q149" s="30">
        <v>0</v>
      </c>
      <c r="R149" s="30">
        <v>0</v>
      </c>
      <c r="S149" s="30">
        <v>0</v>
      </c>
      <c r="T149" s="30">
        <v>64539.993931725396</v>
      </c>
      <c r="U149" s="30">
        <v>152675.25446214637</v>
      </c>
      <c r="V149" s="30">
        <v>1307.495591573055</v>
      </c>
      <c r="W149" s="30">
        <v>0</v>
      </c>
      <c r="X149" s="30">
        <v>0</v>
      </c>
      <c r="Y149" s="30">
        <v>0</v>
      </c>
      <c r="Z149" s="30">
        <v>0</v>
      </c>
      <c r="AA149" s="30">
        <v>50894.577486499365</v>
      </c>
      <c r="AB149" s="30">
        <v>0</v>
      </c>
      <c r="AC149" s="30">
        <v>340104.93740115949</v>
      </c>
      <c r="AD149" s="30">
        <v>0</v>
      </c>
      <c r="AE149" s="30">
        <v>0</v>
      </c>
      <c r="AF149" s="30">
        <v>153580.44371785081</v>
      </c>
      <c r="AG149" s="30">
        <v>0</v>
      </c>
      <c r="AH149" s="30">
        <v>0</v>
      </c>
      <c r="AI149" s="30">
        <v>0</v>
      </c>
      <c r="AJ149" s="30">
        <v>36630</v>
      </c>
      <c r="AK149" s="30">
        <v>0</v>
      </c>
      <c r="AL149" s="30">
        <v>0</v>
      </c>
      <c r="AM149" s="30">
        <v>0</v>
      </c>
      <c r="AN149" s="30">
        <v>0</v>
      </c>
      <c r="AO149" s="30">
        <v>0</v>
      </c>
      <c r="AP149" s="30">
        <v>0</v>
      </c>
      <c r="AQ149" s="30">
        <v>0</v>
      </c>
      <c r="AR149" s="30">
        <v>0</v>
      </c>
      <c r="AS149" s="30">
        <v>4166793.3317704415</v>
      </c>
      <c r="AT149" s="30">
        <v>1419789.7110350556</v>
      </c>
      <c r="AU149" s="30">
        <v>190210.44371785081</v>
      </c>
      <c r="AV149" s="30">
        <v>751695.47387725604</v>
      </c>
      <c r="AW149" s="38">
        <v>5776793.486523347</v>
      </c>
      <c r="AX149" s="30">
        <v>5740163.486523347</v>
      </c>
      <c r="AY149" s="30">
        <v>6640</v>
      </c>
      <c r="AZ149" s="30">
        <v>4614800</v>
      </c>
      <c r="BA149" s="30">
        <v>0</v>
      </c>
      <c r="BB149" s="30">
        <v>0</v>
      </c>
      <c r="BC149" s="30">
        <v>5776793.486523347</v>
      </c>
      <c r="BD149" s="30">
        <v>0</v>
      </c>
      <c r="BE149" s="30">
        <v>5776793.4865233479</v>
      </c>
      <c r="BF149" s="30">
        <v>4651430</v>
      </c>
      <c r="BG149" s="30">
        <v>4461219.5562821496</v>
      </c>
      <c r="BH149" s="30">
        <v>5586583.0428054966</v>
      </c>
      <c r="BI149" s="30">
        <v>8038.2489824539516</v>
      </c>
      <c r="BJ149" s="30">
        <v>7749.2660884469014</v>
      </c>
      <c r="BK149" s="196">
        <v>3.7291646809997171E-2</v>
      </c>
      <c r="BL149" s="30">
        <v>0</v>
      </c>
      <c r="BM149" s="30">
        <v>0</v>
      </c>
      <c r="BN149" s="38">
        <v>5776793.486523347</v>
      </c>
      <c r="BO149" s="30">
        <v>8259.2280381630899</v>
      </c>
      <c r="BP149" s="30" t="s">
        <v>412</v>
      </c>
      <c r="BQ149" s="30">
        <v>8311.9330741343128</v>
      </c>
      <c r="BR149" s="196">
        <v>3.6079134251569833E-2</v>
      </c>
      <c r="BS149" s="30">
        <v>0</v>
      </c>
      <c r="BT149" s="30">
        <v>5776793.486523347</v>
      </c>
      <c r="BU149" s="30">
        <v>0</v>
      </c>
      <c r="BV149" s="38">
        <v>5776793.486523347</v>
      </c>
      <c r="BW149" s="211">
        <v>36630</v>
      </c>
      <c r="BX149" s="212">
        <v>5740163.486523347</v>
      </c>
      <c r="BZ149" s="23">
        <f t="shared" si="2"/>
        <v>8734005</v>
      </c>
      <c r="CB149" s="320"/>
    </row>
    <row r="150" spans="1:80" x14ac:dyDescent="0.25">
      <c r="A150" s="23">
        <v>148128</v>
      </c>
      <c r="B150" s="23">
        <v>8734028</v>
      </c>
      <c r="C150" s="23" t="s">
        <v>442</v>
      </c>
      <c r="D150" s="223">
        <v>915.41666666666674</v>
      </c>
      <c r="E150" s="223">
        <v>79.583333333333329</v>
      </c>
      <c r="F150" s="223">
        <v>835.83333333333337</v>
      </c>
      <c r="G150" s="30">
        <v>325291.49297218135</v>
      </c>
      <c r="H150" s="30">
        <v>3024283.9037923897</v>
      </c>
      <c r="I150" s="30">
        <v>1979216.4229145192</v>
      </c>
      <c r="J150" s="30">
        <v>5548.0229449236649</v>
      </c>
      <c r="K150" s="30">
        <v>88816.054825349696</v>
      </c>
      <c r="L150" s="30">
        <v>13728.717973856175</v>
      </c>
      <c r="M150" s="30">
        <v>329084.36598684191</v>
      </c>
      <c r="N150" s="30">
        <v>0</v>
      </c>
      <c r="O150" s="30">
        <v>0</v>
      </c>
      <c r="P150" s="30">
        <v>0</v>
      </c>
      <c r="Q150" s="30">
        <v>0</v>
      </c>
      <c r="R150" s="30">
        <v>0</v>
      </c>
      <c r="S150" s="30">
        <v>0</v>
      </c>
      <c r="T150" s="30">
        <v>1908.0602101466905</v>
      </c>
      <c r="U150" s="30">
        <v>22896.722521760268</v>
      </c>
      <c r="V150" s="30">
        <v>718.97920962049216</v>
      </c>
      <c r="W150" s="30">
        <v>0</v>
      </c>
      <c r="X150" s="30">
        <v>0</v>
      </c>
      <c r="Y150" s="30">
        <v>16094.073076889434</v>
      </c>
      <c r="Z150" s="30">
        <v>20203.754824161377</v>
      </c>
      <c r="AA150" s="30">
        <v>64992.747573939618</v>
      </c>
      <c r="AB150" s="30">
        <v>39745.091457366645</v>
      </c>
      <c r="AC150" s="30">
        <v>328064.51074070891</v>
      </c>
      <c r="AD150" s="30">
        <v>1453.1582587566713</v>
      </c>
      <c r="AE150" s="30">
        <v>5321.5522730525745</v>
      </c>
      <c r="AF150" s="30">
        <v>153580.44371785081</v>
      </c>
      <c r="AG150" s="30">
        <v>0</v>
      </c>
      <c r="AH150" s="30">
        <v>0</v>
      </c>
      <c r="AI150" s="30">
        <v>0</v>
      </c>
      <c r="AJ150" s="30">
        <v>18759</v>
      </c>
      <c r="AK150" s="30">
        <v>0</v>
      </c>
      <c r="AL150" s="30">
        <v>0</v>
      </c>
      <c r="AM150" s="30">
        <v>0</v>
      </c>
      <c r="AN150" s="30">
        <v>0</v>
      </c>
      <c r="AO150" s="30">
        <v>0</v>
      </c>
      <c r="AP150" s="30">
        <v>0</v>
      </c>
      <c r="AQ150" s="30">
        <v>0</v>
      </c>
      <c r="AR150" s="30">
        <v>0</v>
      </c>
      <c r="AS150" s="30">
        <v>5328791.8196790898</v>
      </c>
      <c r="AT150" s="30">
        <v>938575.81187737407</v>
      </c>
      <c r="AU150" s="30">
        <v>172339.44371785081</v>
      </c>
      <c r="AV150" s="30">
        <v>655892.36742214905</v>
      </c>
      <c r="AW150" s="38">
        <v>6439707.0752743147</v>
      </c>
      <c r="AX150" s="30">
        <v>6420948.0752743147</v>
      </c>
      <c r="AY150" s="30">
        <v>6204.2857142857147</v>
      </c>
      <c r="AZ150" s="30">
        <v>5679506.5476190485</v>
      </c>
      <c r="BA150" s="30">
        <v>0</v>
      </c>
      <c r="BB150" s="30">
        <v>0</v>
      </c>
      <c r="BC150" s="30">
        <v>6439707.0752743147</v>
      </c>
      <c r="BD150" s="30">
        <v>420952.86644677137</v>
      </c>
      <c r="BE150" s="30">
        <v>6018754.208827544</v>
      </c>
      <c r="BF150" s="30">
        <v>5698265.5476190485</v>
      </c>
      <c r="BG150" s="30">
        <v>5525926.1039011981</v>
      </c>
      <c r="BH150" s="30">
        <v>6267367.6315564644</v>
      </c>
      <c r="BI150" s="30">
        <v>6846.4644131704654</v>
      </c>
      <c r="BJ150" s="30">
        <v>6685.0983690866842</v>
      </c>
      <c r="BK150" s="196">
        <v>2.4138170476289779E-2</v>
      </c>
      <c r="BL150" s="30">
        <v>0</v>
      </c>
      <c r="BM150" s="30">
        <v>0</v>
      </c>
      <c r="BN150" s="38">
        <v>6439707.0752743147</v>
      </c>
      <c r="BO150" s="30">
        <v>7014.2354941549174</v>
      </c>
      <c r="BP150" s="30" t="s">
        <v>412</v>
      </c>
      <c r="BQ150" s="30">
        <v>7034.7278018472252</v>
      </c>
      <c r="BR150" s="196">
        <v>2.0201196195358762E-2</v>
      </c>
      <c r="BS150" s="30">
        <v>0</v>
      </c>
      <c r="BT150" s="30">
        <v>6439707.0752743147</v>
      </c>
      <c r="BU150" s="30">
        <v>0</v>
      </c>
      <c r="BV150" s="38">
        <v>6439707.0752743147</v>
      </c>
      <c r="BW150" s="211">
        <v>18759</v>
      </c>
      <c r="BX150" s="212">
        <v>6420948.0752743147</v>
      </c>
      <c r="BZ150" s="23">
        <f t="shared" si="2"/>
        <v>8734028</v>
      </c>
      <c r="CB150" s="320"/>
    </row>
    <row r="151" spans="1:80" x14ac:dyDescent="0.25">
      <c r="A151" s="23">
        <v>147110</v>
      </c>
      <c r="B151" s="23">
        <v>8732096</v>
      </c>
      <c r="C151" s="23" t="s">
        <v>235</v>
      </c>
      <c r="D151" s="223">
        <v>97</v>
      </c>
      <c r="E151" s="223">
        <v>97</v>
      </c>
      <c r="F151" s="223">
        <v>0</v>
      </c>
      <c r="G151" s="30">
        <v>396480.94012525561</v>
      </c>
      <c r="H151" s="30">
        <v>0</v>
      </c>
      <c r="I151" s="30">
        <v>0</v>
      </c>
      <c r="J151" s="30">
        <v>13713.617223922016</v>
      </c>
      <c r="K151" s="30">
        <v>0</v>
      </c>
      <c r="L151" s="30">
        <v>35191.51999999988</v>
      </c>
      <c r="M151" s="30">
        <v>0</v>
      </c>
      <c r="N151" s="30">
        <v>0</v>
      </c>
      <c r="O151" s="30">
        <v>868.54406249999988</v>
      </c>
      <c r="P151" s="30">
        <v>0</v>
      </c>
      <c r="Q151" s="30">
        <v>0</v>
      </c>
      <c r="R151" s="30">
        <v>0</v>
      </c>
      <c r="S151" s="30">
        <v>2096.5034375</v>
      </c>
      <c r="T151" s="30">
        <v>0</v>
      </c>
      <c r="U151" s="30">
        <v>0</v>
      </c>
      <c r="V151" s="30">
        <v>0</v>
      </c>
      <c r="W151" s="30">
        <v>0</v>
      </c>
      <c r="X151" s="30">
        <v>0</v>
      </c>
      <c r="Y151" s="30">
        <v>0</v>
      </c>
      <c r="Z151" s="30">
        <v>3967.4109822245027</v>
      </c>
      <c r="AA151" s="30">
        <v>0</v>
      </c>
      <c r="AB151" s="30">
        <v>43444.313353376026</v>
      </c>
      <c r="AC151" s="30">
        <v>0</v>
      </c>
      <c r="AD151" s="30">
        <v>6122.3983958327772</v>
      </c>
      <c r="AE151" s="30">
        <v>0</v>
      </c>
      <c r="AF151" s="30">
        <v>153580.44371785081</v>
      </c>
      <c r="AG151" s="30">
        <v>28148.541777576611</v>
      </c>
      <c r="AH151" s="30">
        <v>0</v>
      </c>
      <c r="AI151" s="30">
        <v>0</v>
      </c>
      <c r="AJ151" s="30">
        <v>3642.7</v>
      </c>
      <c r="AK151" s="30">
        <v>0</v>
      </c>
      <c r="AL151" s="30">
        <v>0</v>
      </c>
      <c r="AM151" s="30">
        <v>0</v>
      </c>
      <c r="AN151" s="30">
        <v>0</v>
      </c>
      <c r="AO151" s="30">
        <v>0</v>
      </c>
      <c r="AP151" s="30">
        <v>0</v>
      </c>
      <c r="AQ151" s="30">
        <v>0</v>
      </c>
      <c r="AR151" s="30">
        <v>0</v>
      </c>
      <c r="AS151" s="30">
        <v>396480.94012525561</v>
      </c>
      <c r="AT151" s="30">
        <v>105404.3074553552</v>
      </c>
      <c r="AU151" s="30">
        <v>185371.68549542743</v>
      </c>
      <c r="AV151" s="30">
        <v>66417.85030577844</v>
      </c>
      <c r="AW151" s="38">
        <v>687256.93307603826</v>
      </c>
      <c r="AX151" s="30">
        <v>683614.2330760383</v>
      </c>
      <c r="AY151" s="30">
        <v>5115</v>
      </c>
      <c r="AZ151" s="30">
        <v>496155</v>
      </c>
      <c r="BA151" s="30">
        <v>0</v>
      </c>
      <c r="BB151" s="30">
        <v>0</v>
      </c>
      <c r="BC151" s="30">
        <v>687256.93307603826</v>
      </c>
      <c r="BD151" s="30">
        <v>687256.93307603826</v>
      </c>
      <c r="BE151" s="30">
        <v>0</v>
      </c>
      <c r="BF151" s="30">
        <v>499797.7</v>
      </c>
      <c r="BG151" s="30">
        <v>314426.01450457255</v>
      </c>
      <c r="BH151" s="30">
        <v>501885.24758061086</v>
      </c>
      <c r="BI151" s="30">
        <v>5174.0747173258851</v>
      </c>
      <c r="BJ151" s="30">
        <v>4915.7042664121473</v>
      </c>
      <c r="BK151" s="196">
        <v>5.2560210482783198E-2</v>
      </c>
      <c r="BL151" s="30">
        <v>0</v>
      </c>
      <c r="BM151" s="30">
        <v>0</v>
      </c>
      <c r="BN151" s="38">
        <v>687256.93307603826</v>
      </c>
      <c r="BO151" s="30">
        <v>7047.5694131550345</v>
      </c>
      <c r="BP151" s="30" t="s">
        <v>412</v>
      </c>
      <c r="BQ151" s="30">
        <v>7085.1230214024563</v>
      </c>
      <c r="BR151" s="196">
        <v>8.0681561658012102E-2</v>
      </c>
      <c r="BS151" s="30">
        <v>0</v>
      </c>
      <c r="BT151" s="30">
        <v>687256.93307603826</v>
      </c>
      <c r="BU151" s="30">
        <v>0</v>
      </c>
      <c r="BV151" s="38">
        <v>687256.93307603826</v>
      </c>
      <c r="BW151" s="211">
        <v>3642.7</v>
      </c>
      <c r="BX151" s="212">
        <v>683614.2330760383</v>
      </c>
      <c r="BZ151" s="23">
        <f t="shared" si="2"/>
        <v>8732096</v>
      </c>
      <c r="CB151" s="320"/>
    </row>
    <row r="152" spans="1:80" x14ac:dyDescent="0.25">
      <c r="A152" s="23">
        <v>147441</v>
      </c>
      <c r="B152" s="23">
        <v>8732098</v>
      </c>
      <c r="C152" s="23" t="s">
        <v>236</v>
      </c>
      <c r="D152" s="223">
        <v>95</v>
      </c>
      <c r="E152" s="223">
        <v>95</v>
      </c>
      <c r="F152" s="223">
        <v>0</v>
      </c>
      <c r="G152" s="30">
        <v>388306.07538040495</v>
      </c>
      <c r="H152" s="30">
        <v>0</v>
      </c>
      <c r="I152" s="30">
        <v>0</v>
      </c>
      <c r="J152" s="30">
        <v>6094.9409884097859</v>
      </c>
      <c r="K152" s="30">
        <v>0</v>
      </c>
      <c r="L152" s="30">
        <v>15082.079999999973</v>
      </c>
      <c r="M152" s="30">
        <v>0</v>
      </c>
      <c r="N152" s="30">
        <v>0</v>
      </c>
      <c r="O152" s="30">
        <v>0</v>
      </c>
      <c r="P152" s="30">
        <v>0</v>
      </c>
      <c r="Q152" s="30">
        <v>0</v>
      </c>
      <c r="R152" s="30">
        <v>0</v>
      </c>
      <c r="S152" s="30">
        <v>0</v>
      </c>
      <c r="T152" s="30">
        <v>0</v>
      </c>
      <c r="U152" s="30">
        <v>0</v>
      </c>
      <c r="V152" s="30">
        <v>0</v>
      </c>
      <c r="W152" s="30">
        <v>0</v>
      </c>
      <c r="X152" s="30">
        <v>0</v>
      </c>
      <c r="Y152" s="30">
        <v>0</v>
      </c>
      <c r="Z152" s="30">
        <v>4483.3946468437116</v>
      </c>
      <c r="AA152" s="30">
        <v>0</v>
      </c>
      <c r="AB152" s="30">
        <v>37765.494145580393</v>
      </c>
      <c r="AC152" s="30">
        <v>0</v>
      </c>
      <c r="AD152" s="30">
        <v>0</v>
      </c>
      <c r="AE152" s="30">
        <v>0</v>
      </c>
      <c r="AF152" s="30">
        <v>153580.44371785081</v>
      </c>
      <c r="AG152" s="30">
        <v>43121.438259286551</v>
      </c>
      <c r="AH152" s="30">
        <v>0</v>
      </c>
      <c r="AI152" s="30">
        <v>0</v>
      </c>
      <c r="AJ152" s="30">
        <v>3343.3</v>
      </c>
      <c r="AK152" s="30">
        <v>0</v>
      </c>
      <c r="AL152" s="30">
        <v>0</v>
      </c>
      <c r="AM152" s="30">
        <v>0</v>
      </c>
      <c r="AN152" s="30">
        <v>0</v>
      </c>
      <c r="AO152" s="30">
        <v>0</v>
      </c>
      <c r="AP152" s="30">
        <v>0</v>
      </c>
      <c r="AQ152" s="30">
        <v>0</v>
      </c>
      <c r="AR152" s="30">
        <v>0</v>
      </c>
      <c r="AS152" s="30">
        <v>388306.07538040495</v>
      </c>
      <c r="AT152" s="30">
        <v>63425.909780833863</v>
      </c>
      <c r="AU152" s="30">
        <v>200045.18197713734</v>
      </c>
      <c r="AV152" s="30">
        <v>55415.439259637569</v>
      </c>
      <c r="AW152" s="38">
        <v>651777.16713837616</v>
      </c>
      <c r="AX152" s="30">
        <v>648433.86713837611</v>
      </c>
      <c r="AY152" s="30">
        <v>5115</v>
      </c>
      <c r="AZ152" s="30">
        <v>485925</v>
      </c>
      <c r="BA152" s="30">
        <v>0</v>
      </c>
      <c r="BB152" s="30">
        <v>0</v>
      </c>
      <c r="BC152" s="30">
        <v>651777.16713837616</v>
      </c>
      <c r="BD152" s="30">
        <v>651777.16713837616</v>
      </c>
      <c r="BE152" s="30">
        <v>0</v>
      </c>
      <c r="BF152" s="30">
        <v>489268.3</v>
      </c>
      <c r="BG152" s="30">
        <v>289223.11802286265</v>
      </c>
      <c r="BH152" s="30">
        <v>451731.98516123882</v>
      </c>
      <c r="BI152" s="30">
        <v>4755.0735280130402</v>
      </c>
      <c r="BJ152" s="30">
        <v>4672.0929426398116</v>
      </c>
      <c r="BK152" s="196">
        <v>1.7760902103617665E-2</v>
      </c>
      <c r="BL152" s="30">
        <v>0</v>
      </c>
      <c r="BM152" s="30">
        <v>0</v>
      </c>
      <c r="BN152" s="38">
        <v>651777.16713837616</v>
      </c>
      <c r="BO152" s="30">
        <v>6825.6196540881692</v>
      </c>
      <c r="BP152" s="30" t="s">
        <v>412</v>
      </c>
      <c r="BQ152" s="30">
        <v>6860.8122856671171</v>
      </c>
      <c r="BR152" s="196">
        <v>2.090878138729213E-3</v>
      </c>
      <c r="BS152" s="30">
        <v>0</v>
      </c>
      <c r="BT152" s="30">
        <v>651777.16713837616</v>
      </c>
      <c r="BU152" s="30">
        <v>0</v>
      </c>
      <c r="BV152" s="38">
        <v>651777.16713837616</v>
      </c>
      <c r="BW152" s="211">
        <v>3343.3</v>
      </c>
      <c r="BX152" s="212">
        <v>648433.86713837611</v>
      </c>
      <c r="BZ152" s="23">
        <f t="shared" si="2"/>
        <v>8732098</v>
      </c>
      <c r="CB152" s="320"/>
    </row>
    <row r="153" spans="1:80" x14ac:dyDescent="0.25">
      <c r="A153" s="23">
        <v>134979</v>
      </c>
      <c r="B153" s="23">
        <v>8733390</v>
      </c>
      <c r="C153" s="23" t="s">
        <v>237</v>
      </c>
      <c r="D153" s="223">
        <v>162</v>
      </c>
      <c r="E153" s="223">
        <v>162</v>
      </c>
      <c r="F153" s="223">
        <v>0</v>
      </c>
      <c r="G153" s="30">
        <v>662164.04433290113</v>
      </c>
      <c r="H153" s="30">
        <v>0</v>
      </c>
      <c r="I153" s="30">
        <v>0</v>
      </c>
      <c r="J153" s="30">
        <v>29458.881443980626</v>
      </c>
      <c r="K153" s="30">
        <v>0</v>
      </c>
      <c r="L153" s="30">
        <v>74153.559999999881</v>
      </c>
      <c r="M153" s="30">
        <v>0</v>
      </c>
      <c r="N153" s="30">
        <v>4979.7299999999759</v>
      </c>
      <c r="O153" s="30">
        <v>10315.079999999989</v>
      </c>
      <c r="P153" s="30">
        <v>0</v>
      </c>
      <c r="Q153" s="30">
        <v>494.01999999999919</v>
      </c>
      <c r="R153" s="30">
        <v>0</v>
      </c>
      <c r="S153" s="30">
        <v>0</v>
      </c>
      <c r="T153" s="30">
        <v>0</v>
      </c>
      <c r="U153" s="30">
        <v>0</v>
      </c>
      <c r="V153" s="30">
        <v>0</v>
      </c>
      <c r="W153" s="30">
        <v>0</v>
      </c>
      <c r="X153" s="30">
        <v>0</v>
      </c>
      <c r="Y153" s="30">
        <v>0</v>
      </c>
      <c r="Z153" s="30">
        <v>34118.879796357527</v>
      </c>
      <c r="AA153" s="30">
        <v>0</v>
      </c>
      <c r="AB153" s="30">
        <v>88200.441697880713</v>
      </c>
      <c r="AC153" s="30">
        <v>0</v>
      </c>
      <c r="AD153" s="30">
        <v>13156.221795576001</v>
      </c>
      <c r="AE153" s="30">
        <v>0</v>
      </c>
      <c r="AF153" s="30">
        <v>153580.44371785081</v>
      </c>
      <c r="AG153" s="30">
        <v>0</v>
      </c>
      <c r="AH153" s="30">
        <v>0</v>
      </c>
      <c r="AI153" s="30">
        <v>0</v>
      </c>
      <c r="AJ153" s="30">
        <v>49672.5</v>
      </c>
      <c r="AK153" s="30">
        <v>0</v>
      </c>
      <c r="AL153" s="30">
        <v>0</v>
      </c>
      <c r="AM153" s="30">
        <v>0</v>
      </c>
      <c r="AN153" s="30">
        <v>0</v>
      </c>
      <c r="AO153" s="30">
        <v>0</v>
      </c>
      <c r="AP153" s="30">
        <v>0</v>
      </c>
      <c r="AQ153" s="30">
        <v>0</v>
      </c>
      <c r="AR153" s="30">
        <v>0</v>
      </c>
      <c r="AS153" s="30">
        <v>662164.04433290113</v>
      </c>
      <c r="AT153" s="30">
        <v>254876.81473379474</v>
      </c>
      <c r="AU153" s="30">
        <v>203252.94371785081</v>
      </c>
      <c r="AV153" s="30">
        <v>136889.87011559476</v>
      </c>
      <c r="AW153" s="38">
        <v>1120293.8027845467</v>
      </c>
      <c r="AX153" s="30">
        <v>1070621.3027845467</v>
      </c>
      <c r="AY153" s="30">
        <v>5115</v>
      </c>
      <c r="AZ153" s="30">
        <v>828630</v>
      </c>
      <c r="BA153" s="30">
        <v>0</v>
      </c>
      <c r="BB153" s="30">
        <v>0</v>
      </c>
      <c r="BC153" s="30">
        <v>1120293.8027845467</v>
      </c>
      <c r="BD153" s="30">
        <v>1120293.8027845467</v>
      </c>
      <c r="BE153" s="30">
        <v>0</v>
      </c>
      <c r="BF153" s="30">
        <v>878302.5</v>
      </c>
      <c r="BG153" s="30">
        <v>675049.55628214916</v>
      </c>
      <c r="BH153" s="30">
        <v>917040.85906669591</v>
      </c>
      <c r="BI153" s="30">
        <v>5660.7460436215797</v>
      </c>
      <c r="BJ153" s="30">
        <v>5463.4607050408513</v>
      </c>
      <c r="BK153" s="196">
        <v>3.6109958363698576E-2</v>
      </c>
      <c r="BL153" s="30">
        <v>0</v>
      </c>
      <c r="BM153" s="30">
        <v>0</v>
      </c>
      <c r="BN153" s="38">
        <v>1120293.8027845467</v>
      </c>
      <c r="BO153" s="30">
        <v>6608.7734739786838</v>
      </c>
      <c r="BP153" s="30" t="s">
        <v>412</v>
      </c>
      <c r="BQ153" s="30">
        <v>6915.3938443490542</v>
      </c>
      <c r="BR153" s="196">
        <v>4.457357813600038E-2</v>
      </c>
      <c r="BS153" s="30">
        <v>-1614.2999999999997</v>
      </c>
      <c r="BT153" s="30">
        <v>1118679.5027845467</v>
      </c>
      <c r="BU153" s="30">
        <v>-2025</v>
      </c>
      <c r="BV153" s="38">
        <v>1116654.5027845467</v>
      </c>
      <c r="BW153" s="211">
        <v>49672.5</v>
      </c>
      <c r="BX153" s="212">
        <v>1066982.0027845467</v>
      </c>
      <c r="BZ153" s="23">
        <f t="shared" si="2"/>
        <v>8733390</v>
      </c>
      <c r="CB153" s="320"/>
    </row>
    <row r="154" spans="1:80" x14ac:dyDescent="0.25">
      <c r="A154" s="23">
        <v>143836</v>
      </c>
      <c r="B154" s="23">
        <v>8732044</v>
      </c>
      <c r="C154" s="23" t="s">
        <v>238</v>
      </c>
      <c r="D154" s="223">
        <v>331</v>
      </c>
      <c r="E154" s="223">
        <v>331</v>
      </c>
      <c r="F154" s="223">
        <v>0</v>
      </c>
      <c r="G154" s="30">
        <v>1352940.1152727795</v>
      </c>
      <c r="H154" s="30">
        <v>0</v>
      </c>
      <c r="I154" s="30">
        <v>0</v>
      </c>
      <c r="J154" s="30">
        <v>85329.173837737093</v>
      </c>
      <c r="K154" s="30">
        <v>0</v>
      </c>
      <c r="L154" s="30">
        <v>213662.80000000002</v>
      </c>
      <c r="M154" s="30">
        <v>0</v>
      </c>
      <c r="N154" s="30">
        <v>19027.886060606026</v>
      </c>
      <c r="O154" s="30">
        <v>10633.736090909078</v>
      </c>
      <c r="P154" s="30">
        <v>3607.3784242424185</v>
      </c>
      <c r="Q154" s="30">
        <v>53020.322242424198</v>
      </c>
      <c r="R154" s="30">
        <v>48847.956909090775</v>
      </c>
      <c r="S154" s="30">
        <v>0</v>
      </c>
      <c r="T154" s="30">
        <v>0</v>
      </c>
      <c r="U154" s="30">
        <v>0</v>
      </c>
      <c r="V154" s="30">
        <v>0</v>
      </c>
      <c r="W154" s="30">
        <v>0</v>
      </c>
      <c r="X154" s="30">
        <v>0</v>
      </c>
      <c r="Y154" s="30">
        <v>0</v>
      </c>
      <c r="Z154" s="30">
        <v>57723.140401066368</v>
      </c>
      <c r="AA154" s="30">
        <v>0</v>
      </c>
      <c r="AB154" s="30">
        <v>213546.79445716477</v>
      </c>
      <c r="AC154" s="30">
        <v>0</v>
      </c>
      <c r="AD154" s="30">
        <v>18085.001675088773</v>
      </c>
      <c r="AE154" s="30">
        <v>0</v>
      </c>
      <c r="AF154" s="30">
        <v>153580.44371785081</v>
      </c>
      <c r="AG154" s="30">
        <v>0</v>
      </c>
      <c r="AH154" s="30">
        <v>0</v>
      </c>
      <c r="AI154" s="30">
        <v>0</v>
      </c>
      <c r="AJ154" s="30">
        <v>10878</v>
      </c>
      <c r="AK154" s="30">
        <v>0</v>
      </c>
      <c r="AL154" s="30">
        <v>0</v>
      </c>
      <c r="AM154" s="30">
        <v>0</v>
      </c>
      <c r="AN154" s="30">
        <v>0</v>
      </c>
      <c r="AO154" s="30">
        <v>0</v>
      </c>
      <c r="AP154" s="30">
        <v>0</v>
      </c>
      <c r="AQ154" s="30">
        <v>0</v>
      </c>
      <c r="AR154" s="30">
        <v>0</v>
      </c>
      <c r="AS154" s="30">
        <v>1352940.1152727795</v>
      </c>
      <c r="AT154" s="30">
        <v>723484.19009832956</v>
      </c>
      <c r="AU154" s="30">
        <v>164458.44371785081</v>
      </c>
      <c r="AV154" s="30">
        <v>398916.55624730408</v>
      </c>
      <c r="AW154" s="38">
        <v>2240882.7490889598</v>
      </c>
      <c r="AX154" s="30">
        <v>2230004.7490889598</v>
      </c>
      <c r="AY154" s="30">
        <v>5115</v>
      </c>
      <c r="AZ154" s="30">
        <v>1693065</v>
      </c>
      <c r="BA154" s="30">
        <v>0</v>
      </c>
      <c r="BB154" s="30">
        <v>0</v>
      </c>
      <c r="BC154" s="30">
        <v>2240882.7490889598</v>
      </c>
      <c r="BD154" s="30">
        <v>2240882.7490889598</v>
      </c>
      <c r="BE154" s="30">
        <v>0</v>
      </c>
      <c r="BF154" s="30">
        <v>1703943</v>
      </c>
      <c r="BG154" s="30">
        <v>1539484.5562821492</v>
      </c>
      <c r="BH154" s="30">
        <v>2076424.3053711089</v>
      </c>
      <c r="BI154" s="30">
        <v>6273.1852126015374</v>
      </c>
      <c r="BJ154" s="30">
        <v>6091.4954393447642</v>
      </c>
      <c r="BK154" s="196">
        <v>2.982679295518224E-2</v>
      </c>
      <c r="BL154" s="30">
        <v>0</v>
      </c>
      <c r="BM154" s="30">
        <v>0</v>
      </c>
      <c r="BN154" s="38">
        <v>2240882.7490889598</v>
      </c>
      <c r="BO154" s="30">
        <v>6737.1744685467065</v>
      </c>
      <c r="BP154" s="30" t="s">
        <v>412</v>
      </c>
      <c r="BQ154" s="30">
        <v>6770.0385168850744</v>
      </c>
      <c r="BR154" s="196">
        <v>3.453139752136325E-2</v>
      </c>
      <c r="BS154" s="30">
        <v>0</v>
      </c>
      <c r="BT154" s="30">
        <v>2240882.7490889598</v>
      </c>
      <c r="BU154" s="30">
        <v>0</v>
      </c>
      <c r="BV154" s="38">
        <v>2240882.7490889598</v>
      </c>
      <c r="BW154" s="211">
        <v>10878</v>
      </c>
      <c r="BX154" s="212">
        <v>2230004.7490889598</v>
      </c>
      <c r="BZ154" s="23">
        <f t="shared" si="2"/>
        <v>8732044</v>
      </c>
      <c r="CB154" s="320"/>
    </row>
    <row r="155" spans="1:80" x14ac:dyDescent="0.25">
      <c r="A155" s="23">
        <v>110616</v>
      </c>
      <c r="B155" s="23">
        <v>8732031</v>
      </c>
      <c r="C155" s="23" t="s">
        <v>239</v>
      </c>
      <c r="D155" s="223">
        <v>202</v>
      </c>
      <c r="E155" s="223">
        <v>202</v>
      </c>
      <c r="F155" s="223">
        <v>0</v>
      </c>
      <c r="G155" s="30">
        <v>825661.33922991366</v>
      </c>
      <c r="H155" s="30">
        <v>0</v>
      </c>
      <c r="I155" s="30">
        <v>0</v>
      </c>
      <c r="J155" s="30">
        <v>14729.440721990284</v>
      </c>
      <c r="K155" s="30">
        <v>0</v>
      </c>
      <c r="L155" s="30">
        <v>36448.359999999855</v>
      </c>
      <c r="M155" s="30">
        <v>0</v>
      </c>
      <c r="N155" s="30">
        <v>0</v>
      </c>
      <c r="O155" s="30">
        <v>859.58999999999696</v>
      </c>
      <c r="P155" s="30">
        <v>0</v>
      </c>
      <c r="Q155" s="30">
        <v>0</v>
      </c>
      <c r="R155" s="30">
        <v>0</v>
      </c>
      <c r="S155" s="30">
        <v>691.62999999999988</v>
      </c>
      <c r="T155" s="30">
        <v>0</v>
      </c>
      <c r="U155" s="30">
        <v>0</v>
      </c>
      <c r="V155" s="30">
        <v>0</v>
      </c>
      <c r="W155" s="30">
        <v>0</v>
      </c>
      <c r="X155" s="30">
        <v>0</v>
      </c>
      <c r="Y155" s="30">
        <v>0</v>
      </c>
      <c r="Z155" s="30">
        <v>4298.1664773756829</v>
      </c>
      <c r="AA155" s="30">
        <v>0</v>
      </c>
      <c r="AB155" s="30">
        <v>72166.11463459814</v>
      </c>
      <c r="AC155" s="30">
        <v>0</v>
      </c>
      <c r="AD155" s="30">
        <v>0</v>
      </c>
      <c r="AE155" s="30">
        <v>0</v>
      </c>
      <c r="AF155" s="30">
        <v>153580.44371785081</v>
      </c>
      <c r="AG155" s="30">
        <v>0</v>
      </c>
      <c r="AH155" s="30">
        <v>0</v>
      </c>
      <c r="AI155" s="30">
        <v>0</v>
      </c>
      <c r="AJ155" s="30">
        <v>23827.25</v>
      </c>
      <c r="AK155" s="30">
        <v>0</v>
      </c>
      <c r="AL155" s="30">
        <v>0</v>
      </c>
      <c r="AM155" s="30">
        <v>0</v>
      </c>
      <c r="AN155" s="30">
        <v>0</v>
      </c>
      <c r="AO155" s="30">
        <v>0</v>
      </c>
      <c r="AP155" s="30">
        <v>0</v>
      </c>
      <c r="AQ155" s="30">
        <v>0</v>
      </c>
      <c r="AR155" s="30">
        <v>0</v>
      </c>
      <c r="AS155" s="30">
        <v>825661.33922991366</v>
      </c>
      <c r="AT155" s="30">
        <v>129193.30183396395</v>
      </c>
      <c r="AU155" s="30">
        <v>177407.69371785081</v>
      </c>
      <c r="AV155" s="30">
        <v>111473.76327599371</v>
      </c>
      <c r="AW155" s="38">
        <v>1132262.3347817285</v>
      </c>
      <c r="AX155" s="30">
        <v>1108435.0847817285</v>
      </c>
      <c r="AY155" s="30">
        <v>5115</v>
      </c>
      <c r="AZ155" s="30">
        <v>1033230</v>
      </c>
      <c r="BA155" s="30">
        <v>0</v>
      </c>
      <c r="BB155" s="30">
        <v>0</v>
      </c>
      <c r="BC155" s="30">
        <v>1132262.3347817285</v>
      </c>
      <c r="BD155" s="30">
        <v>1132262.3347817285</v>
      </c>
      <c r="BE155" s="30">
        <v>0</v>
      </c>
      <c r="BF155" s="30">
        <v>1057057.25</v>
      </c>
      <c r="BG155" s="30">
        <v>879649.55628214916</v>
      </c>
      <c r="BH155" s="30">
        <v>954854.64106387761</v>
      </c>
      <c r="BI155" s="30">
        <v>4727.0031735835528</v>
      </c>
      <c r="BJ155" s="30">
        <v>4598.9332886934098</v>
      </c>
      <c r="BK155" s="196">
        <v>2.784773704045803E-2</v>
      </c>
      <c r="BL155" s="30">
        <v>0</v>
      </c>
      <c r="BM155" s="30">
        <v>0</v>
      </c>
      <c r="BN155" s="38">
        <v>1132262.3347817285</v>
      </c>
      <c r="BO155" s="30">
        <v>5487.3023999095467</v>
      </c>
      <c r="BP155" s="30" t="s">
        <v>412</v>
      </c>
      <c r="BQ155" s="30">
        <v>5605.2590830778636</v>
      </c>
      <c r="BR155" s="196">
        <v>2.5789481658300861E-2</v>
      </c>
      <c r="BS155" s="30">
        <v>-1811.4499999999996</v>
      </c>
      <c r="BT155" s="30">
        <v>1130450.8847817285</v>
      </c>
      <c r="BU155" s="30">
        <v>-2525</v>
      </c>
      <c r="BV155" s="38">
        <v>1127925.8847817285</v>
      </c>
      <c r="BW155" s="211">
        <v>23827.25</v>
      </c>
      <c r="BX155" s="212">
        <v>1104098.6347817285</v>
      </c>
      <c r="BZ155" s="23">
        <f t="shared" si="2"/>
        <v>8732031</v>
      </c>
      <c r="CB155" s="320"/>
    </row>
    <row r="156" spans="1:80" x14ac:dyDescent="0.25">
      <c r="A156" s="23">
        <v>140499</v>
      </c>
      <c r="B156" s="23">
        <v>8735201</v>
      </c>
      <c r="C156" s="23" t="s">
        <v>240</v>
      </c>
      <c r="D156" s="223">
        <v>403</v>
      </c>
      <c r="E156" s="223">
        <v>403</v>
      </c>
      <c r="F156" s="223">
        <v>0</v>
      </c>
      <c r="G156" s="30">
        <v>1647235.2460874021</v>
      </c>
      <c r="H156" s="30">
        <v>0</v>
      </c>
      <c r="I156" s="30">
        <v>0</v>
      </c>
      <c r="J156" s="30">
        <v>30474.70494204892</v>
      </c>
      <c r="K156" s="30">
        <v>0</v>
      </c>
      <c r="L156" s="30">
        <v>77924.079999999565</v>
      </c>
      <c r="M156" s="30">
        <v>0</v>
      </c>
      <c r="N156" s="30">
        <v>8773.809999999994</v>
      </c>
      <c r="O156" s="30">
        <v>9168.9599999999991</v>
      </c>
      <c r="P156" s="30">
        <v>0</v>
      </c>
      <c r="Q156" s="30">
        <v>8892.3599999999824</v>
      </c>
      <c r="R156" s="30">
        <v>0</v>
      </c>
      <c r="S156" s="30">
        <v>0</v>
      </c>
      <c r="T156" s="30">
        <v>0</v>
      </c>
      <c r="U156" s="30">
        <v>0</v>
      </c>
      <c r="V156" s="30">
        <v>0</v>
      </c>
      <c r="W156" s="30">
        <v>0</v>
      </c>
      <c r="X156" s="30">
        <v>0</v>
      </c>
      <c r="Y156" s="30">
        <v>0</v>
      </c>
      <c r="Z156" s="30">
        <v>10812.569228854152</v>
      </c>
      <c r="AA156" s="30">
        <v>0</v>
      </c>
      <c r="AB156" s="30">
        <v>150577.53330372606</v>
      </c>
      <c r="AC156" s="30">
        <v>0</v>
      </c>
      <c r="AD156" s="30">
        <v>0</v>
      </c>
      <c r="AE156" s="30">
        <v>0</v>
      </c>
      <c r="AF156" s="30">
        <v>153580.44371785081</v>
      </c>
      <c r="AG156" s="30">
        <v>0</v>
      </c>
      <c r="AH156" s="30">
        <v>0</v>
      </c>
      <c r="AI156" s="30">
        <v>0</v>
      </c>
      <c r="AJ156" s="30">
        <v>10101</v>
      </c>
      <c r="AK156" s="30">
        <v>0</v>
      </c>
      <c r="AL156" s="30">
        <v>0</v>
      </c>
      <c r="AM156" s="30">
        <v>0</v>
      </c>
      <c r="AN156" s="30">
        <v>0</v>
      </c>
      <c r="AO156" s="30">
        <v>0</v>
      </c>
      <c r="AP156" s="30">
        <v>0</v>
      </c>
      <c r="AQ156" s="30">
        <v>0</v>
      </c>
      <c r="AR156" s="30">
        <v>0</v>
      </c>
      <c r="AS156" s="30">
        <v>1647235.2460874021</v>
      </c>
      <c r="AT156" s="30">
        <v>296624.01747462864</v>
      </c>
      <c r="AU156" s="30">
        <v>163681.44371785081</v>
      </c>
      <c r="AV156" s="30">
        <v>247433.16914142697</v>
      </c>
      <c r="AW156" s="38">
        <v>2107540.7072798815</v>
      </c>
      <c r="AX156" s="30">
        <v>2097439.7072798815</v>
      </c>
      <c r="AY156" s="30">
        <v>5115</v>
      </c>
      <c r="AZ156" s="30">
        <v>2061345</v>
      </c>
      <c r="BA156" s="30">
        <v>0</v>
      </c>
      <c r="BB156" s="30">
        <v>0</v>
      </c>
      <c r="BC156" s="30">
        <v>2107540.7072798815</v>
      </c>
      <c r="BD156" s="30">
        <v>2107540.7072798815</v>
      </c>
      <c r="BE156" s="30">
        <v>0</v>
      </c>
      <c r="BF156" s="30">
        <v>2071446</v>
      </c>
      <c r="BG156" s="30">
        <v>1907764.5562821492</v>
      </c>
      <c r="BH156" s="30">
        <v>1943859.2635620306</v>
      </c>
      <c r="BI156" s="30">
        <v>4823.4721180199267</v>
      </c>
      <c r="BJ156" s="30">
        <v>4742.4357287030698</v>
      </c>
      <c r="BK156" s="196">
        <v>1.7087503964765004E-2</v>
      </c>
      <c r="BL156" s="30">
        <v>0</v>
      </c>
      <c r="BM156" s="30">
        <v>0</v>
      </c>
      <c r="BN156" s="38">
        <v>2107540.7072798815</v>
      </c>
      <c r="BO156" s="30">
        <v>5204.5650304711698</v>
      </c>
      <c r="BP156" s="30" t="s">
        <v>412</v>
      </c>
      <c r="BQ156" s="30">
        <v>5229.629546600202</v>
      </c>
      <c r="BR156" s="196">
        <v>1.6607194085151322E-2</v>
      </c>
      <c r="BS156" s="30">
        <v>0</v>
      </c>
      <c r="BT156" s="30">
        <v>2107540.7072798815</v>
      </c>
      <c r="BU156" s="30">
        <v>0</v>
      </c>
      <c r="BV156" s="38">
        <v>2107540.7072798815</v>
      </c>
      <c r="BW156" s="211">
        <v>10101</v>
      </c>
      <c r="BX156" s="212">
        <v>2097439.7072798815</v>
      </c>
      <c r="BZ156" s="23">
        <f t="shared" si="2"/>
        <v>8735201</v>
      </c>
      <c r="CB156" s="320"/>
    </row>
    <row r="157" spans="1:80" x14ac:dyDescent="0.25">
      <c r="A157" s="23">
        <v>110837</v>
      </c>
      <c r="B157" s="23">
        <v>8733350</v>
      </c>
      <c r="C157" s="23" t="s">
        <v>241</v>
      </c>
      <c r="D157" s="223">
        <v>115</v>
      </c>
      <c r="E157" s="223">
        <v>115</v>
      </c>
      <c r="F157" s="223">
        <v>0</v>
      </c>
      <c r="G157" s="30">
        <v>470054.72282891127</v>
      </c>
      <c r="H157" s="30">
        <v>0</v>
      </c>
      <c r="I157" s="30">
        <v>0</v>
      </c>
      <c r="J157" s="30">
        <v>10666.146729717091</v>
      </c>
      <c r="K157" s="30">
        <v>0</v>
      </c>
      <c r="L157" s="30">
        <v>26393.639999999865</v>
      </c>
      <c r="M157" s="30">
        <v>0</v>
      </c>
      <c r="N157" s="30">
        <v>1659.9099999999999</v>
      </c>
      <c r="O157" s="30">
        <v>2292.239999999998</v>
      </c>
      <c r="P157" s="30">
        <v>0</v>
      </c>
      <c r="Q157" s="30">
        <v>0</v>
      </c>
      <c r="R157" s="30">
        <v>0</v>
      </c>
      <c r="S157" s="30">
        <v>0</v>
      </c>
      <c r="T157" s="30">
        <v>0</v>
      </c>
      <c r="U157" s="30">
        <v>0</v>
      </c>
      <c r="V157" s="30">
        <v>0</v>
      </c>
      <c r="W157" s="30">
        <v>0</v>
      </c>
      <c r="X157" s="30">
        <v>0</v>
      </c>
      <c r="Y157" s="30">
        <v>0</v>
      </c>
      <c r="Z157" s="30">
        <v>17104.114824960354</v>
      </c>
      <c r="AA157" s="30">
        <v>0</v>
      </c>
      <c r="AB157" s="30">
        <v>30002.941623310977</v>
      </c>
      <c r="AC157" s="30">
        <v>0</v>
      </c>
      <c r="AD157" s="30">
        <v>0</v>
      </c>
      <c r="AE157" s="30">
        <v>0</v>
      </c>
      <c r="AF157" s="30">
        <v>153580.44371785081</v>
      </c>
      <c r="AG157" s="30">
        <v>0</v>
      </c>
      <c r="AH157" s="30">
        <v>0</v>
      </c>
      <c r="AI157" s="30">
        <v>0</v>
      </c>
      <c r="AJ157" s="30">
        <v>1646.7</v>
      </c>
      <c r="AK157" s="30">
        <v>0</v>
      </c>
      <c r="AL157" s="30">
        <v>0</v>
      </c>
      <c r="AM157" s="30">
        <v>0</v>
      </c>
      <c r="AN157" s="30">
        <v>0</v>
      </c>
      <c r="AO157" s="30">
        <v>0</v>
      </c>
      <c r="AP157" s="30">
        <v>0</v>
      </c>
      <c r="AQ157" s="30">
        <v>0</v>
      </c>
      <c r="AR157" s="30">
        <v>0</v>
      </c>
      <c r="AS157" s="30">
        <v>470054.72282891127</v>
      </c>
      <c r="AT157" s="30">
        <v>88118.99317798829</v>
      </c>
      <c r="AU157" s="30">
        <v>155227.14371785082</v>
      </c>
      <c r="AV157" s="30">
        <v>55475.221709439124</v>
      </c>
      <c r="AW157" s="38">
        <v>713400.85972475039</v>
      </c>
      <c r="AX157" s="30">
        <v>711754.15972475044</v>
      </c>
      <c r="AY157" s="30">
        <v>5115</v>
      </c>
      <c r="AZ157" s="30">
        <v>588225</v>
      </c>
      <c r="BA157" s="30">
        <v>0</v>
      </c>
      <c r="BB157" s="30">
        <v>0</v>
      </c>
      <c r="BC157" s="30">
        <v>713400.85972475039</v>
      </c>
      <c r="BD157" s="30">
        <v>713400.85972475028</v>
      </c>
      <c r="BE157" s="30">
        <v>0</v>
      </c>
      <c r="BF157" s="30">
        <v>589871.69999999995</v>
      </c>
      <c r="BG157" s="30">
        <v>434644.5562821491</v>
      </c>
      <c r="BH157" s="30">
        <v>558173.7160068996</v>
      </c>
      <c r="BI157" s="30">
        <v>4853.6844870165187</v>
      </c>
      <c r="BJ157" s="30">
        <v>4686.0046057323452</v>
      </c>
      <c r="BK157" s="196">
        <v>3.578312344786265E-2</v>
      </c>
      <c r="BL157" s="30">
        <v>0</v>
      </c>
      <c r="BM157" s="30">
        <v>0</v>
      </c>
      <c r="BN157" s="38">
        <v>713400.85972475039</v>
      </c>
      <c r="BO157" s="30">
        <v>6189.1666063021776</v>
      </c>
      <c r="BP157" s="30" t="s">
        <v>412</v>
      </c>
      <c r="BQ157" s="30">
        <v>6203.4857367369596</v>
      </c>
      <c r="BR157" s="196">
        <v>3.5906244600354853E-2</v>
      </c>
      <c r="BS157" s="30">
        <v>-1052.1499999999996</v>
      </c>
      <c r="BT157" s="30">
        <v>712348.70972475037</v>
      </c>
      <c r="BU157" s="30">
        <v>-1437.5</v>
      </c>
      <c r="BV157" s="38">
        <v>710911.20972475037</v>
      </c>
      <c r="BW157" s="211">
        <v>1646.7</v>
      </c>
      <c r="BX157" s="212">
        <v>709264.50972475042</v>
      </c>
      <c r="BZ157" s="23">
        <f t="shared" si="2"/>
        <v>8733350</v>
      </c>
      <c r="CB157" s="320"/>
    </row>
    <row r="158" spans="1:80" x14ac:dyDescent="0.25">
      <c r="A158" s="23">
        <v>136636</v>
      </c>
      <c r="B158" s="23">
        <v>8734027</v>
      </c>
      <c r="C158" s="23" t="s">
        <v>242</v>
      </c>
      <c r="D158" s="223">
        <v>662</v>
      </c>
      <c r="E158" s="223">
        <v>0</v>
      </c>
      <c r="F158" s="223">
        <v>662</v>
      </c>
      <c r="G158" s="30">
        <v>0</v>
      </c>
      <c r="H158" s="30">
        <v>2224607.1955409506</v>
      </c>
      <c r="I158" s="30">
        <v>1760019.8158164942</v>
      </c>
      <c r="J158" s="30">
        <v>0</v>
      </c>
      <c r="K158" s="30">
        <v>59425.674636995209</v>
      </c>
      <c r="L158" s="30">
        <v>0</v>
      </c>
      <c r="M158" s="30">
        <v>227556.05999999907</v>
      </c>
      <c r="N158" s="30">
        <v>0</v>
      </c>
      <c r="O158" s="30">
        <v>0</v>
      </c>
      <c r="P158" s="30">
        <v>0</v>
      </c>
      <c r="Q158" s="30">
        <v>0</v>
      </c>
      <c r="R158" s="30">
        <v>0</v>
      </c>
      <c r="S158" s="30">
        <v>0</v>
      </c>
      <c r="T158" s="30">
        <v>9021.719581854084</v>
      </c>
      <c r="U158" s="30">
        <v>7865.0888662317839</v>
      </c>
      <c r="V158" s="30">
        <v>1307.4955915730561</v>
      </c>
      <c r="W158" s="30">
        <v>0</v>
      </c>
      <c r="X158" s="30">
        <v>0</v>
      </c>
      <c r="Y158" s="30">
        <v>0</v>
      </c>
      <c r="Z158" s="30">
        <v>0</v>
      </c>
      <c r="AA158" s="30">
        <v>127873.06885584483</v>
      </c>
      <c r="AB158" s="30">
        <v>0</v>
      </c>
      <c r="AC158" s="30">
        <v>220955.74775700466</v>
      </c>
      <c r="AD158" s="30">
        <v>0</v>
      </c>
      <c r="AE158" s="30">
        <v>0</v>
      </c>
      <c r="AF158" s="30">
        <v>153580.44371785081</v>
      </c>
      <c r="AG158" s="30">
        <v>0</v>
      </c>
      <c r="AH158" s="30">
        <v>0</v>
      </c>
      <c r="AI158" s="30">
        <v>0</v>
      </c>
      <c r="AJ158" s="30">
        <v>22866</v>
      </c>
      <c r="AK158" s="30">
        <v>0</v>
      </c>
      <c r="AL158" s="30">
        <v>0</v>
      </c>
      <c r="AM158" s="30">
        <v>0</v>
      </c>
      <c r="AN158" s="30">
        <v>0</v>
      </c>
      <c r="AO158" s="30">
        <v>0</v>
      </c>
      <c r="AP158" s="30">
        <v>0</v>
      </c>
      <c r="AQ158" s="30">
        <v>0</v>
      </c>
      <c r="AR158" s="30">
        <v>0</v>
      </c>
      <c r="AS158" s="30">
        <v>3984627.0113574448</v>
      </c>
      <c r="AT158" s="30">
        <v>654004.85528950265</v>
      </c>
      <c r="AU158" s="30">
        <v>176446.44371785081</v>
      </c>
      <c r="AV158" s="30">
        <v>422684.72970474605</v>
      </c>
      <c r="AW158" s="38">
        <v>4815078.3103647977</v>
      </c>
      <c r="AX158" s="30">
        <v>4792212.3103647977</v>
      </c>
      <c r="AY158" s="30">
        <v>6640</v>
      </c>
      <c r="AZ158" s="30">
        <v>4395680</v>
      </c>
      <c r="BA158" s="30">
        <v>0</v>
      </c>
      <c r="BB158" s="30">
        <v>0</v>
      </c>
      <c r="BC158" s="30">
        <v>4815078.3103647977</v>
      </c>
      <c r="BD158" s="30">
        <v>0</v>
      </c>
      <c r="BE158" s="30">
        <v>4815078.3103647986</v>
      </c>
      <c r="BF158" s="30">
        <v>4418546</v>
      </c>
      <c r="BG158" s="30">
        <v>4242099.5562821496</v>
      </c>
      <c r="BH158" s="30">
        <v>4638631.8666469473</v>
      </c>
      <c r="BI158" s="30">
        <v>7006.996777412307</v>
      </c>
      <c r="BJ158" s="30">
        <v>6814.0193376783154</v>
      </c>
      <c r="BK158" s="196">
        <v>2.8320647501969547E-2</v>
      </c>
      <c r="BL158" s="30">
        <v>0</v>
      </c>
      <c r="BM158" s="30">
        <v>0</v>
      </c>
      <c r="BN158" s="38">
        <v>4815078.3103647977</v>
      </c>
      <c r="BO158" s="30">
        <v>7238.9914053848906</v>
      </c>
      <c r="BP158" s="30" t="s">
        <v>412</v>
      </c>
      <c r="BQ158" s="30">
        <v>7273.5321908833803</v>
      </c>
      <c r="BR158" s="196">
        <v>2.7853750795112875E-2</v>
      </c>
      <c r="BS158" s="30">
        <v>0</v>
      </c>
      <c r="BT158" s="30">
        <v>4815078.3103647977</v>
      </c>
      <c r="BU158" s="30">
        <v>0</v>
      </c>
      <c r="BV158" s="38">
        <v>4815078.3103647977</v>
      </c>
      <c r="BW158" s="211">
        <v>22866</v>
      </c>
      <c r="BX158" s="212">
        <v>4792212.3103647977</v>
      </c>
      <c r="BZ158" s="23">
        <f t="shared" si="2"/>
        <v>8734027</v>
      </c>
      <c r="CB158" s="320"/>
    </row>
    <row r="159" spans="1:80" x14ac:dyDescent="0.25">
      <c r="A159" s="23">
        <v>147434</v>
      </c>
      <c r="B159" s="23">
        <v>8733302</v>
      </c>
      <c r="C159" s="23" t="s">
        <v>243</v>
      </c>
      <c r="D159" s="223">
        <v>431</v>
      </c>
      <c r="E159" s="223">
        <v>431</v>
      </c>
      <c r="F159" s="223">
        <v>0</v>
      </c>
      <c r="G159" s="30">
        <v>1761683.352515311</v>
      </c>
      <c r="H159" s="30">
        <v>0</v>
      </c>
      <c r="I159" s="30">
        <v>0</v>
      </c>
      <c r="J159" s="30">
        <v>44696.233915005061</v>
      </c>
      <c r="K159" s="30">
        <v>0</v>
      </c>
      <c r="L159" s="30">
        <v>129454.5199999998</v>
      </c>
      <c r="M159" s="30">
        <v>0</v>
      </c>
      <c r="N159" s="30">
        <v>0</v>
      </c>
      <c r="O159" s="30">
        <v>577.07677570093426</v>
      </c>
      <c r="P159" s="30">
        <v>0</v>
      </c>
      <c r="Q159" s="30">
        <v>0</v>
      </c>
      <c r="R159" s="30">
        <v>0</v>
      </c>
      <c r="S159" s="30">
        <v>0</v>
      </c>
      <c r="T159" s="30">
        <v>0</v>
      </c>
      <c r="U159" s="30">
        <v>0</v>
      </c>
      <c r="V159" s="30">
        <v>0</v>
      </c>
      <c r="W159" s="30">
        <v>0</v>
      </c>
      <c r="X159" s="30">
        <v>0</v>
      </c>
      <c r="Y159" s="30">
        <v>0</v>
      </c>
      <c r="Z159" s="30">
        <v>33498.698530130991</v>
      </c>
      <c r="AA159" s="30">
        <v>0</v>
      </c>
      <c r="AB159" s="30">
        <v>216181.39044516723</v>
      </c>
      <c r="AC159" s="30">
        <v>0</v>
      </c>
      <c r="AD159" s="30">
        <v>36793.831136121211</v>
      </c>
      <c r="AE159" s="30">
        <v>0</v>
      </c>
      <c r="AF159" s="30">
        <v>153580.44371785081</v>
      </c>
      <c r="AG159" s="30">
        <v>0</v>
      </c>
      <c r="AH159" s="30">
        <v>0</v>
      </c>
      <c r="AI159" s="30">
        <v>0</v>
      </c>
      <c r="AJ159" s="30">
        <v>67710</v>
      </c>
      <c r="AK159" s="30">
        <v>0</v>
      </c>
      <c r="AL159" s="30">
        <v>0</v>
      </c>
      <c r="AM159" s="30">
        <v>0</v>
      </c>
      <c r="AN159" s="30">
        <v>0</v>
      </c>
      <c r="AO159" s="30">
        <v>0</v>
      </c>
      <c r="AP159" s="30">
        <v>0</v>
      </c>
      <c r="AQ159" s="30">
        <v>0</v>
      </c>
      <c r="AR159" s="30">
        <v>0</v>
      </c>
      <c r="AS159" s="30">
        <v>1761683.352515311</v>
      </c>
      <c r="AT159" s="30">
        <v>461201.7508021252</v>
      </c>
      <c r="AU159" s="30">
        <v>221290.44371785081</v>
      </c>
      <c r="AV159" s="30">
        <v>304496.60751905583</v>
      </c>
      <c r="AW159" s="38">
        <v>2444175.5470352871</v>
      </c>
      <c r="AX159" s="30">
        <v>2376465.5470352871</v>
      </c>
      <c r="AY159" s="30">
        <v>5115</v>
      </c>
      <c r="AZ159" s="30">
        <v>2204565</v>
      </c>
      <c r="BA159" s="30">
        <v>0</v>
      </c>
      <c r="BB159" s="30">
        <v>0</v>
      </c>
      <c r="BC159" s="30">
        <v>2444175.5470352871</v>
      </c>
      <c r="BD159" s="30">
        <v>2444175.5470352876</v>
      </c>
      <c r="BE159" s="30">
        <v>0</v>
      </c>
      <c r="BF159" s="30">
        <v>2272275</v>
      </c>
      <c r="BG159" s="30">
        <v>2050984.5562821492</v>
      </c>
      <c r="BH159" s="30">
        <v>2222885.1033174363</v>
      </c>
      <c r="BI159" s="30">
        <v>5157.5060401796663</v>
      </c>
      <c r="BJ159" s="30">
        <v>4937.1247502074475</v>
      </c>
      <c r="BK159" s="196">
        <v>4.463757776486383E-2</v>
      </c>
      <c r="BL159" s="30">
        <v>0</v>
      </c>
      <c r="BM159" s="30">
        <v>0</v>
      </c>
      <c r="BN159" s="38">
        <v>2444175.5470352871</v>
      </c>
      <c r="BO159" s="30">
        <v>5513.8411764159791</v>
      </c>
      <c r="BP159" s="30" t="s">
        <v>412</v>
      </c>
      <c r="BQ159" s="30">
        <v>5670.9409443974182</v>
      </c>
      <c r="BR159" s="196">
        <v>3.2362877939302148E-2</v>
      </c>
      <c r="BS159" s="30">
        <v>0</v>
      </c>
      <c r="BT159" s="30">
        <v>2444175.5470352871</v>
      </c>
      <c r="BU159" s="30">
        <v>0</v>
      </c>
      <c r="BV159" s="38">
        <v>2444175.5470352871</v>
      </c>
      <c r="BW159" s="211">
        <v>67710</v>
      </c>
      <c r="BX159" s="212">
        <v>2376465.5470352871</v>
      </c>
      <c r="BZ159" s="23">
        <f t="shared" si="2"/>
        <v>8733302</v>
      </c>
      <c r="CB159" s="320"/>
    </row>
    <row r="160" spans="1:80" x14ac:dyDescent="0.25">
      <c r="A160" s="23">
        <v>139466</v>
      </c>
      <c r="B160" s="23">
        <v>8732094</v>
      </c>
      <c r="C160" s="23" t="s">
        <v>244</v>
      </c>
      <c r="D160" s="223">
        <v>398</v>
      </c>
      <c r="E160" s="223">
        <v>398</v>
      </c>
      <c r="F160" s="223">
        <v>0</v>
      </c>
      <c r="G160" s="30">
        <v>1626798.0842252756</v>
      </c>
      <c r="H160" s="30">
        <v>0</v>
      </c>
      <c r="I160" s="30">
        <v>0</v>
      </c>
      <c r="J160" s="30">
        <v>54346.557146653904</v>
      </c>
      <c r="K160" s="30">
        <v>0</v>
      </c>
      <c r="L160" s="30">
        <v>135738.72</v>
      </c>
      <c r="M160" s="30">
        <v>0</v>
      </c>
      <c r="N160" s="30">
        <v>21395.457430730406</v>
      </c>
      <c r="O160" s="30">
        <v>51130.809370276991</v>
      </c>
      <c r="P160" s="30">
        <v>5408.3087153652268</v>
      </c>
      <c r="Q160" s="30">
        <v>8419.4945088161185</v>
      </c>
      <c r="R160" s="30">
        <v>13649.455113350125</v>
      </c>
      <c r="S160" s="30">
        <v>0</v>
      </c>
      <c r="T160" s="30">
        <v>0</v>
      </c>
      <c r="U160" s="30">
        <v>0</v>
      </c>
      <c r="V160" s="30">
        <v>0</v>
      </c>
      <c r="W160" s="30">
        <v>0</v>
      </c>
      <c r="X160" s="30">
        <v>0</v>
      </c>
      <c r="Y160" s="30">
        <v>0</v>
      </c>
      <c r="Z160" s="30">
        <v>54425.624882845004</v>
      </c>
      <c r="AA160" s="30">
        <v>0</v>
      </c>
      <c r="AB160" s="30">
        <v>171272.69154320145</v>
      </c>
      <c r="AC160" s="30">
        <v>0</v>
      </c>
      <c r="AD160" s="30">
        <v>9034.9956909377706</v>
      </c>
      <c r="AE160" s="30">
        <v>0</v>
      </c>
      <c r="AF160" s="30">
        <v>153580.44371785081</v>
      </c>
      <c r="AG160" s="30">
        <v>0</v>
      </c>
      <c r="AH160" s="30">
        <v>0</v>
      </c>
      <c r="AI160" s="30">
        <v>0</v>
      </c>
      <c r="AJ160" s="30">
        <v>9490.5</v>
      </c>
      <c r="AK160" s="30">
        <v>0</v>
      </c>
      <c r="AL160" s="30">
        <v>0</v>
      </c>
      <c r="AM160" s="30">
        <v>0</v>
      </c>
      <c r="AN160" s="30">
        <v>0</v>
      </c>
      <c r="AO160" s="30">
        <v>0</v>
      </c>
      <c r="AP160" s="30">
        <v>0</v>
      </c>
      <c r="AQ160" s="30">
        <v>0</v>
      </c>
      <c r="AR160" s="30">
        <v>0</v>
      </c>
      <c r="AS160" s="30">
        <v>1626798.0842252756</v>
      </c>
      <c r="AT160" s="30">
        <v>524822.11440217693</v>
      </c>
      <c r="AU160" s="30">
        <v>163070.94371785081</v>
      </c>
      <c r="AV160" s="30">
        <v>330355.78648078209</v>
      </c>
      <c r="AW160" s="38">
        <v>2314691.1423453032</v>
      </c>
      <c r="AX160" s="30">
        <v>2305200.6423453032</v>
      </c>
      <c r="AY160" s="30">
        <v>5115</v>
      </c>
      <c r="AZ160" s="30">
        <v>2035770</v>
      </c>
      <c r="BA160" s="30">
        <v>0</v>
      </c>
      <c r="BB160" s="30">
        <v>0</v>
      </c>
      <c r="BC160" s="30">
        <v>2314691.1423453032</v>
      </c>
      <c r="BD160" s="30">
        <v>2314691.1423453032</v>
      </c>
      <c r="BE160" s="30">
        <v>0</v>
      </c>
      <c r="BF160" s="30">
        <v>2045260.5</v>
      </c>
      <c r="BG160" s="30">
        <v>1882189.5562821492</v>
      </c>
      <c r="BH160" s="30">
        <v>2151620.1986274524</v>
      </c>
      <c r="BI160" s="30">
        <v>5406.0809010740013</v>
      </c>
      <c r="BJ160" s="30">
        <v>5225.8243758181015</v>
      </c>
      <c r="BK160" s="196">
        <v>3.4493414300338143E-2</v>
      </c>
      <c r="BL160" s="30">
        <v>0</v>
      </c>
      <c r="BM160" s="30">
        <v>0</v>
      </c>
      <c r="BN160" s="38">
        <v>2314691.1423453032</v>
      </c>
      <c r="BO160" s="30">
        <v>5791.9614129278971</v>
      </c>
      <c r="BP160" s="30" t="s">
        <v>412</v>
      </c>
      <c r="BQ160" s="30">
        <v>5815.8068903148323</v>
      </c>
      <c r="BR160" s="196">
        <v>3.3535785406592966E-2</v>
      </c>
      <c r="BS160" s="30">
        <v>0</v>
      </c>
      <c r="BT160" s="30">
        <v>2314691.1423453032</v>
      </c>
      <c r="BU160" s="30">
        <v>0</v>
      </c>
      <c r="BV160" s="38">
        <v>2314691.1423453032</v>
      </c>
      <c r="BW160" s="211">
        <v>9490.5</v>
      </c>
      <c r="BX160" s="212">
        <v>2305200.6423453032</v>
      </c>
      <c r="BZ160" s="23">
        <f t="shared" si="2"/>
        <v>8732094</v>
      </c>
      <c r="CB160" s="320"/>
    </row>
    <row r="161" spans="1:80" x14ac:dyDescent="0.25">
      <c r="A161" s="23">
        <v>110617</v>
      </c>
      <c r="B161" s="23">
        <v>8732033</v>
      </c>
      <c r="C161" s="23" t="s">
        <v>245</v>
      </c>
      <c r="D161" s="223">
        <v>291</v>
      </c>
      <c r="E161" s="223">
        <v>291</v>
      </c>
      <c r="F161" s="223">
        <v>0</v>
      </c>
      <c r="G161" s="30">
        <v>1189442.8203757668</v>
      </c>
      <c r="H161" s="30">
        <v>0</v>
      </c>
      <c r="I161" s="30">
        <v>0</v>
      </c>
      <c r="J161" s="30">
        <v>21332.293459434219</v>
      </c>
      <c r="K161" s="30">
        <v>0</v>
      </c>
      <c r="L161" s="30">
        <v>55300.959999999817</v>
      </c>
      <c r="M161" s="30">
        <v>0</v>
      </c>
      <c r="N161" s="30">
        <v>0</v>
      </c>
      <c r="O161" s="30">
        <v>286.52999999999929</v>
      </c>
      <c r="P161" s="30">
        <v>0</v>
      </c>
      <c r="Q161" s="30">
        <v>0</v>
      </c>
      <c r="R161" s="30">
        <v>0</v>
      </c>
      <c r="S161" s="30">
        <v>0</v>
      </c>
      <c r="T161" s="30">
        <v>0</v>
      </c>
      <c r="U161" s="30">
        <v>0</v>
      </c>
      <c r="V161" s="30">
        <v>0</v>
      </c>
      <c r="W161" s="30">
        <v>0</v>
      </c>
      <c r="X161" s="30">
        <v>0</v>
      </c>
      <c r="Y161" s="30">
        <v>0</v>
      </c>
      <c r="Z161" s="30">
        <v>14017.092519842767</v>
      </c>
      <c r="AA161" s="30">
        <v>0</v>
      </c>
      <c r="AB161" s="30">
        <v>92871.897218463972</v>
      </c>
      <c r="AC161" s="30">
        <v>0</v>
      </c>
      <c r="AD161" s="30">
        <v>0</v>
      </c>
      <c r="AE161" s="30">
        <v>0</v>
      </c>
      <c r="AF161" s="30">
        <v>153580.44371785081</v>
      </c>
      <c r="AG161" s="30">
        <v>0</v>
      </c>
      <c r="AH161" s="30">
        <v>0</v>
      </c>
      <c r="AI161" s="30">
        <v>0</v>
      </c>
      <c r="AJ161" s="30">
        <v>64935</v>
      </c>
      <c r="AK161" s="30">
        <v>0</v>
      </c>
      <c r="AL161" s="30">
        <v>0</v>
      </c>
      <c r="AM161" s="30">
        <v>0</v>
      </c>
      <c r="AN161" s="30">
        <v>0</v>
      </c>
      <c r="AO161" s="30">
        <v>0</v>
      </c>
      <c r="AP161" s="30">
        <v>0</v>
      </c>
      <c r="AQ161" s="30">
        <v>0</v>
      </c>
      <c r="AR161" s="30">
        <v>0</v>
      </c>
      <c r="AS161" s="30">
        <v>1189442.8203757668</v>
      </c>
      <c r="AT161" s="30">
        <v>183808.77319774078</v>
      </c>
      <c r="AU161" s="30">
        <v>218515.44371785081</v>
      </c>
      <c r="AV161" s="30">
        <v>148327.83287943806</v>
      </c>
      <c r="AW161" s="38">
        <v>1591767.0372913585</v>
      </c>
      <c r="AX161" s="30">
        <v>1526832.0372913585</v>
      </c>
      <c r="AY161" s="30">
        <v>5115</v>
      </c>
      <c r="AZ161" s="30">
        <v>1488465</v>
      </c>
      <c r="BA161" s="30">
        <v>0</v>
      </c>
      <c r="BB161" s="30">
        <v>0</v>
      </c>
      <c r="BC161" s="30">
        <v>1591767.0372913585</v>
      </c>
      <c r="BD161" s="30">
        <v>1591767.0372913585</v>
      </c>
      <c r="BE161" s="30">
        <v>0</v>
      </c>
      <c r="BF161" s="30">
        <v>1553400</v>
      </c>
      <c r="BG161" s="30">
        <v>1334884.5562821492</v>
      </c>
      <c r="BH161" s="30">
        <v>1373251.5935735076</v>
      </c>
      <c r="BI161" s="30">
        <v>4719.0776411460747</v>
      </c>
      <c r="BJ161" s="30">
        <v>4642.4157583033093</v>
      </c>
      <c r="BK161" s="196">
        <v>1.651336003365271E-2</v>
      </c>
      <c r="BL161" s="30">
        <v>0</v>
      </c>
      <c r="BM161" s="30">
        <v>0</v>
      </c>
      <c r="BN161" s="38">
        <v>1591767.0372913585</v>
      </c>
      <c r="BO161" s="30">
        <v>5246.8454889737404</v>
      </c>
      <c r="BP161" s="30" t="s">
        <v>412</v>
      </c>
      <c r="BQ161" s="30">
        <v>5469.9898188706475</v>
      </c>
      <c r="BR161" s="196">
        <v>2.6569365090485686E-2</v>
      </c>
      <c r="BS161" s="30">
        <v>-2610.5999999999995</v>
      </c>
      <c r="BT161" s="30">
        <v>1589156.4372913584</v>
      </c>
      <c r="BU161" s="30">
        <v>-3637.5</v>
      </c>
      <c r="BV161" s="38">
        <v>1585518.9372913584</v>
      </c>
      <c r="BW161" s="211">
        <v>64935</v>
      </c>
      <c r="BX161" s="212">
        <v>1520583.9372913584</v>
      </c>
      <c r="BZ161" s="23">
        <f t="shared" si="2"/>
        <v>8732033</v>
      </c>
      <c r="CB161" s="320"/>
    </row>
    <row r="162" spans="1:80" x14ac:dyDescent="0.25">
      <c r="A162" s="23">
        <v>110836</v>
      </c>
      <c r="B162" s="23">
        <v>8733331</v>
      </c>
      <c r="C162" s="23" t="s">
        <v>246</v>
      </c>
      <c r="D162" s="223">
        <v>125</v>
      </c>
      <c r="E162" s="223">
        <v>125</v>
      </c>
      <c r="F162" s="223">
        <v>0</v>
      </c>
      <c r="G162" s="30">
        <v>510929.04655316443</v>
      </c>
      <c r="H162" s="30">
        <v>0</v>
      </c>
      <c r="I162" s="30">
        <v>0</v>
      </c>
      <c r="J162" s="30">
        <v>10158.234980682995</v>
      </c>
      <c r="K162" s="30">
        <v>0</v>
      </c>
      <c r="L162" s="30">
        <v>25136.799999999999</v>
      </c>
      <c r="M162" s="30">
        <v>0</v>
      </c>
      <c r="N162" s="30">
        <v>0</v>
      </c>
      <c r="O162" s="30">
        <v>0</v>
      </c>
      <c r="P162" s="30">
        <v>0</v>
      </c>
      <c r="Q162" s="30">
        <v>0</v>
      </c>
      <c r="R162" s="30">
        <v>0</v>
      </c>
      <c r="S162" s="30">
        <v>0</v>
      </c>
      <c r="T162" s="30">
        <v>0</v>
      </c>
      <c r="U162" s="30">
        <v>0</v>
      </c>
      <c r="V162" s="30">
        <v>0</v>
      </c>
      <c r="W162" s="30">
        <v>0</v>
      </c>
      <c r="X162" s="30">
        <v>0</v>
      </c>
      <c r="Y162" s="30">
        <v>0</v>
      </c>
      <c r="Z162" s="30">
        <v>0</v>
      </c>
      <c r="AA162" s="30">
        <v>0</v>
      </c>
      <c r="AB162" s="30">
        <v>50642.505151320533</v>
      </c>
      <c r="AC162" s="30">
        <v>0</v>
      </c>
      <c r="AD162" s="30">
        <v>495.33967603825539</v>
      </c>
      <c r="AE162" s="30">
        <v>0</v>
      </c>
      <c r="AF162" s="30">
        <v>153580.44371785081</v>
      </c>
      <c r="AG162" s="30">
        <v>19514.811475005587</v>
      </c>
      <c r="AH162" s="30">
        <v>0</v>
      </c>
      <c r="AI162" s="30">
        <v>0</v>
      </c>
      <c r="AJ162" s="30">
        <v>3343.3</v>
      </c>
      <c r="AK162" s="30">
        <v>0</v>
      </c>
      <c r="AL162" s="30">
        <v>0</v>
      </c>
      <c r="AM162" s="30">
        <v>0</v>
      </c>
      <c r="AN162" s="30">
        <v>0</v>
      </c>
      <c r="AO162" s="30">
        <v>0</v>
      </c>
      <c r="AP162" s="30">
        <v>0</v>
      </c>
      <c r="AQ162" s="30">
        <v>0</v>
      </c>
      <c r="AR162" s="30">
        <v>0</v>
      </c>
      <c r="AS162" s="30">
        <v>510929.04655316443</v>
      </c>
      <c r="AT162" s="30">
        <v>86432.879808041776</v>
      </c>
      <c r="AU162" s="30">
        <v>176438.55519285638</v>
      </c>
      <c r="AV162" s="30">
        <v>74609.170511515404</v>
      </c>
      <c r="AW162" s="38">
        <v>773800.48155406257</v>
      </c>
      <c r="AX162" s="30">
        <v>770457.18155406252</v>
      </c>
      <c r="AY162" s="30">
        <v>5115</v>
      </c>
      <c r="AZ162" s="30">
        <v>639375</v>
      </c>
      <c r="BA162" s="30">
        <v>0</v>
      </c>
      <c r="BB162" s="30">
        <v>0</v>
      </c>
      <c r="BC162" s="30">
        <v>773800.48155406257</v>
      </c>
      <c r="BD162" s="30">
        <v>773800.48155406257</v>
      </c>
      <c r="BE162" s="30">
        <v>0</v>
      </c>
      <c r="BF162" s="30">
        <v>642718.30000000005</v>
      </c>
      <c r="BG162" s="30">
        <v>466279.74480714364</v>
      </c>
      <c r="BH162" s="30">
        <v>597361.9263612061</v>
      </c>
      <c r="BI162" s="30">
        <v>4778.8954108896487</v>
      </c>
      <c r="BJ162" s="30">
        <v>4625.8534341639033</v>
      </c>
      <c r="BK162" s="196">
        <v>3.3084052251950963E-2</v>
      </c>
      <c r="BL162" s="30">
        <v>0</v>
      </c>
      <c r="BM162" s="30">
        <v>0</v>
      </c>
      <c r="BN162" s="38">
        <v>773800.48155406257</v>
      </c>
      <c r="BO162" s="30">
        <v>6163.6574524325006</v>
      </c>
      <c r="BP162" s="30" t="s">
        <v>412</v>
      </c>
      <c r="BQ162" s="30">
        <v>6190.4038524325006</v>
      </c>
      <c r="BR162" s="196">
        <v>3.283667106722854E-2</v>
      </c>
      <c r="BS162" s="30">
        <v>-1130.5</v>
      </c>
      <c r="BT162" s="30">
        <v>772669.98155406257</v>
      </c>
      <c r="BU162" s="30">
        <v>-1562.5</v>
      </c>
      <c r="BV162" s="38">
        <v>771107.48155406257</v>
      </c>
      <c r="BW162" s="211">
        <v>3343.3</v>
      </c>
      <c r="BX162" s="212">
        <v>767764.18155406252</v>
      </c>
      <c r="BZ162" s="23">
        <f t="shared" si="2"/>
        <v>8733331</v>
      </c>
      <c r="CB162" s="320"/>
    </row>
    <row r="163" spans="1:80" x14ac:dyDescent="0.25">
      <c r="A163" s="23">
        <v>110702</v>
      </c>
      <c r="B163" s="23">
        <v>8732239</v>
      </c>
      <c r="C163" s="23" t="s">
        <v>247</v>
      </c>
      <c r="D163" s="223">
        <v>280</v>
      </c>
      <c r="E163" s="223">
        <v>280</v>
      </c>
      <c r="F163" s="223">
        <v>0</v>
      </c>
      <c r="G163" s="30">
        <v>1144481.0642790883</v>
      </c>
      <c r="H163" s="30">
        <v>0</v>
      </c>
      <c r="I163" s="30">
        <v>0</v>
      </c>
      <c r="J163" s="30">
        <v>38601.292926595321</v>
      </c>
      <c r="K163" s="30">
        <v>0</v>
      </c>
      <c r="L163" s="30">
        <v>96776.68</v>
      </c>
      <c r="M163" s="30">
        <v>0</v>
      </c>
      <c r="N163" s="30">
        <v>16836.229999999963</v>
      </c>
      <c r="O163" s="30">
        <v>3151.8299999999931</v>
      </c>
      <c r="P163" s="30">
        <v>0</v>
      </c>
      <c r="Q163" s="30">
        <v>0</v>
      </c>
      <c r="R163" s="30">
        <v>0</v>
      </c>
      <c r="S163" s="30">
        <v>0</v>
      </c>
      <c r="T163" s="30">
        <v>0</v>
      </c>
      <c r="U163" s="30">
        <v>0</v>
      </c>
      <c r="V163" s="30">
        <v>0</v>
      </c>
      <c r="W163" s="30">
        <v>0</v>
      </c>
      <c r="X163" s="30">
        <v>0</v>
      </c>
      <c r="Y163" s="30">
        <v>0</v>
      </c>
      <c r="Z163" s="30">
        <v>3100.8087620199581</v>
      </c>
      <c r="AA163" s="30">
        <v>0</v>
      </c>
      <c r="AB163" s="30">
        <v>117957.61444934068</v>
      </c>
      <c r="AC163" s="30">
        <v>0</v>
      </c>
      <c r="AD163" s="30">
        <v>0</v>
      </c>
      <c r="AE163" s="30">
        <v>0</v>
      </c>
      <c r="AF163" s="30">
        <v>153580.44371785081</v>
      </c>
      <c r="AG163" s="30">
        <v>0</v>
      </c>
      <c r="AH163" s="30">
        <v>0</v>
      </c>
      <c r="AI163" s="30">
        <v>0</v>
      </c>
      <c r="AJ163" s="30">
        <v>31635</v>
      </c>
      <c r="AK163" s="30">
        <v>0</v>
      </c>
      <c r="AL163" s="30">
        <v>0</v>
      </c>
      <c r="AM163" s="30">
        <v>0</v>
      </c>
      <c r="AN163" s="30">
        <v>0</v>
      </c>
      <c r="AO163" s="30">
        <v>0</v>
      </c>
      <c r="AP163" s="30">
        <v>0</v>
      </c>
      <c r="AQ163" s="30">
        <v>0</v>
      </c>
      <c r="AR163" s="30">
        <v>0</v>
      </c>
      <c r="AS163" s="30">
        <v>1144481.0642790883</v>
      </c>
      <c r="AT163" s="30">
        <v>276424.45613795589</v>
      </c>
      <c r="AU163" s="30">
        <v>185215.44371785081</v>
      </c>
      <c r="AV163" s="30">
        <v>192265.6993131637</v>
      </c>
      <c r="AW163" s="38">
        <v>1606120.964134895</v>
      </c>
      <c r="AX163" s="30">
        <v>1574485.964134895</v>
      </c>
      <c r="AY163" s="30">
        <v>5115</v>
      </c>
      <c r="AZ163" s="30">
        <v>1432200</v>
      </c>
      <c r="BA163" s="30">
        <v>0</v>
      </c>
      <c r="BB163" s="30">
        <v>0</v>
      </c>
      <c r="BC163" s="30">
        <v>1606120.964134895</v>
      </c>
      <c r="BD163" s="30">
        <v>1606120.964134895</v>
      </c>
      <c r="BE163" s="30">
        <v>0</v>
      </c>
      <c r="BF163" s="30">
        <v>1463835</v>
      </c>
      <c r="BG163" s="30">
        <v>1278619.5562821492</v>
      </c>
      <c r="BH163" s="30">
        <v>1420905.5204170442</v>
      </c>
      <c r="BI163" s="30">
        <v>5074.662572918015</v>
      </c>
      <c r="BJ163" s="30">
        <v>4917.7446546071633</v>
      </c>
      <c r="BK163" s="196">
        <v>3.1908512810612077E-2</v>
      </c>
      <c r="BL163" s="30">
        <v>0</v>
      </c>
      <c r="BM163" s="30">
        <v>0</v>
      </c>
      <c r="BN163" s="38">
        <v>1606120.964134895</v>
      </c>
      <c r="BO163" s="30">
        <v>5623.1641576246247</v>
      </c>
      <c r="BP163" s="30" t="s">
        <v>412</v>
      </c>
      <c r="BQ163" s="30">
        <v>5736.1463004817679</v>
      </c>
      <c r="BR163" s="196">
        <v>3.6636809244407154E-2</v>
      </c>
      <c r="BS163" s="30">
        <v>-2677.3999999999996</v>
      </c>
      <c r="BT163" s="30">
        <v>1603443.5641348951</v>
      </c>
      <c r="BU163" s="30">
        <v>-3500</v>
      </c>
      <c r="BV163" s="38">
        <v>1599943.5641348951</v>
      </c>
      <c r="BW163" s="211">
        <v>31635</v>
      </c>
      <c r="BX163" s="212">
        <v>1568308.5641348951</v>
      </c>
      <c r="BZ163" s="23">
        <f t="shared" si="2"/>
        <v>8732239</v>
      </c>
      <c r="CB163" s="320"/>
    </row>
    <row r="164" spans="1:80" x14ac:dyDescent="0.25">
      <c r="A164" s="23">
        <v>110687</v>
      </c>
      <c r="B164" s="23">
        <v>8732219</v>
      </c>
      <c r="C164" s="23" t="s">
        <v>445</v>
      </c>
      <c r="D164" s="223">
        <v>171</v>
      </c>
      <c r="E164" s="223">
        <v>171</v>
      </c>
      <c r="F164" s="223">
        <v>0</v>
      </c>
      <c r="G164" s="30">
        <v>698950.9356847289</v>
      </c>
      <c r="H164" s="30">
        <v>0</v>
      </c>
      <c r="I164" s="30">
        <v>0</v>
      </c>
      <c r="J164" s="30">
        <v>15745.264220058612</v>
      </c>
      <c r="K164" s="30">
        <v>0</v>
      </c>
      <c r="L164" s="30">
        <v>38962.039999999921</v>
      </c>
      <c r="M164" s="30">
        <v>0</v>
      </c>
      <c r="N164" s="30">
        <v>11382.239999999963</v>
      </c>
      <c r="O164" s="30">
        <v>2865.2999999999952</v>
      </c>
      <c r="P164" s="30">
        <v>0</v>
      </c>
      <c r="Q164" s="30">
        <v>0</v>
      </c>
      <c r="R164" s="30">
        <v>0</v>
      </c>
      <c r="S164" s="30">
        <v>0</v>
      </c>
      <c r="T164" s="30">
        <v>0</v>
      </c>
      <c r="U164" s="30">
        <v>0</v>
      </c>
      <c r="V164" s="30">
        <v>0</v>
      </c>
      <c r="W164" s="30">
        <v>0</v>
      </c>
      <c r="X164" s="30">
        <v>0</v>
      </c>
      <c r="Y164" s="30">
        <v>0</v>
      </c>
      <c r="Z164" s="30">
        <v>5473.6400731900576</v>
      </c>
      <c r="AA164" s="30">
        <v>0</v>
      </c>
      <c r="AB164" s="30">
        <v>59222.990955826841</v>
      </c>
      <c r="AC164" s="30">
        <v>0</v>
      </c>
      <c r="AD164" s="30">
        <v>0</v>
      </c>
      <c r="AE164" s="30">
        <v>0</v>
      </c>
      <c r="AF164" s="30">
        <v>153580.44371785081</v>
      </c>
      <c r="AG164" s="30">
        <v>0</v>
      </c>
      <c r="AH164" s="30">
        <v>0</v>
      </c>
      <c r="AI164" s="30">
        <v>0</v>
      </c>
      <c r="AJ164" s="30">
        <v>23078.75</v>
      </c>
      <c r="AK164" s="30">
        <v>0</v>
      </c>
      <c r="AL164" s="30">
        <v>0</v>
      </c>
      <c r="AM164" s="30">
        <v>0</v>
      </c>
      <c r="AN164" s="30">
        <v>0</v>
      </c>
      <c r="AO164" s="30">
        <v>0</v>
      </c>
      <c r="AP164" s="30">
        <v>0</v>
      </c>
      <c r="AQ164" s="30">
        <v>0</v>
      </c>
      <c r="AR164" s="30">
        <v>0</v>
      </c>
      <c r="AS164" s="30">
        <v>698950.9356847289</v>
      </c>
      <c r="AT164" s="30">
        <v>133651.47524907539</v>
      </c>
      <c r="AU164" s="30">
        <v>176659.19371785081</v>
      </c>
      <c r="AV164" s="30">
        <v>103337.41380522182</v>
      </c>
      <c r="AW164" s="38">
        <v>1009261.6046516551</v>
      </c>
      <c r="AX164" s="30">
        <v>986182.85465165507</v>
      </c>
      <c r="AY164" s="30">
        <v>5115</v>
      </c>
      <c r="AZ164" s="30">
        <v>874665</v>
      </c>
      <c r="BA164" s="30">
        <v>0</v>
      </c>
      <c r="BB164" s="30">
        <v>0</v>
      </c>
      <c r="BC164" s="30">
        <v>1009261.6046516551</v>
      </c>
      <c r="BD164" s="30">
        <v>1009261.6046516552</v>
      </c>
      <c r="BE164" s="30">
        <v>0</v>
      </c>
      <c r="BF164" s="30">
        <v>897743.75</v>
      </c>
      <c r="BG164" s="30">
        <v>721084.55628214916</v>
      </c>
      <c r="BH164" s="30">
        <v>832602.41093380423</v>
      </c>
      <c r="BI164" s="30">
        <v>4869.0199469813115</v>
      </c>
      <c r="BJ164" s="30">
        <v>4838.8606435220699</v>
      </c>
      <c r="BK164" s="196">
        <v>6.2327282558998064E-3</v>
      </c>
      <c r="BL164" s="30">
        <v>0</v>
      </c>
      <c r="BM164" s="30">
        <v>0</v>
      </c>
      <c r="BN164" s="38">
        <v>1009261.6046516551</v>
      </c>
      <c r="BO164" s="30">
        <v>5767.1511967933047</v>
      </c>
      <c r="BP164" s="30" t="s">
        <v>412</v>
      </c>
      <c r="BQ164" s="30">
        <v>5902.114647085702</v>
      </c>
      <c r="BR164" s="196">
        <v>1.0815373891994939E-2</v>
      </c>
      <c r="BS164" s="30">
        <v>-1563.4499999999998</v>
      </c>
      <c r="BT164" s="30">
        <v>1007698.1546516551</v>
      </c>
      <c r="BU164" s="30">
        <v>-2137.5</v>
      </c>
      <c r="BV164" s="38">
        <v>1005560.6546516551</v>
      </c>
      <c r="BW164" s="211">
        <v>23078.75</v>
      </c>
      <c r="BX164" s="212">
        <v>982481.90465165512</v>
      </c>
      <c r="BZ164" s="23">
        <f t="shared" si="2"/>
        <v>8732219</v>
      </c>
      <c r="CB164" s="320"/>
    </row>
    <row r="165" spans="1:80" x14ac:dyDescent="0.25">
      <c r="A165" s="23">
        <v>110763</v>
      </c>
      <c r="B165" s="23">
        <v>8732333</v>
      </c>
      <c r="C165" s="23" t="s">
        <v>248</v>
      </c>
      <c r="D165" s="223">
        <v>372</v>
      </c>
      <c r="E165" s="223">
        <v>372</v>
      </c>
      <c r="F165" s="223">
        <v>0</v>
      </c>
      <c r="G165" s="30">
        <v>1520524.8425422173</v>
      </c>
      <c r="H165" s="30">
        <v>0</v>
      </c>
      <c r="I165" s="30">
        <v>0</v>
      </c>
      <c r="J165" s="30">
        <v>30474.704942048953</v>
      </c>
      <c r="K165" s="30">
        <v>0</v>
      </c>
      <c r="L165" s="30">
        <v>75410.399999999921</v>
      </c>
      <c r="M165" s="30">
        <v>0</v>
      </c>
      <c r="N165" s="30">
        <v>7588.1599999999926</v>
      </c>
      <c r="O165" s="30">
        <v>0</v>
      </c>
      <c r="P165" s="30">
        <v>449.55999999999955</v>
      </c>
      <c r="Q165" s="30">
        <v>0</v>
      </c>
      <c r="R165" s="30">
        <v>0</v>
      </c>
      <c r="S165" s="30">
        <v>0</v>
      </c>
      <c r="T165" s="30">
        <v>0</v>
      </c>
      <c r="U165" s="30">
        <v>0</v>
      </c>
      <c r="V165" s="30">
        <v>0</v>
      </c>
      <c r="W165" s="30">
        <v>0</v>
      </c>
      <c r="X165" s="30">
        <v>0</v>
      </c>
      <c r="Y165" s="30">
        <v>0</v>
      </c>
      <c r="Z165" s="30">
        <v>55665.459594701344</v>
      </c>
      <c r="AA165" s="30">
        <v>0</v>
      </c>
      <c r="AB165" s="30">
        <v>147081.0800573866</v>
      </c>
      <c r="AC165" s="30">
        <v>0</v>
      </c>
      <c r="AD165" s="30">
        <v>9589.7761281005842</v>
      </c>
      <c r="AE165" s="30">
        <v>0</v>
      </c>
      <c r="AF165" s="30">
        <v>153580.44371785081</v>
      </c>
      <c r="AG165" s="30">
        <v>0</v>
      </c>
      <c r="AH165" s="30">
        <v>0</v>
      </c>
      <c r="AI165" s="30">
        <v>0</v>
      </c>
      <c r="AJ165" s="30">
        <v>8658</v>
      </c>
      <c r="AK165" s="30">
        <v>0</v>
      </c>
      <c r="AL165" s="30">
        <v>0</v>
      </c>
      <c r="AM165" s="30">
        <v>0</v>
      </c>
      <c r="AN165" s="30">
        <v>0</v>
      </c>
      <c r="AO165" s="30">
        <v>0</v>
      </c>
      <c r="AP165" s="30">
        <v>0</v>
      </c>
      <c r="AQ165" s="30">
        <v>0</v>
      </c>
      <c r="AR165" s="30">
        <v>0</v>
      </c>
      <c r="AS165" s="30">
        <v>1520524.8425422173</v>
      </c>
      <c r="AT165" s="30">
        <v>326259.14072223741</v>
      </c>
      <c r="AU165" s="30">
        <v>162238.44371785081</v>
      </c>
      <c r="AV165" s="30">
        <v>224518.87425328017</v>
      </c>
      <c r="AW165" s="38">
        <v>2009022.4269823055</v>
      </c>
      <c r="AX165" s="30">
        <v>2000364.4269823055</v>
      </c>
      <c r="AY165" s="30">
        <v>5115</v>
      </c>
      <c r="AZ165" s="30">
        <v>1902780</v>
      </c>
      <c r="BA165" s="30">
        <v>0</v>
      </c>
      <c r="BB165" s="30">
        <v>0</v>
      </c>
      <c r="BC165" s="30">
        <v>2009022.4269823055</v>
      </c>
      <c r="BD165" s="30">
        <v>2009022.4269823057</v>
      </c>
      <c r="BE165" s="30">
        <v>0</v>
      </c>
      <c r="BF165" s="30">
        <v>1911438</v>
      </c>
      <c r="BG165" s="30">
        <v>1749199.5562821492</v>
      </c>
      <c r="BH165" s="30">
        <v>1846783.9832644546</v>
      </c>
      <c r="BI165" s="30">
        <v>4964.473073291545</v>
      </c>
      <c r="BJ165" s="30">
        <v>4863.5335346615675</v>
      </c>
      <c r="BK165" s="196">
        <v>2.0754362627624291E-2</v>
      </c>
      <c r="BL165" s="30">
        <v>0</v>
      </c>
      <c r="BM165" s="30">
        <v>0</v>
      </c>
      <c r="BN165" s="38">
        <v>2009022.4269823055</v>
      </c>
      <c r="BO165" s="30">
        <v>5377.3237284470579</v>
      </c>
      <c r="BP165" s="30" t="s">
        <v>412</v>
      </c>
      <c r="BQ165" s="30">
        <v>5400.5979219954452</v>
      </c>
      <c r="BR165" s="196">
        <v>1.7045548084675621E-2</v>
      </c>
      <c r="BS165" s="30">
        <v>-3366.6</v>
      </c>
      <c r="BT165" s="30">
        <v>2005655.8269823054</v>
      </c>
      <c r="BU165" s="30">
        <v>-4650</v>
      </c>
      <c r="BV165" s="38">
        <v>2001005.8269823054</v>
      </c>
      <c r="BW165" s="211">
        <v>8658</v>
      </c>
      <c r="BX165" s="212">
        <v>1992347.8269823054</v>
      </c>
      <c r="BZ165" s="23">
        <f t="shared" si="2"/>
        <v>8732333</v>
      </c>
      <c r="CB165" s="320"/>
    </row>
    <row r="166" spans="1:80" x14ac:dyDescent="0.25">
      <c r="A166" s="23">
        <v>136241</v>
      </c>
      <c r="B166" s="23">
        <v>8733946</v>
      </c>
      <c r="C166" s="23" t="s">
        <v>249</v>
      </c>
      <c r="D166" s="223">
        <v>331</v>
      </c>
      <c r="E166" s="223">
        <v>331</v>
      </c>
      <c r="F166" s="223">
        <v>0</v>
      </c>
      <c r="G166" s="30">
        <v>1352940.1152727795</v>
      </c>
      <c r="H166" s="30">
        <v>0</v>
      </c>
      <c r="I166" s="30">
        <v>0</v>
      </c>
      <c r="J166" s="30">
        <v>34030.08718528803</v>
      </c>
      <c r="K166" s="30">
        <v>0</v>
      </c>
      <c r="L166" s="30">
        <v>84208.28</v>
      </c>
      <c r="M166" s="30">
        <v>0</v>
      </c>
      <c r="N166" s="30">
        <v>7849.0030000000006</v>
      </c>
      <c r="O166" s="30">
        <v>1149.5930909090889</v>
      </c>
      <c r="P166" s="30">
        <v>0</v>
      </c>
      <c r="Q166" s="30">
        <v>0</v>
      </c>
      <c r="R166" s="30">
        <v>0</v>
      </c>
      <c r="S166" s="30">
        <v>0</v>
      </c>
      <c r="T166" s="30">
        <v>0</v>
      </c>
      <c r="U166" s="30">
        <v>0</v>
      </c>
      <c r="V166" s="30">
        <v>0</v>
      </c>
      <c r="W166" s="30">
        <v>0</v>
      </c>
      <c r="X166" s="30">
        <v>0</v>
      </c>
      <c r="Y166" s="30">
        <v>0</v>
      </c>
      <c r="Z166" s="30">
        <v>52122.373043276151</v>
      </c>
      <c r="AA166" s="30">
        <v>0</v>
      </c>
      <c r="AB166" s="30">
        <v>140739.86988487374</v>
      </c>
      <c r="AC166" s="30">
        <v>0</v>
      </c>
      <c r="AD166" s="30">
        <v>12026.847334208816</v>
      </c>
      <c r="AE166" s="30">
        <v>0</v>
      </c>
      <c r="AF166" s="30">
        <v>153580.44371785081</v>
      </c>
      <c r="AG166" s="30">
        <v>0</v>
      </c>
      <c r="AH166" s="30">
        <v>0</v>
      </c>
      <c r="AI166" s="30">
        <v>0</v>
      </c>
      <c r="AJ166" s="30">
        <v>18759</v>
      </c>
      <c r="AK166" s="30">
        <v>0</v>
      </c>
      <c r="AL166" s="30">
        <v>0</v>
      </c>
      <c r="AM166" s="30">
        <v>0</v>
      </c>
      <c r="AN166" s="30">
        <v>0</v>
      </c>
      <c r="AO166" s="30">
        <v>0</v>
      </c>
      <c r="AP166" s="30">
        <v>0</v>
      </c>
      <c r="AQ166" s="30">
        <v>0</v>
      </c>
      <c r="AR166" s="30">
        <v>0</v>
      </c>
      <c r="AS166" s="30">
        <v>1352940.1152727795</v>
      </c>
      <c r="AT166" s="30">
        <v>332126.0535385558</v>
      </c>
      <c r="AU166" s="30">
        <v>172339.44371785081</v>
      </c>
      <c r="AV166" s="30">
        <v>213430.25828249555</v>
      </c>
      <c r="AW166" s="38">
        <v>1857405.6125291861</v>
      </c>
      <c r="AX166" s="30">
        <v>1838646.6125291861</v>
      </c>
      <c r="AY166" s="30">
        <v>5115</v>
      </c>
      <c r="AZ166" s="30">
        <v>1693065</v>
      </c>
      <c r="BA166" s="30">
        <v>0</v>
      </c>
      <c r="BB166" s="30">
        <v>0</v>
      </c>
      <c r="BC166" s="30">
        <v>1857405.6125291861</v>
      </c>
      <c r="BD166" s="30">
        <v>1857405.6125291863</v>
      </c>
      <c r="BE166" s="30">
        <v>0</v>
      </c>
      <c r="BF166" s="30">
        <v>1711824</v>
      </c>
      <c r="BG166" s="30">
        <v>1539484.5562821492</v>
      </c>
      <c r="BH166" s="30">
        <v>1685066.1688113352</v>
      </c>
      <c r="BI166" s="30">
        <v>5090.8343468620396</v>
      </c>
      <c r="BJ166" s="30">
        <v>4942.5046931115357</v>
      </c>
      <c r="BK166" s="196">
        <v>3.001102941940223E-2</v>
      </c>
      <c r="BL166" s="30">
        <v>0</v>
      </c>
      <c r="BM166" s="30">
        <v>0</v>
      </c>
      <c r="BN166" s="38">
        <v>1857405.6125291861</v>
      </c>
      <c r="BO166" s="30">
        <v>5554.8236028072088</v>
      </c>
      <c r="BP166" s="30" t="s">
        <v>412</v>
      </c>
      <c r="BQ166" s="30">
        <v>5611.4973188192935</v>
      </c>
      <c r="BR166" s="196">
        <v>3.4338481783012798E-2</v>
      </c>
      <c r="BS166" s="30">
        <v>-3058.8500000000004</v>
      </c>
      <c r="BT166" s="30">
        <v>1854346.762529186</v>
      </c>
      <c r="BU166" s="30">
        <v>-4137.5</v>
      </c>
      <c r="BV166" s="38">
        <v>1850209.262529186</v>
      </c>
      <c r="BW166" s="211">
        <v>18759</v>
      </c>
      <c r="BX166" s="212">
        <v>1831450.262529186</v>
      </c>
      <c r="BZ166" s="23">
        <f t="shared" si="2"/>
        <v>8733946</v>
      </c>
      <c r="CB166" s="320"/>
    </row>
    <row r="167" spans="1:80" x14ac:dyDescent="0.25">
      <c r="A167" s="23">
        <v>140173</v>
      </c>
      <c r="B167" s="23">
        <v>8732020</v>
      </c>
      <c r="C167" s="23" t="s">
        <v>250</v>
      </c>
      <c r="D167" s="223">
        <v>338</v>
      </c>
      <c r="E167" s="223">
        <v>338</v>
      </c>
      <c r="F167" s="223">
        <v>0</v>
      </c>
      <c r="G167" s="30">
        <v>1381552.1418797567</v>
      </c>
      <c r="H167" s="30">
        <v>0</v>
      </c>
      <c r="I167" s="30">
        <v>0</v>
      </c>
      <c r="J167" s="30">
        <v>85329.173837737122</v>
      </c>
      <c r="K167" s="30">
        <v>0</v>
      </c>
      <c r="L167" s="30">
        <v>211149.11999999991</v>
      </c>
      <c r="M167" s="30">
        <v>0</v>
      </c>
      <c r="N167" s="30">
        <v>38291.217626112702</v>
      </c>
      <c r="O167" s="30">
        <v>22415.658516320462</v>
      </c>
      <c r="P167" s="30">
        <v>12174.138160237388</v>
      </c>
      <c r="Q167" s="30">
        <v>7432.2890207715027</v>
      </c>
      <c r="R167" s="30">
        <v>12079.919406528174</v>
      </c>
      <c r="S167" s="30">
        <v>0</v>
      </c>
      <c r="T167" s="30">
        <v>0</v>
      </c>
      <c r="U167" s="30">
        <v>0</v>
      </c>
      <c r="V167" s="30">
        <v>0</v>
      </c>
      <c r="W167" s="30">
        <v>0</v>
      </c>
      <c r="X167" s="30">
        <v>0</v>
      </c>
      <c r="Y167" s="30">
        <v>0</v>
      </c>
      <c r="Z167" s="30">
        <v>47854.338651573795</v>
      </c>
      <c r="AA167" s="30">
        <v>0</v>
      </c>
      <c r="AB167" s="30">
        <v>128004.23953532323</v>
      </c>
      <c r="AC167" s="30">
        <v>0</v>
      </c>
      <c r="AD167" s="30">
        <v>4676.0065418011191</v>
      </c>
      <c r="AE167" s="30">
        <v>0</v>
      </c>
      <c r="AF167" s="30">
        <v>153580.44371785081</v>
      </c>
      <c r="AG167" s="30">
        <v>0</v>
      </c>
      <c r="AH167" s="30">
        <v>0</v>
      </c>
      <c r="AI167" s="30">
        <v>0</v>
      </c>
      <c r="AJ167" s="30">
        <v>4890.2</v>
      </c>
      <c r="AK167" s="30">
        <v>0</v>
      </c>
      <c r="AL167" s="30">
        <v>0</v>
      </c>
      <c r="AM167" s="30">
        <v>0</v>
      </c>
      <c r="AN167" s="30">
        <v>0</v>
      </c>
      <c r="AO167" s="30">
        <v>0</v>
      </c>
      <c r="AP167" s="30">
        <v>0</v>
      </c>
      <c r="AQ167" s="30">
        <v>0</v>
      </c>
      <c r="AR167" s="30">
        <v>0</v>
      </c>
      <c r="AS167" s="30">
        <v>1381552.1418797567</v>
      </c>
      <c r="AT167" s="30">
        <v>569406.10129640554</v>
      </c>
      <c r="AU167" s="30">
        <v>158470.64371785082</v>
      </c>
      <c r="AV167" s="30">
        <v>282209.07164176484</v>
      </c>
      <c r="AW167" s="38">
        <v>2109428.8868940133</v>
      </c>
      <c r="AX167" s="30">
        <v>2104538.6868940131</v>
      </c>
      <c r="AY167" s="30">
        <v>5115</v>
      </c>
      <c r="AZ167" s="30">
        <v>1728870</v>
      </c>
      <c r="BA167" s="30">
        <v>0</v>
      </c>
      <c r="BB167" s="30">
        <v>0</v>
      </c>
      <c r="BC167" s="30">
        <v>2109428.8868940133</v>
      </c>
      <c r="BD167" s="30">
        <v>2109428.8868940128</v>
      </c>
      <c r="BE167" s="30">
        <v>0</v>
      </c>
      <c r="BF167" s="30">
        <v>1733760.2</v>
      </c>
      <c r="BG167" s="30">
        <v>1575289.5562821492</v>
      </c>
      <c r="BH167" s="30">
        <v>1950958.2431761625</v>
      </c>
      <c r="BI167" s="30">
        <v>5772.0658082134987</v>
      </c>
      <c r="BJ167" s="30">
        <v>5611.378108959736</v>
      </c>
      <c r="BK167" s="196">
        <v>2.863604913687625E-2</v>
      </c>
      <c r="BL167" s="30">
        <v>0</v>
      </c>
      <c r="BM167" s="30">
        <v>0</v>
      </c>
      <c r="BN167" s="38">
        <v>2109428.8868940133</v>
      </c>
      <c r="BO167" s="30">
        <v>6226.4458192130569</v>
      </c>
      <c r="BP167" s="30" t="s">
        <v>412</v>
      </c>
      <c r="BQ167" s="30">
        <v>6240.9138665503351</v>
      </c>
      <c r="BR167" s="196">
        <v>2.7810288362081215E-2</v>
      </c>
      <c r="BS167" s="30">
        <v>0</v>
      </c>
      <c r="BT167" s="30">
        <v>2109428.8868940133</v>
      </c>
      <c r="BU167" s="30">
        <v>0</v>
      </c>
      <c r="BV167" s="38">
        <v>2109428.8868940133</v>
      </c>
      <c r="BW167" s="211">
        <v>4890.2</v>
      </c>
      <c r="BX167" s="212">
        <v>2104538.6868940131</v>
      </c>
      <c r="BZ167" s="23">
        <f t="shared" si="2"/>
        <v>8732020</v>
      </c>
      <c r="CB167" s="320"/>
    </row>
    <row r="168" spans="1:80" x14ac:dyDescent="0.25">
      <c r="A168" s="23">
        <v>143777</v>
      </c>
      <c r="B168" s="23">
        <v>8732218</v>
      </c>
      <c r="C168" s="23" t="s">
        <v>251</v>
      </c>
      <c r="D168" s="223">
        <v>271</v>
      </c>
      <c r="E168" s="223">
        <v>271</v>
      </c>
      <c r="F168" s="223">
        <v>0</v>
      </c>
      <c r="G168" s="30">
        <v>1107694.1729272604</v>
      </c>
      <c r="H168" s="30">
        <v>0</v>
      </c>
      <c r="I168" s="30">
        <v>0</v>
      </c>
      <c r="J168" s="30">
        <v>57394.027640858862</v>
      </c>
      <c r="K168" s="30">
        <v>0</v>
      </c>
      <c r="L168" s="30">
        <v>143279.75999999983</v>
      </c>
      <c r="M168" s="30">
        <v>0</v>
      </c>
      <c r="N168" s="30">
        <v>714.02477777777699</v>
      </c>
      <c r="O168" s="30">
        <v>14667.152333333263</v>
      </c>
      <c r="P168" s="30">
        <v>451.22503703703654</v>
      </c>
      <c r="Q168" s="30">
        <v>0</v>
      </c>
      <c r="R168" s="30">
        <v>0</v>
      </c>
      <c r="S168" s="30">
        <v>0</v>
      </c>
      <c r="T168" s="30">
        <v>0</v>
      </c>
      <c r="U168" s="30">
        <v>0</v>
      </c>
      <c r="V168" s="30">
        <v>0</v>
      </c>
      <c r="W168" s="30">
        <v>0</v>
      </c>
      <c r="X168" s="30">
        <v>0</v>
      </c>
      <c r="Y168" s="30">
        <v>0</v>
      </c>
      <c r="Z168" s="30">
        <v>3067.5858109983274</v>
      </c>
      <c r="AA168" s="30">
        <v>0</v>
      </c>
      <c r="AB168" s="30">
        <v>116936.04220003884</v>
      </c>
      <c r="AC168" s="30">
        <v>0</v>
      </c>
      <c r="AD168" s="30">
        <v>0</v>
      </c>
      <c r="AE168" s="30">
        <v>0</v>
      </c>
      <c r="AF168" s="30">
        <v>153580.44371785081</v>
      </c>
      <c r="AG168" s="30">
        <v>0</v>
      </c>
      <c r="AH168" s="30">
        <v>0</v>
      </c>
      <c r="AI168" s="30">
        <v>0</v>
      </c>
      <c r="AJ168" s="30">
        <v>5994</v>
      </c>
      <c r="AK168" s="30">
        <v>0</v>
      </c>
      <c r="AL168" s="30">
        <v>0</v>
      </c>
      <c r="AM168" s="30">
        <v>0</v>
      </c>
      <c r="AN168" s="30">
        <v>0</v>
      </c>
      <c r="AO168" s="30">
        <v>0</v>
      </c>
      <c r="AP168" s="30">
        <v>0</v>
      </c>
      <c r="AQ168" s="30">
        <v>0</v>
      </c>
      <c r="AR168" s="30">
        <v>0</v>
      </c>
      <c r="AS168" s="30">
        <v>1107694.1729272604</v>
      </c>
      <c r="AT168" s="30">
        <v>336509.81780004397</v>
      </c>
      <c r="AU168" s="30">
        <v>159574.44371785081</v>
      </c>
      <c r="AV168" s="30">
        <v>193185.48949232619</v>
      </c>
      <c r="AW168" s="38">
        <v>1603778.4344451553</v>
      </c>
      <c r="AX168" s="30">
        <v>1597784.4344451553</v>
      </c>
      <c r="AY168" s="30">
        <v>5115</v>
      </c>
      <c r="AZ168" s="30">
        <v>1386165</v>
      </c>
      <c r="BA168" s="30">
        <v>0</v>
      </c>
      <c r="BB168" s="30">
        <v>0</v>
      </c>
      <c r="BC168" s="30">
        <v>1603778.4344451553</v>
      </c>
      <c r="BD168" s="30">
        <v>1603778.4344451549</v>
      </c>
      <c r="BE168" s="30">
        <v>0</v>
      </c>
      <c r="BF168" s="30">
        <v>1392159</v>
      </c>
      <c r="BG168" s="30">
        <v>1232584.5562821492</v>
      </c>
      <c r="BH168" s="30">
        <v>1444203.9907273045</v>
      </c>
      <c r="BI168" s="30">
        <v>5329.1660174439276</v>
      </c>
      <c r="BJ168" s="30">
        <v>5169.2802531961925</v>
      </c>
      <c r="BK168" s="196">
        <v>3.0929985687828961E-2</v>
      </c>
      <c r="BL168" s="30">
        <v>0</v>
      </c>
      <c r="BM168" s="30">
        <v>0</v>
      </c>
      <c r="BN168" s="38">
        <v>1603778.4344451553</v>
      </c>
      <c r="BO168" s="30">
        <v>5895.8835219378425</v>
      </c>
      <c r="BP168" s="30" t="s">
        <v>412</v>
      </c>
      <c r="BQ168" s="30">
        <v>5918.0016031186542</v>
      </c>
      <c r="BR168" s="196">
        <v>2.9737669073134798E-2</v>
      </c>
      <c r="BS168" s="30">
        <v>0</v>
      </c>
      <c r="BT168" s="30">
        <v>1603778.4344451553</v>
      </c>
      <c r="BU168" s="30">
        <v>0</v>
      </c>
      <c r="BV168" s="38">
        <v>1603778.4344451553</v>
      </c>
      <c r="BW168" s="211">
        <v>5994</v>
      </c>
      <c r="BX168" s="212">
        <v>1597784.4344451553</v>
      </c>
      <c r="BZ168" s="23">
        <f t="shared" si="2"/>
        <v>8732218</v>
      </c>
      <c r="CB168" s="320"/>
    </row>
    <row r="169" spans="1:80" x14ac:dyDescent="0.25">
      <c r="A169" s="23">
        <v>143775</v>
      </c>
      <c r="B169" s="23">
        <v>8732216</v>
      </c>
      <c r="C169" s="23" t="s">
        <v>252</v>
      </c>
      <c r="D169" s="223">
        <v>226</v>
      </c>
      <c r="E169" s="223">
        <v>226</v>
      </c>
      <c r="F169" s="223">
        <v>0</v>
      </c>
      <c r="G169" s="30">
        <v>923759.71616812132</v>
      </c>
      <c r="H169" s="30">
        <v>0</v>
      </c>
      <c r="I169" s="30">
        <v>0</v>
      </c>
      <c r="J169" s="30">
        <v>32506.351938185511</v>
      </c>
      <c r="K169" s="30">
        <v>0</v>
      </c>
      <c r="L169" s="30">
        <v>81694.599999999831</v>
      </c>
      <c r="M169" s="30">
        <v>0</v>
      </c>
      <c r="N169" s="30">
        <v>0</v>
      </c>
      <c r="O169" s="30">
        <v>12607.319999999956</v>
      </c>
      <c r="P169" s="30">
        <v>449.55999999999932</v>
      </c>
      <c r="Q169" s="30">
        <v>0</v>
      </c>
      <c r="R169" s="30">
        <v>0</v>
      </c>
      <c r="S169" s="30">
        <v>0</v>
      </c>
      <c r="T169" s="30">
        <v>0</v>
      </c>
      <c r="U169" s="30">
        <v>0</v>
      </c>
      <c r="V169" s="30">
        <v>0</v>
      </c>
      <c r="W169" s="30">
        <v>0</v>
      </c>
      <c r="X169" s="30">
        <v>0</v>
      </c>
      <c r="Y169" s="30">
        <v>0</v>
      </c>
      <c r="Z169" s="30">
        <v>16887.453169777877</v>
      </c>
      <c r="AA169" s="30">
        <v>0</v>
      </c>
      <c r="AB169" s="30">
        <v>109105.47828757342</v>
      </c>
      <c r="AC169" s="30">
        <v>0</v>
      </c>
      <c r="AD169" s="30">
        <v>0</v>
      </c>
      <c r="AE169" s="30">
        <v>0</v>
      </c>
      <c r="AF169" s="30">
        <v>153580.44371785081</v>
      </c>
      <c r="AG169" s="30">
        <v>0</v>
      </c>
      <c r="AH169" s="30">
        <v>0</v>
      </c>
      <c r="AI169" s="30">
        <v>0</v>
      </c>
      <c r="AJ169" s="30">
        <v>4940.1000000000004</v>
      </c>
      <c r="AK169" s="30">
        <v>0</v>
      </c>
      <c r="AL169" s="30">
        <v>0</v>
      </c>
      <c r="AM169" s="30">
        <v>0</v>
      </c>
      <c r="AN169" s="30">
        <v>0</v>
      </c>
      <c r="AO169" s="30">
        <v>0</v>
      </c>
      <c r="AP169" s="30">
        <v>0</v>
      </c>
      <c r="AQ169" s="30">
        <v>0</v>
      </c>
      <c r="AR169" s="30">
        <v>0</v>
      </c>
      <c r="AS169" s="30">
        <v>923759.71616812132</v>
      </c>
      <c r="AT169" s="30">
        <v>253250.76339553657</v>
      </c>
      <c r="AU169" s="30">
        <v>158520.54371785081</v>
      </c>
      <c r="AV169" s="30">
        <v>167268.62212811678</v>
      </c>
      <c r="AW169" s="38">
        <v>1335531.0232815086</v>
      </c>
      <c r="AX169" s="30">
        <v>1330590.9232815085</v>
      </c>
      <c r="AY169" s="30">
        <v>5115</v>
      </c>
      <c r="AZ169" s="30">
        <v>1155990</v>
      </c>
      <c r="BA169" s="30">
        <v>0</v>
      </c>
      <c r="BB169" s="30">
        <v>0</v>
      </c>
      <c r="BC169" s="30">
        <v>1335531.0232815086</v>
      </c>
      <c r="BD169" s="30">
        <v>1335531.0232815091</v>
      </c>
      <c r="BE169" s="30">
        <v>0</v>
      </c>
      <c r="BF169" s="30">
        <v>1160930.1000000001</v>
      </c>
      <c r="BG169" s="30">
        <v>1002409.5562821493</v>
      </c>
      <c r="BH169" s="30">
        <v>1177010.4795636577</v>
      </c>
      <c r="BI169" s="30">
        <v>5208.010971520609</v>
      </c>
      <c r="BJ169" s="30">
        <v>4939.2556859482502</v>
      </c>
      <c r="BK169" s="196">
        <v>5.4412102280297837E-2</v>
      </c>
      <c r="BL169" s="30">
        <v>0</v>
      </c>
      <c r="BM169" s="30">
        <v>0</v>
      </c>
      <c r="BN169" s="38">
        <v>1335531.0232815086</v>
      </c>
      <c r="BO169" s="30">
        <v>5887.5704569978252</v>
      </c>
      <c r="BP169" s="30" t="s">
        <v>412</v>
      </c>
      <c r="BQ169" s="30">
        <v>5909.4293065553475</v>
      </c>
      <c r="BR169" s="196">
        <v>4.9552102881762483E-2</v>
      </c>
      <c r="BS169" s="30">
        <v>0</v>
      </c>
      <c r="BT169" s="30">
        <v>1335531.0232815086</v>
      </c>
      <c r="BU169" s="30">
        <v>0</v>
      </c>
      <c r="BV169" s="38">
        <v>1335531.0232815086</v>
      </c>
      <c r="BW169" s="211">
        <v>4940.1000000000004</v>
      </c>
      <c r="BX169" s="212">
        <v>1330590.9232815085</v>
      </c>
      <c r="BZ169" s="23">
        <f t="shared" si="2"/>
        <v>8732216</v>
      </c>
      <c r="CB169" s="320"/>
    </row>
    <row r="170" spans="1:80" x14ac:dyDescent="0.25">
      <c r="A170" s="23">
        <v>133311</v>
      </c>
      <c r="B170" s="23">
        <v>8732453</v>
      </c>
      <c r="C170" s="23" t="s">
        <v>253</v>
      </c>
      <c r="D170" s="223">
        <v>206</v>
      </c>
      <c r="E170" s="223">
        <v>206</v>
      </c>
      <c r="F170" s="223">
        <v>0</v>
      </c>
      <c r="G170" s="30">
        <v>842011.068719615</v>
      </c>
      <c r="H170" s="30">
        <v>0</v>
      </c>
      <c r="I170" s="30">
        <v>0</v>
      </c>
      <c r="J170" s="30">
        <v>20316.46996136595</v>
      </c>
      <c r="K170" s="30">
        <v>0</v>
      </c>
      <c r="L170" s="30">
        <v>52787.279999999977</v>
      </c>
      <c r="M170" s="30">
        <v>0</v>
      </c>
      <c r="N170" s="30">
        <v>17547.619999999963</v>
      </c>
      <c r="O170" s="30">
        <v>286.52999999999969</v>
      </c>
      <c r="P170" s="30">
        <v>0</v>
      </c>
      <c r="Q170" s="30">
        <v>0</v>
      </c>
      <c r="R170" s="30">
        <v>0</v>
      </c>
      <c r="S170" s="30">
        <v>0</v>
      </c>
      <c r="T170" s="30">
        <v>0</v>
      </c>
      <c r="U170" s="30">
        <v>0</v>
      </c>
      <c r="V170" s="30">
        <v>0</v>
      </c>
      <c r="W170" s="30">
        <v>0</v>
      </c>
      <c r="X170" s="30">
        <v>0</v>
      </c>
      <c r="Y170" s="30">
        <v>0</v>
      </c>
      <c r="Z170" s="30">
        <v>25422.176663560833</v>
      </c>
      <c r="AA170" s="30">
        <v>0</v>
      </c>
      <c r="AB170" s="30">
        <v>69250.223334709139</v>
      </c>
      <c r="AC170" s="30">
        <v>0</v>
      </c>
      <c r="AD170" s="30">
        <v>0</v>
      </c>
      <c r="AE170" s="30">
        <v>0</v>
      </c>
      <c r="AF170" s="30">
        <v>153580.44371785081</v>
      </c>
      <c r="AG170" s="30">
        <v>0</v>
      </c>
      <c r="AH170" s="30">
        <v>0</v>
      </c>
      <c r="AI170" s="30">
        <v>0</v>
      </c>
      <c r="AJ170" s="30">
        <v>7215</v>
      </c>
      <c r="AK170" s="30">
        <v>0</v>
      </c>
      <c r="AL170" s="30">
        <v>0</v>
      </c>
      <c r="AM170" s="30">
        <v>0</v>
      </c>
      <c r="AN170" s="30">
        <v>0</v>
      </c>
      <c r="AO170" s="30">
        <v>0</v>
      </c>
      <c r="AP170" s="30">
        <v>0</v>
      </c>
      <c r="AQ170" s="30">
        <v>0</v>
      </c>
      <c r="AR170" s="30">
        <v>0</v>
      </c>
      <c r="AS170" s="30">
        <v>842011.068719615</v>
      </c>
      <c r="AT170" s="30">
        <v>185610.29995963589</v>
      </c>
      <c r="AU170" s="30">
        <v>160795.44371785081</v>
      </c>
      <c r="AV170" s="30">
        <v>123616.65357963031</v>
      </c>
      <c r="AW170" s="38">
        <v>1188416.8123971017</v>
      </c>
      <c r="AX170" s="30">
        <v>1181201.8123971017</v>
      </c>
      <c r="AY170" s="30">
        <v>5115</v>
      </c>
      <c r="AZ170" s="30">
        <v>1053690</v>
      </c>
      <c r="BA170" s="30">
        <v>0</v>
      </c>
      <c r="BB170" s="30">
        <v>0</v>
      </c>
      <c r="BC170" s="30">
        <v>1188416.8123971017</v>
      </c>
      <c r="BD170" s="30">
        <v>1188416.8123971017</v>
      </c>
      <c r="BE170" s="30">
        <v>0</v>
      </c>
      <c r="BF170" s="30">
        <v>1060905</v>
      </c>
      <c r="BG170" s="30">
        <v>900109.55628214916</v>
      </c>
      <c r="BH170" s="30">
        <v>1027621.3686792508</v>
      </c>
      <c r="BI170" s="30">
        <v>4988.4532460157807</v>
      </c>
      <c r="BJ170" s="30">
        <v>4943.4238979813972</v>
      </c>
      <c r="BK170" s="196">
        <v>9.1089392622734217E-3</v>
      </c>
      <c r="BL170" s="30">
        <v>0</v>
      </c>
      <c r="BM170" s="30">
        <v>0</v>
      </c>
      <c r="BN170" s="38">
        <v>1188416.8123971017</v>
      </c>
      <c r="BO170" s="30">
        <v>5733.9893805684551</v>
      </c>
      <c r="BP170" s="30" t="s">
        <v>412</v>
      </c>
      <c r="BQ170" s="30">
        <v>5769.0136524131149</v>
      </c>
      <c r="BR170" s="196">
        <v>8.630843431004287E-3</v>
      </c>
      <c r="BS170" s="30">
        <v>-1895.7999999999997</v>
      </c>
      <c r="BT170" s="30">
        <v>1186521.0123971016</v>
      </c>
      <c r="BU170" s="30">
        <v>-2575</v>
      </c>
      <c r="BV170" s="38">
        <v>1183946.0123971016</v>
      </c>
      <c r="BW170" s="211">
        <v>7215</v>
      </c>
      <c r="BX170" s="212">
        <v>1176731.0123971016</v>
      </c>
      <c r="BZ170" s="23">
        <f t="shared" si="2"/>
        <v>8732453</v>
      </c>
      <c r="CB170" s="320"/>
    </row>
    <row r="171" spans="1:80" x14ac:dyDescent="0.25">
      <c r="A171" s="23">
        <v>110635</v>
      </c>
      <c r="B171" s="23">
        <v>8732070</v>
      </c>
      <c r="C171" s="23" t="s">
        <v>254</v>
      </c>
      <c r="D171" s="223">
        <v>272</v>
      </c>
      <c r="E171" s="223">
        <v>272</v>
      </c>
      <c r="F171" s="223">
        <v>0</v>
      </c>
      <c r="G171" s="30">
        <v>1111781.6052996858</v>
      </c>
      <c r="H171" s="30">
        <v>0</v>
      </c>
      <c r="I171" s="30">
        <v>0</v>
      </c>
      <c r="J171" s="30">
        <v>23363.940455570817</v>
      </c>
      <c r="K171" s="30">
        <v>0</v>
      </c>
      <c r="L171" s="30">
        <v>57814.639999999818</v>
      </c>
      <c r="M171" s="30">
        <v>0</v>
      </c>
      <c r="N171" s="30">
        <v>0</v>
      </c>
      <c r="O171" s="30">
        <v>0</v>
      </c>
      <c r="P171" s="30">
        <v>0</v>
      </c>
      <c r="Q171" s="30">
        <v>0</v>
      </c>
      <c r="R171" s="30">
        <v>0</v>
      </c>
      <c r="S171" s="30">
        <v>3496.7167286245281</v>
      </c>
      <c r="T171" s="30">
        <v>0</v>
      </c>
      <c r="U171" s="30">
        <v>0</v>
      </c>
      <c r="V171" s="30">
        <v>0</v>
      </c>
      <c r="W171" s="30">
        <v>0</v>
      </c>
      <c r="X171" s="30">
        <v>0</v>
      </c>
      <c r="Y171" s="30">
        <v>0</v>
      </c>
      <c r="Z171" s="30">
        <v>7648.5139554224979</v>
      </c>
      <c r="AA171" s="30">
        <v>0</v>
      </c>
      <c r="AB171" s="30">
        <v>100975.64452942723</v>
      </c>
      <c r="AC171" s="30">
        <v>0</v>
      </c>
      <c r="AD171" s="30">
        <v>1664.3413114885375</v>
      </c>
      <c r="AE171" s="30">
        <v>0</v>
      </c>
      <c r="AF171" s="30">
        <v>153580.44371785081</v>
      </c>
      <c r="AG171" s="30">
        <v>0</v>
      </c>
      <c r="AH171" s="30">
        <v>0</v>
      </c>
      <c r="AI171" s="30">
        <v>0</v>
      </c>
      <c r="AJ171" s="30">
        <v>36352.5</v>
      </c>
      <c r="AK171" s="30">
        <v>0</v>
      </c>
      <c r="AL171" s="30">
        <v>0</v>
      </c>
      <c r="AM171" s="30">
        <v>0</v>
      </c>
      <c r="AN171" s="30">
        <v>0</v>
      </c>
      <c r="AO171" s="30">
        <v>0</v>
      </c>
      <c r="AP171" s="30">
        <v>0</v>
      </c>
      <c r="AQ171" s="30">
        <v>0</v>
      </c>
      <c r="AR171" s="30">
        <v>0</v>
      </c>
      <c r="AS171" s="30">
        <v>1111781.6052996858</v>
      </c>
      <c r="AT171" s="30">
        <v>194963.7969805334</v>
      </c>
      <c r="AU171" s="30">
        <v>189932.94371785081</v>
      </c>
      <c r="AV171" s="30">
        <v>156187.30433344012</v>
      </c>
      <c r="AW171" s="38">
        <v>1496678.3459980702</v>
      </c>
      <c r="AX171" s="30">
        <v>1460325.8459980702</v>
      </c>
      <c r="AY171" s="30">
        <v>5115</v>
      </c>
      <c r="AZ171" s="30">
        <v>1391280</v>
      </c>
      <c r="BA171" s="30">
        <v>0</v>
      </c>
      <c r="BB171" s="30">
        <v>0</v>
      </c>
      <c r="BC171" s="30">
        <v>1496678.3459980702</v>
      </c>
      <c r="BD171" s="30">
        <v>1496678.34599807</v>
      </c>
      <c r="BE171" s="30">
        <v>0</v>
      </c>
      <c r="BF171" s="30">
        <v>1427632.5</v>
      </c>
      <c r="BG171" s="30">
        <v>1237699.5562821492</v>
      </c>
      <c r="BH171" s="30">
        <v>1306745.4022802194</v>
      </c>
      <c r="BI171" s="30">
        <v>4804.2110377949239</v>
      </c>
      <c r="BJ171" s="30">
        <v>4661.2681756324628</v>
      </c>
      <c r="BK171" s="196">
        <v>3.0666088449859664E-2</v>
      </c>
      <c r="BL171" s="30">
        <v>0</v>
      </c>
      <c r="BM171" s="30">
        <v>0</v>
      </c>
      <c r="BN171" s="38">
        <v>1496678.3459980702</v>
      </c>
      <c r="BO171" s="30">
        <v>5368.8450220517288</v>
      </c>
      <c r="BP171" s="30" t="s">
        <v>412</v>
      </c>
      <c r="BQ171" s="30">
        <v>5502.4939191105523</v>
      </c>
      <c r="BR171" s="196">
        <v>3.4554094277926772E-2</v>
      </c>
      <c r="BS171" s="30">
        <v>-2471.4999999999995</v>
      </c>
      <c r="BT171" s="30">
        <v>1494206.8459980702</v>
      </c>
      <c r="BU171" s="30">
        <v>-3400</v>
      </c>
      <c r="BV171" s="38">
        <v>1490806.8459980702</v>
      </c>
      <c r="BW171" s="211">
        <v>36352.5</v>
      </c>
      <c r="BX171" s="212">
        <v>1454454.3459980702</v>
      </c>
      <c r="BZ171" s="23">
        <f t="shared" si="2"/>
        <v>8732070</v>
      </c>
      <c r="CB171" s="320"/>
    </row>
    <row r="172" spans="1:80" x14ac:dyDescent="0.25">
      <c r="A172" s="23">
        <v>136775</v>
      </c>
      <c r="B172" s="23">
        <v>8735408</v>
      </c>
      <c r="C172" s="23" t="s">
        <v>255</v>
      </c>
      <c r="D172" s="223">
        <v>1193</v>
      </c>
      <c r="E172" s="223">
        <v>0</v>
      </c>
      <c r="F172" s="223">
        <v>1193</v>
      </c>
      <c r="G172" s="30">
        <v>0</v>
      </c>
      <c r="H172" s="30">
        <v>4106087.3172195442</v>
      </c>
      <c r="I172" s="30">
        <v>3062305.5403400538</v>
      </c>
      <c r="J172" s="30">
        <v>0</v>
      </c>
      <c r="K172" s="30">
        <v>100566.5263087615</v>
      </c>
      <c r="L172" s="30">
        <v>0</v>
      </c>
      <c r="M172" s="30">
        <v>363731.33999999834</v>
      </c>
      <c r="N172" s="30">
        <v>0</v>
      </c>
      <c r="O172" s="30">
        <v>0</v>
      </c>
      <c r="P172" s="30">
        <v>0</v>
      </c>
      <c r="Q172" s="30">
        <v>0</v>
      </c>
      <c r="R172" s="30">
        <v>0</v>
      </c>
      <c r="S172" s="30">
        <v>0</v>
      </c>
      <c r="T172" s="30">
        <v>694.5606260423267</v>
      </c>
      <c r="U172" s="30">
        <v>463.0404173615533</v>
      </c>
      <c r="V172" s="30">
        <v>0</v>
      </c>
      <c r="W172" s="30">
        <v>0</v>
      </c>
      <c r="X172" s="30">
        <v>0</v>
      </c>
      <c r="Y172" s="30">
        <v>0</v>
      </c>
      <c r="Z172" s="30">
        <v>0</v>
      </c>
      <c r="AA172" s="30">
        <v>34836.171397375772</v>
      </c>
      <c r="AB172" s="30">
        <v>0</v>
      </c>
      <c r="AC172" s="30">
        <v>442504.06671353744</v>
      </c>
      <c r="AD172" s="30">
        <v>0</v>
      </c>
      <c r="AE172" s="30">
        <v>0</v>
      </c>
      <c r="AF172" s="30">
        <v>153580.44371785081</v>
      </c>
      <c r="AG172" s="30">
        <v>0</v>
      </c>
      <c r="AH172" s="30">
        <v>0</v>
      </c>
      <c r="AI172" s="30">
        <v>0</v>
      </c>
      <c r="AJ172" s="30">
        <v>39127.5</v>
      </c>
      <c r="AK172" s="30">
        <v>0</v>
      </c>
      <c r="AL172" s="30">
        <v>0</v>
      </c>
      <c r="AM172" s="30">
        <v>0</v>
      </c>
      <c r="AN172" s="30">
        <v>0</v>
      </c>
      <c r="AO172" s="30">
        <v>0</v>
      </c>
      <c r="AP172" s="30">
        <v>0</v>
      </c>
      <c r="AQ172" s="30">
        <v>0</v>
      </c>
      <c r="AR172" s="30">
        <v>0</v>
      </c>
      <c r="AS172" s="30">
        <v>7168392.8575595981</v>
      </c>
      <c r="AT172" s="30">
        <v>942795.70546307694</v>
      </c>
      <c r="AU172" s="30">
        <v>192707.94371785081</v>
      </c>
      <c r="AV172" s="30">
        <v>776537.76842935034</v>
      </c>
      <c r="AW172" s="38">
        <v>8303896.5067405254</v>
      </c>
      <c r="AX172" s="30">
        <v>8264769.0067405254</v>
      </c>
      <c r="AY172" s="30">
        <v>6640</v>
      </c>
      <c r="AZ172" s="30">
        <v>7921520</v>
      </c>
      <c r="BA172" s="30">
        <v>0</v>
      </c>
      <c r="BB172" s="30">
        <v>0</v>
      </c>
      <c r="BC172" s="30">
        <v>8303896.5067405254</v>
      </c>
      <c r="BD172" s="30">
        <v>0</v>
      </c>
      <c r="BE172" s="30">
        <v>8303896.5067405254</v>
      </c>
      <c r="BF172" s="30">
        <v>7960647.5</v>
      </c>
      <c r="BG172" s="30">
        <v>7767939.5562821496</v>
      </c>
      <c r="BH172" s="30">
        <v>8111188.563022675</v>
      </c>
      <c r="BI172" s="30">
        <v>6798.9845457021584</v>
      </c>
      <c r="BJ172" s="30">
        <v>6625.2936508225712</v>
      </c>
      <c r="BK172" s="196">
        <v>2.6216331536945896E-2</v>
      </c>
      <c r="BL172" s="30">
        <v>0</v>
      </c>
      <c r="BM172" s="30">
        <v>0</v>
      </c>
      <c r="BN172" s="38">
        <v>8303896.5067405254</v>
      </c>
      <c r="BO172" s="30">
        <v>6927.7192009560149</v>
      </c>
      <c r="BP172" s="30" t="s">
        <v>412</v>
      </c>
      <c r="BQ172" s="30">
        <v>6960.5167701094097</v>
      </c>
      <c r="BR172" s="196">
        <v>2.5693117987605874E-2</v>
      </c>
      <c r="BS172" s="30">
        <v>0</v>
      </c>
      <c r="BT172" s="30">
        <v>8303896.5067405254</v>
      </c>
      <c r="BU172" s="30">
        <v>0</v>
      </c>
      <c r="BV172" s="38">
        <v>8303896.5067405254</v>
      </c>
      <c r="BW172" s="211">
        <v>39127.5</v>
      </c>
      <c r="BX172" s="212">
        <v>8264769.0067405254</v>
      </c>
      <c r="BZ172" s="23">
        <f t="shared" si="2"/>
        <v>8735408</v>
      </c>
      <c r="CB172" s="320"/>
    </row>
    <row r="173" spans="1:80" x14ac:dyDescent="0.25">
      <c r="A173" s="23">
        <v>110714</v>
      </c>
      <c r="B173" s="23">
        <v>8732255</v>
      </c>
      <c r="C173" s="23" t="s">
        <v>256</v>
      </c>
      <c r="D173" s="223">
        <v>213</v>
      </c>
      <c r="E173" s="223">
        <v>213</v>
      </c>
      <c r="F173" s="223">
        <v>0</v>
      </c>
      <c r="G173" s="30">
        <v>870623.09532659221</v>
      </c>
      <c r="H173" s="30">
        <v>0</v>
      </c>
      <c r="I173" s="30">
        <v>0</v>
      </c>
      <c r="J173" s="30">
        <v>17268.999467160993</v>
      </c>
      <c r="K173" s="30">
        <v>0</v>
      </c>
      <c r="L173" s="30">
        <v>42732.559999999758</v>
      </c>
      <c r="M173" s="30">
        <v>0</v>
      </c>
      <c r="N173" s="30">
        <v>474.25999999999965</v>
      </c>
      <c r="O173" s="30">
        <v>0</v>
      </c>
      <c r="P173" s="30">
        <v>0</v>
      </c>
      <c r="Q173" s="30">
        <v>0</v>
      </c>
      <c r="R173" s="30">
        <v>0</v>
      </c>
      <c r="S173" s="30">
        <v>0</v>
      </c>
      <c r="T173" s="30">
        <v>0</v>
      </c>
      <c r="U173" s="30">
        <v>0</v>
      </c>
      <c r="V173" s="30">
        <v>0</v>
      </c>
      <c r="W173" s="30">
        <v>0</v>
      </c>
      <c r="X173" s="30">
        <v>0</v>
      </c>
      <c r="Y173" s="30">
        <v>0</v>
      </c>
      <c r="Z173" s="30">
        <v>11121.630259449264</v>
      </c>
      <c r="AA173" s="30">
        <v>0</v>
      </c>
      <c r="AB173" s="30">
        <v>77676.960014693177</v>
      </c>
      <c r="AC173" s="30">
        <v>0</v>
      </c>
      <c r="AD173" s="30">
        <v>0</v>
      </c>
      <c r="AE173" s="30">
        <v>0</v>
      </c>
      <c r="AF173" s="30">
        <v>153580.44371785081</v>
      </c>
      <c r="AG173" s="30">
        <v>0</v>
      </c>
      <c r="AH173" s="30">
        <v>0</v>
      </c>
      <c r="AI173" s="30">
        <v>0</v>
      </c>
      <c r="AJ173" s="30">
        <v>16342.25</v>
      </c>
      <c r="AK173" s="30">
        <v>0</v>
      </c>
      <c r="AL173" s="30">
        <v>0</v>
      </c>
      <c r="AM173" s="30">
        <v>0</v>
      </c>
      <c r="AN173" s="30">
        <v>0</v>
      </c>
      <c r="AO173" s="30">
        <v>0</v>
      </c>
      <c r="AP173" s="30">
        <v>0</v>
      </c>
      <c r="AQ173" s="30">
        <v>0</v>
      </c>
      <c r="AR173" s="30">
        <v>0</v>
      </c>
      <c r="AS173" s="30">
        <v>870623.09532659221</v>
      </c>
      <c r="AT173" s="30">
        <v>149274.40974130319</v>
      </c>
      <c r="AU173" s="30">
        <v>169922.69371785081</v>
      </c>
      <c r="AV173" s="30">
        <v>118857.73477447295</v>
      </c>
      <c r="AW173" s="38">
        <v>1189820.1987857462</v>
      </c>
      <c r="AX173" s="30">
        <v>1173477.9487857462</v>
      </c>
      <c r="AY173" s="30">
        <v>5115</v>
      </c>
      <c r="AZ173" s="30">
        <v>1089495</v>
      </c>
      <c r="BA173" s="30">
        <v>0</v>
      </c>
      <c r="BB173" s="30">
        <v>0</v>
      </c>
      <c r="BC173" s="30">
        <v>1189820.1987857462</v>
      </c>
      <c r="BD173" s="30">
        <v>1189820.1987857462</v>
      </c>
      <c r="BE173" s="30">
        <v>0</v>
      </c>
      <c r="BF173" s="30">
        <v>1105837.25</v>
      </c>
      <c r="BG173" s="30">
        <v>935914.55628214916</v>
      </c>
      <c r="BH173" s="30">
        <v>1019897.5050678954</v>
      </c>
      <c r="BI173" s="30">
        <v>4788.251197501856</v>
      </c>
      <c r="BJ173" s="30">
        <v>4778.6253978789291</v>
      </c>
      <c r="BK173" s="196">
        <v>2.0143448840328647E-3</v>
      </c>
      <c r="BL173" s="30">
        <v>0</v>
      </c>
      <c r="BM173" s="30">
        <v>0</v>
      </c>
      <c r="BN173" s="38">
        <v>1189820.1987857462</v>
      </c>
      <c r="BO173" s="30">
        <v>5509.2861445340195</v>
      </c>
      <c r="BP173" s="30" t="s">
        <v>412</v>
      </c>
      <c r="BQ173" s="30">
        <v>5586.0103229377755</v>
      </c>
      <c r="BR173" s="196">
        <v>-9.7793099395571126E-3</v>
      </c>
      <c r="BS173" s="30">
        <v>-1925.9999999999991</v>
      </c>
      <c r="BT173" s="30">
        <v>1187894.1987857462</v>
      </c>
      <c r="BU173" s="30">
        <v>-2662.5</v>
      </c>
      <c r="BV173" s="38">
        <v>1185231.6987857462</v>
      </c>
      <c r="BW173" s="211">
        <v>16342.25</v>
      </c>
      <c r="BX173" s="212">
        <v>1168889.4487857462</v>
      </c>
      <c r="BZ173" s="23">
        <f t="shared" si="2"/>
        <v>8732255</v>
      </c>
      <c r="CB173" s="320"/>
    </row>
    <row r="174" spans="1:80" x14ac:dyDescent="0.25">
      <c r="A174" s="23">
        <v>143575</v>
      </c>
      <c r="B174" s="23">
        <v>8732220</v>
      </c>
      <c r="C174" s="23" t="s">
        <v>257</v>
      </c>
      <c r="D174" s="223">
        <v>272</v>
      </c>
      <c r="E174" s="223">
        <v>272</v>
      </c>
      <c r="F174" s="223">
        <v>0</v>
      </c>
      <c r="G174" s="30">
        <v>1111781.6052996858</v>
      </c>
      <c r="H174" s="30">
        <v>0</v>
      </c>
      <c r="I174" s="30">
        <v>0</v>
      </c>
      <c r="J174" s="30">
        <v>34537.998934322182</v>
      </c>
      <c r="K174" s="30">
        <v>0</v>
      </c>
      <c r="L174" s="30">
        <v>85465.12</v>
      </c>
      <c r="M174" s="30">
        <v>0</v>
      </c>
      <c r="N174" s="30">
        <v>0</v>
      </c>
      <c r="O174" s="30">
        <v>573.05999999999926</v>
      </c>
      <c r="P174" s="30">
        <v>0</v>
      </c>
      <c r="Q174" s="30">
        <v>0</v>
      </c>
      <c r="R174" s="30">
        <v>0</v>
      </c>
      <c r="S174" s="30">
        <v>0</v>
      </c>
      <c r="T174" s="30">
        <v>0</v>
      </c>
      <c r="U174" s="30">
        <v>0</v>
      </c>
      <c r="V174" s="30">
        <v>0</v>
      </c>
      <c r="W174" s="30">
        <v>0</v>
      </c>
      <c r="X174" s="30">
        <v>0</v>
      </c>
      <c r="Y174" s="30">
        <v>0</v>
      </c>
      <c r="Z174" s="30">
        <v>5583.2342493114465</v>
      </c>
      <c r="AA174" s="30">
        <v>0</v>
      </c>
      <c r="AB174" s="30">
        <v>166562.8975376444</v>
      </c>
      <c r="AC174" s="30">
        <v>0</v>
      </c>
      <c r="AD174" s="30">
        <v>0</v>
      </c>
      <c r="AE174" s="30">
        <v>0</v>
      </c>
      <c r="AF174" s="30">
        <v>153580.44371785081</v>
      </c>
      <c r="AG174" s="30">
        <v>0</v>
      </c>
      <c r="AH174" s="30">
        <v>0</v>
      </c>
      <c r="AI174" s="30">
        <v>0</v>
      </c>
      <c r="AJ174" s="30">
        <v>7492.5</v>
      </c>
      <c r="AK174" s="30">
        <v>0</v>
      </c>
      <c r="AL174" s="30">
        <v>0</v>
      </c>
      <c r="AM174" s="30">
        <v>0</v>
      </c>
      <c r="AN174" s="30">
        <v>0</v>
      </c>
      <c r="AO174" s="30">
        <v>0</v>
      </c>
      <c r="AP174" s="30">
        <v>0</v>
      </c>
      <c r="AQ174" s="30">
        <v>0</v>
      </c>
      <c r="AR174" s="30">
        <v>0</v>
      </c>
      <c r="AS174" s="30">
        <v>1111781.6052996858</v>
      </c>
      <c r="AT174" s="30">
        <v>292722.31072127802</v>
      </c>
      <c r="AU174" s="30">
        <v>161072.94371785081</v>
      </c>
      <c r="AV174" s="30">
        <v>223464.26864306405</v>
      </c>
      <c r="AW174" s="38">
        <v>1565576.8597388146</v>
      </c>
      <c r="AX174" s="30">
        <v>1558084.3597388146</v>
      </c>
      <c r="AY174" s="30">
        <v>5115</v>
      </c>
      <c r="AZ174" s="30">
        <v>1391280</v>
      </c>
      <c r="BA174" s="30">
        <v>0</v>
      </c>
      <c r="BB174" s="30">
        <v>0</v>
      </c>
      <c r="BC174" s="30">
        <v>1565576.8597388146</v>
      </c>
      <c r="BD174" s="30">
        <v>1565576.8597388151</v>
      </c>
      <c r="BE174" s="30">
        <v>0</v>
      </c>
      <c r="BF174" s="30">
        <v>1398772.5</v>
      </c>
      <c r="BG174" s="30">
        <v>1237699.5562821492</v>
      </c>
      <c r="BH174" s="30">
        <v>1404503.9160209638</v>
      </c>
      <c r="BI174" s="30">
        <v>5163.6173383123669</v>
      </c>
      <c r="BJ174" s="30">
        <v>4858.853672321452</v>
      </c>
      <c r="BK174" s="196">
        <v>6.2723367803193306E-2</v>
      </c>
      <c r="BL174" s="30">
        <v>0</v>
      </c>
      <c r="BM174" s="30">
        <v>0</v>
      </c>
      <c r="BN174" s="38">
        <v>1565576.8597388146</v>
      </c>
      <c r="BO174" s="30">
        <v>5728.2513225691719</v>
      </c>
      <c r="BP174" s="30" t="s">
        <v>412</v>
      </c>
      <c r="BQ174" s="30">
        <v>5755.7972784515241</v>
      </c>
      <c r="BR174" s="196">
        <v>5.4287558916997991E-2</v>
      </c>
      <c r="BS174" s="30">
        <v>0</v>
      </c>
      <c r="BT174" s="30">
        <v>1565576.8597388146</v>
      </c>
      <c r="BU174" s="30">
        <v>0</v>
      </c>
      <c r="BV174" s="38">
        <v>1565576.8597388146</v>
      </c>
      <c r="BW174" s="211">
        <v>7492.5</v>
      </c>
      <c r="BX174" s="212">
        <v>1558084.3597388146</v>
      </c>
      <c r="BZ174" s="23">
        <f t="shared" si="2"/>
        <v>8732220</v>
      </c>
      <c r="CB174" s="320"/>
    </row>
    <row r="175" spans="1:80" x14ac:dyDescent="0.25">
      <c r="A175" s="23">
        <v>136974</v>
      </c>
      <c r="B175" s="23">
        <v>8735403</v>
      </c>
      <c r="C175" s="23" t="s">
        <v>258</v>
      </c>
      <c r="D175" s="223">
        <v>943</v>
      </c>
      <c r="E175" s="223">
        <v>0</v>
      </c>
      <c r="F175" s="223">
        <v>943</v>
      </c>
      <c r="G175" s="30">
        <v>0</v>
      </c>
      <c r="H175" s="30">
        <v>3477021.0151385553</v>
      </c>
      <c r="I175" s="30">
        <v>2159731.2758187749</v>
      </c>
      <c r="J175" s="30">
        <v>0</v>
      </c>
      <c r="K175" s="30">
        <v>96503.232316488182</v>
      </c>
      <c r="L175" s="30">
        <v>0</v>
      </c>
      <c r="M175" s="30">
        <v>351188.87999999832</v>
      </c>
      <c r="N175" s="30">
        <v>0</v>
      </c>
      <c r="O175" s="30">
        <v>0</v>
      </c>
      <c r="P175" s="30">
        <v>0</v>
      </c>
      <c r="Q175" s="30">
        <v>0</v>
      </c>
      <c r="R175" s="30">
        <v>0</v>
      </c>
      <c r="S175" s="30">
        <v>0</v>
      </c>
      <c r="T175" s="30">
        <v>6939.7842937339183</v>
      </c>
      <c r="U175" s="30">
        <v>4626.522862489257</v>
      </c>
      <c r="V175" s="30">
        <v>0</v>
      </c>
      <c r="W175" s="30">
        <v>714.0937461668201</v>
      </c>
      <c r="X175" s="30">
        <v>764.38203815039901</v>
      </c>
      <c r="Y175" s="30">
        <v>0</v>
      </c>
      <c r="Z175" s="30">
        <v>0</v>
      </c>
      <c r="AA175" s="30">
        <v>16785.587562440698</v>
      </c>
      <c r="AB175" s="30">
        <v>0</v>
      </c>
      <c r="AC175" s="30">
        <v>377696.18624076323</v>
      </c>
      <c r="AD175" s="30">
        <v>0</v>
      </c>
      <c r="AE175" s="30">
        <v>0</v>
      </c>
      <c r="AF175" s="30">
        <v>153580.44371785081</v>
      </c>
      <c r="AG175" s="30">
        <v>0</v>
      </c>
      <c r="AH175" s="30">
        <v>0</v>
      </c>
      <c r="AI175" s="30">
        <v>0</v>
      </c>
      <c r="AJ175" s="30">
        <v>33577.5</v>
      </c>
      <c r="AK175" s="30">
        <v>0</v>
      </c>
      <c r="AL175" s="30">
        <v>0</v>
      </c>
      <c r="AM175" s="30">
        <v>0</v>
      </c>
      <c r="AN175" s="30">
        <v>0</v>
      </c>
      <c r="AO175" s="30">
        <v>0</v>
      </c>
      <c r="AP175" s="30">
        <v>0</v>
      </c>
      <c r="AQ175" s="30">
        <v>0</v>
      </c>
      <c r="AR175" s="30">
        <v>0</v>
      </c>
      <c r="AS175" s="30">
        <v>5636752.2909573298</v>
      </c>
      <c r="AT175" s="30">
        <v>855218.66906023084</v>
      </c>
      <c r="AU175" s="30">
        <v>187157.94371785081</v>
      </c>
      <c r="AV175" s="30">
        <v>657719.07631611032</v>
      </c>
      <c r="AW175" s="38">
        <v>6679128.9037354114</v>
      </c>
      <c r="AX175" s="30">
        <v>6645551.4037354114</v>
      </c>
      <c r="AY175" s="30">
        <v>6640</v>
      </c>
      <c r="AZ175" s="30">
        <v>6261520</v>
      </c>
      <c r="BA175" s="30">
        <v>0</v>
      </c>
      <c r="BB175" s="30">
        <v>0</v>
      </c>
      <c r="BC175" s="30">
        <v>6679128.9037354114</v>
      </c>
      <c r="BD175" s="30">
        <v>0</v>
      </c>
      <c r="BE175" s="30">
        <v>6679128.9037354104</v>
      </c>
      <c r="BF175" s="30">
        <v>6295097.5</v>
      </c>
      <c r="BG175" s="30">
        <v>6107939.5562821496</v>
      </c>
      <c r="BH175" s="30">
        <v>6491970.960017561</v>
      </c>
      <c r="BI175" s="30">
        <v>6884.3806574947621</v>
      </c>
      <c r="BJ175" s="30">
        <v>6709.6912093621959</v>
      </c>
      <c r="BK175" s="196">
        <v>2.6035393087660692E-2</v>
      </c>
      <c r="BL175" s="30">
        <v>0</v>
      </c>
      <c r="BM175" s="30">
        <v>0</v>
      </c>
      <c r="BN175" s="38">
        <v>6679128.9037354114</v>
      </c>
      <c r="BO175" s="30">
        <v>7047.244330578379</v>
      </c>
      <c r="BP175" s="30" t="s">
        <v>412</v>
      </c>
      <c r="BQ175" s="30">
        <v>7082.851435562472</v>
      </c>
      <c r="BR175" s="196">
        <v>2.4174839443802609E-2</v>
      </c>
      <c r="BS175" s="30">
        <v>0</v>
      </c>
      <c r="BT175" s="30">
        <v>6679128.9037354114</v>
      </c>
      <c r="BU175" s="30">
        <v>0</v>
      </c>
      <c r="BV175" s="38">
        <v>6679128.9037354114</v>
      </c>
      <c r="BW175" s="211">
        <v>33577.5</v>
      </c>
      <c r="BX175" s="212">
        <v>6645551.4037354114</v>
      </c>
      <c r="BZ175" s="23">
        <f t="shared" si="2"/>
        <v>8735403</v>
      </c>
      <c r="CB175" s="320"/>
    </row>
    <row r="176" spans="1:80" x14ac:dyDescent="0.25">
      <c r="A176" s="23">
        <v>110663</v>
      </c>
      <c r="B176" s="23">
        <v>8732115</v>
      </c>
      <c r="C176" s="23" t="s">
        <v>259</v>
      </c>
      <c r="D176" s="223">
        <v>312</v>
      </c>
      <c r="E176" s="223">
        <v>312</v>
      </c>
      <c r="F176" s="223">
        <v>0</v>
      </c>
      <c r="G176" s="30">
        <v>1275278.9001966985</v>
      </c>
      <c r="H176" s="30">
        <v>0</v>
      </c>
      <c r="I176" s="30">
        <v>0</v>
      </c>
      <c r="J176" s="30">
        <v>66536.439123473479</v>
      </c>
      <c r="K176" s="30">
        <v>0</v>
      </c>
      <c r="L176" s="30">
        <v>165902.87999999995</v>
      </c>
      <c r="M176" s="30">
        <v>0</v>
      </c>
      <c r="N176" s="30">
        <v>18259.009999999944</v>
      </c>
      <c r="O176" s="30">
        <v>43839.08999999996</v>
      </c>
      <c r="P176" s="30">
        <v>1348.6799999999994</v>
      </c>
      <c r="Q176" s="30">
        <v>0</v>
      </c>
      <c r="R176" s="30">
        <v>0</v>
      </c>
      <c r="S176" s="30">
        <v>0</v>
      </c>
      <c r="T176" s="30">
        <v>0</v>
      </c>
      <c r="U176" s="30">
        <v>0</v>
      </c>
      <c r="V176" s="30">
        <v>0</v>
      </c>
      <c r="W176" s="30">
        <v>0</v>
      </c>
      <c r="X176" s="30">
        <v>0</v>
      </c>
      <c r="Y176" s="30">
        <v>0</v>
      </c>
      <c r="Z176" s="30">
        <v>22344.438280890441</v>
      </c>
      <c r="AA176" s="30">
        <v>0</v>
      </c>
      <c r="AB176" s="30">
        <v>142800.82777135633</v>
      </c>
      <c r="AC176" s="30">
        <v>0</v>
      </c>
      <c r="AD176" s="30">
        <v>0</v>
      </c>
      <c r="AE176" s="30">
        <v>0</v>
      </c>
      <c r="AF176" s="30">
        <v>153580.44371785081</v>
      </c>
      <c r="AG176" s="30">
        <v>0</v>
      </c>
      <c r="AH176" s="30">
        <v>0</v>
      </c>
      <c r="AI176" s="30">
        <v>0</v>
      </c>
      <c r="AJ176" s="30">
        <v>67155</v>
      </c>
      <c r="AK176" s="30">
        <v>0</v>
      </c>
      <c r="AL176" s="30">
        <v>0</v>
      </c>
      <c r="AM176" s="30">
        <v>0</v>
      </c>
      <c r="AN176" s="30">
        <v>47806</v>
      </c>
      <c r="AO176" s="30">
        <v>0</v>
      </c>
      <c r="AP176" s="30">
        <v>0</v>
      </c>
      <c r="AQ176" s="30">
        <v>0</v>
      </c>
      <c r="AR176" s="30">
        <v>0</v>
      </c>
      <c r="AS176" s="30">
        <v>1275278.9001966985</v>
      </c>
      <c r="AT176" s="30">
        <v>461031.36517572013</v>
      </c>
      <c r="AU176" s="30">
        <v>268541.44371785084</v>
      </c>
      <c r="AV176" s="30">
        <v>264641.00069157156</v>
      </c>
      <c r="AW176" s="38">
        <v>2004851.7090902694</v>
      </c>
      <c r="AX176" s="30">
        <v>1889890.7090902694</v>
      </c>
      <c r="AY176" s="30">
        <v>5115</v>
      </c>
      <c r="AZ176" s="30">
        <v>1595880</v>
      </c>
      <c r="BA176" s="30">
        <v>0</v>
      </c>
      <c r="BB176" s="30">
        <v>0</v>
      </c>
      <c r="BC176" s="30">
        <v>2004851.7090902694</v>
      </c>
      <c r="BD176" s="30">
        <v>2004851.7090902694</v>
      </c>
      <c r="BE176" s="30">
        <v>0</v>
      </c>
      <c r="BF176" s="30">
        <v>1710841</v>
      </c>
      <c r="BG176" s="30">
        <v>1490105.5562821492</v>
      </c>
      <c r="BH176" s="30">
        <v>1784116.2653724186</v>
      </c>
      <c r="BI176" s="30">
        <v>5718.3213633731366</v>
      </c>
      <c r="BJ176" s="30">
        <v>5675.7489103722501</v>
      </c>
      <c r="BK176" s="196">
        <v>7.5007639825445281E-3</v>
      </c>
      <c r="BL176" s="30">
        <v>0</v>
      </c>
      <c r="BM176" s="30">
        <v>0</v>
      </c>
      <c r="BN176" s="38">
        <v>2004851.7090902694</v>
      </c>
      <c r="BO176" s="30">
        <v>6057.3420163149658</v>
      </c>
      <c r="BP176" s="30" t="s">
        <v>412</v>
      </c>
      <c r="BQ176" s="30">
        <v>6425.8067599047099</v>
      </c>
      <c r="BR176" s="196">
        <v>2.0865211210483015E-2</v>
      </c>
      <c r="BS176" s="30">
        <v>-3198.7499999999991</v>
      </c>
      <c r="BT176" s="30">
        <v>2001652.9590902694</v>
      </c>
      <c r="BU176" s="30">
        <v>-3900</v>
      </c>
      <c r="BV176" s="38">
        <v>1997752.9590902694</v>
      </c>
      <c r="BW176" s="211">
        <v>67155</v>
      </c>
      <c r="BX176" s="212">
        <v>1930597.9590902694</v>
      </c>
      <c r="BZ176" s="23">
        <f t="shared" si="2"/>
        <v>8732115</v>
      </c>
      <c r="CB176" s="353"/>
    </row>
    <row r="177" spans="1:80" x14ac:dyDescent="0.25">
      <c r="A177" s="23">
        <v>138053</v>
      </c>
      <c r="B177" s="23">
        <v>8734051</v>
      </c>
      <c r="C177" s="23" t="s">
        <v>260</v>
      </c>
      <c r="D177" s="223">
        <v>1000</v>
      </c>
      <c r="E177" s="223">
        <v>0</v>
      </c>
      <c r="F177" s="223">
        <v>1000</v>
      </c>
      <c r="G177" s="30">
        <v>0</v>
      </c>
      <c r="H177" s="30">
        <v>3654303.3366341069</v>
      </c>
      <c r="I177" s="30">
        <v>2327352.2106584413</v>
      </c>
      <c r="J177" s="30">
        <v>0</v>
      </c>
      <c r="K177" s="30">
        <v>137644.08398825457</v>
      </c>
      <c r="L177" s="30">
        <v>0</v>
      </c>
      <c r="M177" s="30">
        <v>489155.94</v>
      </c>
      <c r="N177" s="30">
        <v>0</v>
      </c>
      <c r="O177" s="30">
        <v>0</v>
      </c>
      <c r="P177" s="30">
        <v>0</v>
      </c>
      <c r="Q177" s="30">
        <v>0</v>
      </c>
      <c r="R177" s="30">
        <v>0</v>
      </c>
      <c r="S177" s="30">
        <v>0</v>
      </c>
      <c r="T177" s="30">
        <v>26371.180316188922</v>
      </c>
      <c r="U177" s="30">
        <v>111961.8532722407</v>
      </c>
      <c r="V177" s="30">
        <v>4576.234570505706</v>
      </c>
      <c r="W177" s="30">
        <v>50700.655977844523</v>
      </c>
      <c r="X177" s="30">
        <v>0</v>
      </c>
      <c r="Y177" s="30">
        <v>0</v>
      </c>
      <c r="Z177" s="30">
        <v>0</v>
      </c>
      <c r="AA177" s="30">
        <v>16526.192728474573</v>
      </c>
      <c r="AB177" s="30">
        <v>0</v>
      </c>
      <c r="AC177" s="30">
        <v>453936.69710488542</v>
      </c>
      <c r="AD177" s="30">
        <v>0</v>
      </c>
      <c r="AE177" s="30">
        <v>0</v>
      </c>
      <c r="AF177" s="30">
        <v>153580.44371785081</v>
      </c>
      <c r="AG177" s="30">
        <v>0</v>
      </c>
      <c r="AH177" s="30">
        <v>0</v>
      </c>
      <c r="AI177" s="30">
        <v>0</v>
      </c>
      <c r="AJ177" s="30">
        <v>40515</v>
      </c>
      <c r="AK177" s="30">
        <v>0</v>
      </c>
      <c r="AL177" s="30">
        <v>0</v>
      </c>
      <c r="AM177" s="30">
        <v>0</v>
      </c>
      <c r="AN177" s="30">
        <v>0</v>
      </c>
      <c r="AO177" s="30">
        <v>0</v>
      </c>
      <c r="AP177" s="30">
        <v>0</v>
      </c>
      <c r="AQ177" s="30">
        <v>0</v>
      </c>
      <c r="AR177" s="30">
        <v>0</v>
      </c>
      <c r="AS177" s="30">
        <v>5981655.5472925482</v>
      </c>
      <c r="AT177" s="30">
        <v>1290872.8379583945</v>
      </c>
      <c r="AU177" s="30">
        <v>194095.44371785081</v>
      </c>
      <c r="AV177" s="30">
        <v>901090.36449799757</v>
      </c>
      <c r="AW177" s="38">
        <v>7466623.8289687932</v>
      </c>
      <c r="AX177" s="30">
        <v>7426108.8289687932</v>
      </c>
      <c r="AY177" s="30">
        <v>6640</v>
      </c>
      <c r="AZ177" s="30">
        <v>6640000</v>
      </c>
      <c r="BA177" s="30">
        <v>0</v>
      </c>
      <c r="BB177" s="30">
        <v>0</v>
      </c>
      <c r="BC177" s="30">
        <v>7466623.8289687932</v>
      </c>
      <c r="BD177" s="30">
        <v>0</v>
      </c>
      <c r="BE177" s="30">
        <v>7466623.8289687941</v>
      </c>
      <c r="BF177" s="30">
        <v>6680515</v>
      </c>
      <c r="BG177" s="30">
        <v>6486419.5562821496</v>
      </c>
      <c r="BH177" s="30">
        <v>7272528.3852509428</v>
      </c>
      <c r="BI177" s="30">
        <v>7272.5283852509428</v>
      </c>
      <c r="BJ177" s="30">
        <v>7001.8970393396494</v>
      </c>
      <c r="BK177" s="196">
        <v>3.865114616664183E-2</v>
      </c>
      <c r="BL177" s="30">
        <v>0</v>
      </c>
      <c r="BM177" s="30">
        <v>0</v>
      </c>
      <c r="BN177" s="38">
        <v>7466623.8289687932</v>
      </c>
      <c r="BO177" s="30">
        <v>7426.1088289687932</v>
      </c>
      <c r="BP177" s="30" t="s">
        <v>412</v>
      </c>
      <c r="BQ177" s="30">
        <v>7466.6238289687935</v>
      </c>
      <c r="BR177" s="196">
        <v>3.842409405071523E-2</v>
      </c>
      <c r="BS177" s="30">
        <v>0</v>
      </c>
      <c r="BT177" s="30">
        <v>7466623.8289687932</v>
      </c>
      <c r="BU177" s="30">
        <v>0</v>
      </c>
      <c r="BV177" s="38">
        <v>7466623.8289687932</v>
      </c>
      <c r="BW177" s="211">
        <v>40515</v>
      </c>
      <c r="BX177" s="212">
        <v>7426108.8289687932</v>
      </c>
      <c r="BZ177" s="23">
        <f t="shared" si="2"/>
        <v>8734051</v>
      </c>
      <c r="CB177" s="320"/>
    </row>
    <row r="178" spans="1:80" x14ac:dyDescent="0.25">
      <c r="A178" s="23">
        <v>136610</v>
      </c>
      <c r="B178" s="23">
        <v>8735415</v>
      </c>
      <c r="C178" s="23" t="s">
        <v>261</v>
      </c>
      <c r="D178" s="223">
        <v>1434</v>
      </c>
      <c r="E178" s="223">
        <v>0</v>
      </c>
      <c r="F178" s="223">
        <v>1434</v>
      </c>
      <c r="G178" s="30">
        <v>0</v>
      </c>
      <c r="H178" s="30">
        <v>4969623.7864398099</v>
      </c>
      <c r="I178" s="30">
        <v>3642531.8532465906</v>
      </c>
      <c r="J178" s="30">
        <v>0</v>
      </c>
      <c r="K178" s="30">
        <v>147802.31896893756</v>
      </c>
      <c r="L178" s="30">
        <v>0</v>
      </c>
      <c r="M178" s="30">
        <v>535742.21999999974</v>
      </c>
      <c r="N178" s="30">
        <v>0</v>
      </c>
      <c r="O178" s="30">
        <v>0</v>
      </c>
      <c r="P178" s="30">
        <v>0</v>
      </c>
      <c r="Q178" s="30">
        <v>0</v>
      </c>
      <c r="R178" s="30">
        <v>0</v>
      </c>
      <c r="S178" s="30">
        <v>0</v>
      </c>
      <c r="T178" s="30">
        <v>693.97842937339067</v>
      </c>
      <c r="U178" s="30">
        <v>3238.5660037424936</v>
      </c>
      <c r="V178" s="30">
        <v>0</v>
      </c>
      <c r="W178" s="30">
        <v>0</v>
      </c>
      <c r="X178" s="30">
        <v>0</v>
      </c>
      <c r="Y178" s="30">
        <v>0</v>
      </c>
      <c r="Z178" s="30">
        <v>0</v>
      </c>
      <c r="AA178" s="30">
        <v>8196.9915933233951</v>
      </c>
      <c r="AB178" s="30">
        <v>0</v>
      </c>
      <c r="AC178" s="30">
        <v>626394.52682176256</v>
      </c>
      <c r="AD178" s="30">
        <v>0</v>
      </c>
      <c r="AE178" s="30">
        <v>0</v>
      </c>
      <c r="AF178" s="30">
        <v>153580.44371785081</v>
      </c>
      <c r="AG178" s="30">
        <v>0</v>
      </c>
      <c r="AH178" s="30">
        <v>0</v>
      </c>
      <c r="AI178" s="30">
        <v>0</v>
      </c>
      <c r="AJ178" s="30">
        <v>51892.5</v>
      </c>
      <c r="AK178" s="30">
        <v>0</v>
      </c>
      <c r="AL178" s="30">
        <v>0</v>
      </c>
      <c r="AM178" s="30">
        <v>0</v>
      </c>
      <c r="AN178" s="30">
        <v>0</v>
      </c>
      <c r="AO178" s="30">
        <v>0</v>
      </c>
      <c r="AP178" s="30">
        <v>0</v>
      </c>
      <c r="AQ178" s="30">
        <v>0</v>
      </c>
      <c r="AR178" s="30">
        <v>0</v>
      </c>
      <c r="AS178" s="30">
        <v>8612155.6396864001</v>
      </c>
      <c r="AT178" s="30">
        <v>1322068.601817139</v>
      </c>
      <c r="AU178" s="30">
        <v>205472.94371785081</v>
      </c>
      <c r="AV178" s="30">
        <v>1042184.6146309492</v>
      </c>
      <c r="AW178" s="38">
        <v>10139697.185221389</v>
      </c>
      <c r="AX178" s="30">
        <v>10087804.685221389</v>
      </c>
      <c r="AY178" s="30">
        <v>6640</v>
      </c>
      <c r="AZ178" s="30">
        <v>9521760</v>
      </c>
      <c r="BA178" s="30">
        <v>0</v>
      </c>
      <c r="BB178" s="30">
        <v>0</v>
      </c>
      <c r="BC178" s="30">
        <v>10139697.185221389</v>
      </c>
      <c r="BD178" s="30">
        <v>0</v>
      </c>
      <c r="BE178" s="30">
        <v>10139697.185221389</v>
      </c>
      <c r="BF178" s="30">
        <v>9573652.5</v>
      </c>
      <c r="BG178" s="30">
        <v>9368179.5562821496</v>
      </c>
      <c r="BH178" s="30">
        <v>9934224.2415035386</v>
      </c>
      <c r="BI178" s="30">
        <v>6927.6319675756895</v>
      </c>
      <c r="BJ178" s="30">
        <v>6690.0735903079021</v>
      </c>
      <c r="BK178" s="196">
        <v>3.5509082831606649E-2</v>
      </c>
      <c r="BL178" s="30">
        <v>0</v>
      </c>
      <c r="BM178" s="30">
        <v>0</v>
      </c>
      <c r="BN178" s="38">
        <v>10139697.185221389</v>
      </c>
      <c r="BO178" s="30">
        <v>7034.7313007122657</v>
      </c>
      <c r="BP178" s="30" t="s">
        <v>412</v>
      </c>
      <c r="BQ178" s="30">
        <v>7070.9185392059899</v>
      </c>
      <c r="BR178" s="196">
        <v>3.4883474770132983E-2</v>
      </c>
      <c r="BS178" s="30">
        <v>0</v>
      </c>
      <c r="BT178" s="30">
        <v>10139697.185221389</v>
      </c>
      <c r="BU178" s="30">
        <v>0</v>
      </c>
      <c r="BV178" s="38">
        <v>10139697.185221389</v>
      </c>
      <c r="BW178" s="211">
        <v>51892.5</v>
      </c>
      <c r="BX178" s="212">
        <v>10087804.685221389</v>
      </c>
      <c r="BZ178" s="23">
        <f t="shared" si="2"/>
        <v>8735415</v>
      </c>
      <c r="CB178" s="320"/>
    </row>
    <row r="179" spans="1:80" x14ac:dyDescent="0.25">
      <c r="A179" s="23">
        <v>146968</v>
      </c>
      <c r="B179" s="23">
        <v>8732089</v>
      </c>
      <c r="C179" s="23" t="s">
        <v>262</v>
      </c>
      <c r="D179" s="223">
        <v>312</v>
      </c>
      <c r="E179" s="223">
        <v>312</v>
      </c>
      <c r="F179" s="223">
        <v>0</v>
      </c>
      <c r="G179" s="30">
        <v>1275278.9001966985</v>
      </c>
      <c r="H179" s="30">
        <v>0</v>
      </c>
      <c r="I179" s="30">
        <v>0</v>
      </c>
      <c r="J179" s="30">
        <v>20824.381710400074</v>
      </c>
      <c r="K179" s="30">
        <v>0</v>
      </c>
      <c r="L179" s="30">
        <v>51530.439999999835</v>
      </c>
      <c r="M179" s="30">
        <v>0</v>
      </c>
      <c r="N179" s="30">
        <v>0</v>
      </c>
      <c r="O179" s="30">
        <v>859.58999999999958</v>
      </c>
      <c r="P179" s="30">
        <v>0</v>
      </c>
      <c r="Q179" s="30">
        <v>0</v>
      </c>
      <c r="R179" s="30">
        <v>0</v>
      </c>
      <c r="S179" s="30">
        <v>0</v>
      </c>
      <c r="T179" s="30">
        <v>0</v>
      </c>
      <c r="U179" s="30">
        <v>0</v>
      </c>
      <c r="V179" s="30">
        <v>0</v>
      </c>
      <c r="W179" s="30">
        <v>0</v>
      </c>
      <c r="X179" s="30">
        <v>0</v>
      </c>
      <c r="Y179" s="30">
        <v>0</v>
      </c>
      <c r="Z179" s="30">
        <v>9607.820887574675</v>
      </c>
      <c r="AA179" s="30">
        <v>0</v>
      </c>
      <c r="AB179" s="30">
        <v>139850.3964261566</v>
      </c>
      <c r="AC179" s="30">
        <v>0</v>
      </c>
      <c r="AD179" s="30">
        <v>8202.8250351934894</v>
      </c>
      <c r="AE179" s="30">
        <v>0</v>
      </c>
      <c r="AF179" s="30">
        <v>153580.44371785081</v>
      </c>
      <c r="AG179" s="30">
        <v>0</v>
      </c>
      <c r="AH179" s="30">
        <v>0</v>
      </c>
      <c r="AI179" s="30">
        <v>0</v>
      </c>
      <c r="AJ179" s="30">
        <v>5938.5</v>
      </c>
      <c r="AK179" s="30">
        <v>0</v>
      </c>
      <c r="AL179" s="30">
        <v>0</v>
      </c>
      <c r="AM179" s="30">
        <v>0</v>
      </c>
      <c r="AN179" s="30">
        <v>0</v>
      </c>
      <c r="AO179" s="30">
        <v>0</v>
      </c>
      <c r="AP179" s="30">
        <v>0</v>
      </c>
      <c r="AQ179" s="30">
        <v>0</v>
      </c>
      <c r="AR179" s="30">
        <v>0</v>
      </c>
      <c r="AS179" s="30">
        <v>1275278.9001966985</v>
      </c>
      <c r="AT179" s="30">
        <v>230875.45405932466</v>
      </c>
      <c r="AU179" s="30">
        <v>159518.94371785081</v>
      </c>
      <c r="AV179" s="30">
        <v>198741.72710506452</v>
      </c>
      <c r="AW179" s="38">
        <v>1665673.297973874</v>
      </c>
      <c r="AX179" s="30">
        <v>1659734.797973874</v>
      </c>
      <c r="AY179" s="30">
        <v>5115</v>
      </c>
      <c r="AZ179" s="30">
        <v>1595880</v>
      </c>
      <c r="BA179" s="30">
        <v>0</v>
      </c>
      <c r="BB179" s="30">
        <v>0</v>
      </c>
      <c r="BC179" s="30">
        <v>1665673.297973874</v>
      </c>
      <c r="BD179" s="30">
        <v>1665673.2979738743</v>
      </c>
      <c r="BE179" s="30">
        <v>0</v>
      </c>
      <c r="BF179" s="30">
        <v>1601818.5</v>
      </c>
      <c r="BG179" s="30">
        <v>1442299.5562821492</v>
      </c>
      <c r="BH179" s="30">
        <v>1506154.3542560232</v>
      </c>
      <c r="BI179" s="30">
        <v>4827.4178021026382</v>
      </c>
      <c r="BJ179" s="30">
        <v>4708.259690669368</v>
      </c>
      <c r="BK179" s="196">
        <v>2.5308313317851359E-2</v>
      </c>
      <c r="BL179" s="30">
        <v>0</v>
      </c>
      <c r="BM179" s="30">
        <v>0</v>
      </c>
      <c r="BN179" s="38">
        <v>1665673.297973874</v>
      </c>
      <c r="BO179" s="30">
        <v>5319.6628140188268</v>
      </c>
      <c r="BP179" s="30" t="s">
        <v>412</v>
      </c>
      <c r="BQ179" s="30">
        <v>5338.6964678649811</v>
      </c>
      <c r="BR179" s="196">
        <v>1.9584473965963634E-2</v>
      </c>
      <c r="BS179" s="30">
        <v>0</v>
      </c>
      <c r="BT179" s="30">
        <v>1665673.297973874</v>
      </c>
      <c r="BU179" s="30">
        <v>0</v>
      </c>
      <c r="BV179" s="38">
        <v>1665673.297973874</v>
      </c>
      <c r="BW179" s="211">
        <v>5938.5</v>
      </c>
      <c r="BX179" s="212">
        <v>1659734.797973874</v>
      </c>
      <c r="BZ179" s="23">
        <f t="shared" si="2"/>
        <v>8732089</v>
      </c>
      <c r="CB179" s="320"/>
    </row>
    <row r="180" spans="1:80" x14ac:dyDescent="0.25">
      <c r="A180" s="23">
        <v>148983</v>
      </c>
      <c r="B180" s="23">
        <v>8732222</v>
      </c>
      <c r="C180" s="23" t="s">
        <v>263</v>
      </c>
      <c r="D180" s="223">
        <v>104</v>
      </c>
      <c r="E180" s="223">
        <v>104</v>
      </c>
      <c r="F180" s="223">
        <v>0</v>
      </c>
      <c r="G180" s="30">
        <v>425092.96673223283</v>
      </c>
      <c r="H180" s="30">
        <v>0</v>
      </c>
      <c r="I180" s="30">
        <v>0</v>
      </c>
      <c r="J180" s="30">
        <v>8634.4997335805201</v>
      </c>
      <c r="K180" s="30">
        <v>0</v>
      </c>
      <c r="L180" s="30">
        <v>21366.279999999937</v>
      </c>
      <c r="M180" s="30">
        <v>0</v>
      </c>
      <c r="N180" s="30">
        <v>0</v>
      </c>
      <c r="O180" s="30">
        <v>0</v>
      </c>
      <c r="P180" s="30">
        <v>0</v>
      </c>
      <c r="Q180" s="30">
        <v>0</v>
      </c>
      <c r="R180" s="30">
        <v>0</v>
      </c>
      <c r="S180" s="30">
        <v>0</v>
      </c>
      <c r="T180" s="30">
        <v>0</v>
      </c>
      <c r="U180" s="30">
        <v>0</v>
      </c>
      <c r="V180" s="30">
        <v>0</v>
      </c>
      <c r="W180" s="30">
        <v>0</v>
      </c>
      <c r="X180" s="30">
        <v>0</v>
      </c>
      <c r="Y180" s="30">
        <v>0</v>
      </c>
      <c r="Z180" s="30">
        <v>1450.1314742901179</v>
      </c>
      <c r="AA180" s="30">
        <v>0</v>
      </c>
      <c r="AB180" s="30">
        <v>39031.641797698219</v>
      </c>
      <c r="AC180" s="30">
        <v>0</v>
      </c>
      <c r="AD180" s="30">
        <v>1743.5956596546553</v>
      </c>
      <c r="AE180" s="30">
        <v>0</v>
      </c>
      <c r="AF180" s="30">
        <v>153580.44371785081</v>
      </c>
      <c r="AG180" s="30">
        <v>36039.450224002256</v>
      </c>
      <c r="AH180" s="30">
        <v>0</v>
      </c>
      <c r="AI180" s="30">
        <v>0</v>
      </c>
      <c r="AJ180" s="30">
        <v>3892.2</v>
      </c>
      <c r="AK180" s="30">
        <v>0</v>
      </c>
      <c r="AL180" s="30">
        <v>0</v>
      </c>
      <c r="AM180" s="30">
        <v>0</v>
      </c>
      <c r="AN180" s="30">
        <v>0</v>
      </c>
      <c r="AO180" s="30">
        <v>0</v>
      </c>
      <c r="AP180" s="30">
        <v>0</v>
      </c>
      <c r="AQ180" s="30">
        <v>0</v>
      </c>
      <c r="AR180" s="30">
        <v>0</v>
      </c>
      <c r="AS180" s="30">
        <v>425092.96673223283</v>
      </c>
      <c r="AT180" s="30">
        <v>72226.14866522346</v>
      </c>
      <c r="AU180" s="30">
        <v>193512.09394185309</v>
      </c>
      <c r="AV180" s="30">
        <v>59035.438440345577</v>
      </c>
      <c r="AW180" s="38">
        <v>690831.20933930937</v>
      </c>
      <c r="AX180" s="30">
        <v>686939.00933930941</v>
      </c>
      <c r="AY180" s="30">
        <v>5115</v>
      </c>
      <c r="AZ180" s="30">
        <v>531960</v>
      </c>
      <c r="BA180" s="30">
        <v>0</v>
      </c>
      <c r="BB180" s="30">
        <v>0</v>
      </c>
      <c r="BC180" s="30">
        <v>690831.20933930937</v>
      </c>
      <c r="BD180" s="30">
        <v>690831.20933930925</v>
      </c>
      <c r="BE180" s="30">
        <v>0</v>
      </c>
      <c r="BF180" s="30">
        <v>535852.19999999995</v>
      </c>
      <c r="BG180" s="30">
        <v>342340.10605814686</v>
      </c>
      <c r="BH180" s="30">
        <v>497319.11539745628</v>
      </c>
      <c r="BI180" s="30">
        <v>4781.9145711293877</v>
      </c>
      <c r="BJ180" s="30">
        <v>4562.5519214390306</v>
      </c>
      <c r="BK180" s="196">
        <v>4.8078937723336643E-2</v>
      </c>
      <c r="BL180" s="30">
        <v>0</v>
      </c>
      <c r="BM180" s="30">
        <v>0</v>
      </c>
      <c r="BN180" s="38">
        <v>690831.20933930937</v>
      </c>
      <c r="BO180" s="30">
        <v>6605.1827821087445</v>
      </c>
      <c r="BP180" s="30" t="s">
        <v>412</v>
      </c>
      <c r="BQ180" s="30">
        <v>6642.6077821087438</v>
      </c>
      <c r="BR180" s="196">
        <v>-1.6483810761312445E-2</v>
      </c>
      <c r="BS180" s="30">
        <v>0</v>
      </c>
      <c r="BT180" s="30">
        <v>690831.20933930937</v>
      </c>
      <c r="BU180" s="30">
        <v>0</v>
      </c>
      <c r="BV180" s="38">
        <v>690831.20933930937</v>
      </c>
      <c r="BW180" s="211">
        <v>3892.2</v>
      </c>
      <c r="BX180" s="212">
        <v>686939.00933930941</v>
      </c>
      <c r="BZ180" s="23">
        <f t="shared" si="2"/>
        <v>8732222</v>
      </c>
      <c r="CB180" s="320"/>
    </row>
    <row r="181" spans="1:80" x14ac:dyDescent="0.25">
      <c r="A181" s="23">
        <v>110760</v>
      </c>
      <c r="B181" s="23">
        <v>8732329</v>
      </c>
      <c r="C181" s="23" t="s">
        <v>264</v>
      </c>
      <c r="D181" s="223">
        <v>145</v>
      </c>
      <c r="E181" s="223">
        <v>145</v>
      </c>
      <c r="F181" s="223">
        <v>0</v>
      </c>
      <c r="G181" s="30">
        <v>592677.69400167069</v>
      </c>
      <c r="H181" s="30">
        <v>0</v>
      </c>
      <c r="I181" s="30">
        <v>0</v>
      </c>
      <c r="J181" s="30">
        <v>29966.793193014768</v>
      </c>
      <c r="K181" s="30">
        <v>0</v>
      </c>
      <c r="L181" s="30">
        <v>74153.559999999823</v>
      </c>
      <c r="M181" s="30">
        <v>0</v>
      </c>
      <c r="N181" s="30">
        <v>721.3395104895078</v>
      </c>
      <c r="O181" s="30">
        <v>9878.2720279719961</v>
      </c>
      <c r="P181" s="30">
        <v>0</v>
      </c>
      <c r="Q181" s="30">
        <v>500.9293706293704</v>
      </c>
      <c r="R181" s="30">
        <v>0</v>
      </c>
      <c r="S181" s="30">
        <v>0</v>
      </c>
      <c r="T181" s="30">
        <v>0</v>
      </c>
      <c r="U181" s="30">
        <v>0</v>
      </c>
      <c r="V181" s="30">
        <v>0</v>
      </c>
      <c r="W181" s="30">
        <v>0</v>
      </c>
      <c r="X181" s="30">
        <v>0</v>
      </c>
      <c r="Y181" s="30">
        <v>0</v>
      </c>
      <c r="Z181" s="30">
        <v>17474.283459079736</v>
      </c>
      <c r="AA181" s="30">
        <v>0</v>
      </c>
      <c r="AB181" s="30">
        <v>81882.257442620379</v>
      </c>
      <c r="AC181" s="30">
        <v>0</v>
      </c>
      <c r="AD181" s="30">
        <v>0</v>
      </c>
      <c r="AE181" s="30">
        <v>0</v>
      </c>
      <c r="AF181" s="30">
        <v>153580.44371785081</v>
      </c>
      <c r="AG181" s="30">
        <v>0</v>
      </c>
      <c r="AH181" s="30">
        <v>0</v>
      </c>
      <c r="AI181" s="30">
        <v>0</v>
      </c>
      <c r="AJ181" s="30">
        <v>43290</v>
      </c>
      <c r="AK181" s="30">
        <v>0</v>
      </c>
      <c r="AL181" s="30">
        <v>0</v>
      </c>
      <c r="AM181" s="30">
        <v>0</v>
      </c>
      <c r="AN181" s="30">
        <v>0</v>
      </c>
      <c r="AO181" s="30">
        <v>0</v>
      </c>
      <c r="AP181" s="30">
        <v>0</v>
      </c>
      <c r="AQ181" s="30">
        <v>0</v>
      </c>
      <c r="AR181" s="30">
        <v>0</v>
      </c>
      <c r="AS181" s="30">
        <v>592677.69400167069</v>
      </c>
      <c r="AT181" s="30">
        <v>214577.43500380559</v>
      </c>
      <c r="AU181" s="30">
        <v>196870.44371785081</v>
      </c>
      <c r="AV181" s="30">
        <v>124326.80620380683</v>
      </c>
      <c r="AW181" s="38">
        <v>1004125.5727233271</v>
      </c>
      <c r="AX181" s="30">
        <v>960835.57272332709</v>
      </c>
      <c r="AY181" s="30">
        <v>5115</v>
      </c>
      <c r="AZ181" s="30">
        <v>741675</v>
      </c>
      <c r="BA181" s="30">
        <v>0</v>
      </c>
      <c r="BB181" s="30">
        <v>0</v>
      </c>
      <c r="BC181" s="30">
        <v>1004125.5727233271</v>
      </c>
      <c r="BD181" s="30">
        <v>1004125.5727233271</v>
      </c>
      <c r="BE181" s="30">
        <v>0</v>
      </c>
      <c r="BF181" s="30">
        <v>784965</v>
      </c>
      <c r="BG181" s="30">
        <v>588094.55628214916</v>
      </c>
      <c r="BH181" s="30">
        <v>807255.12900547625</v>
      </c>
      <c r="BI181" s="30">
        <v>5567.276751761905</v>
      </c>
      <c r="BJ181" s="30">
        <v>5121.9771308602049</v>
      </c>
      <c r="BK181" s="196">
        <v>8.693900998088111E-2</v>
      </c>
      <c r="BL181" s="30">
        <v>0</v>
      </c>
      <c r="BM181" s="30">
        <v>0</v>
      </c>
      <c r="BN181" s="38">
        <v>1004125.5727233271</v>
      </c>
      <c r="BO181" s="30">
        <v>6626.4522256781174</v>
      </c>
      <c r="BP181" s="30" t="s">
        <v>412</v>
      </c>
      <c r="BQ181" s="30">
        <v>6925.0039498160486</v>
      </c>
      <c r="BR181" s="196">
        <v>6.482086072443094E-2</v>
      </c>
      <c r="BS181" s="30">
        <v>-1477.8499999999995</v>
      </c>
      <c r="BT181" s="30">
        <v>1002647.7227233271</v>
      </c>
      <c r="BU181" s="30">
        <v>-1812.5</v>
      </c>
      <c r="BV181" s="38">
        <v>1000835.2227233271</v>
      </c>
      <c r="BW181" s="211">
        <v>43290</v>
      </c>
      <c r="BX181" s="212">
        <v>957545.22272332711</v>
      </c>
      <c r="BZ181" s="23">
        <f t="shared" si="2"/>
        <v>8732329</v>
      </c>
      <c r="CB181" s="320"/>
    </row>
    <row r="182" spans="1:80" x14ac:dyDescent="0.25">
      <c r="A182" s="23">
        <v>150571</v>
      </c>
      <c r="B182" s="23">
        <v>8733360</v>
      </c>
      <c r="C182" s="23" t="s">
        <v>265</v>
      </c>
      <c r="D182" s="223">
        <v>205</v>
      </c>
      <c r="E182" s="223">
        <v>205</v>
      </c>
      <c r="F182" s="223">
        <v>0</v>
      </c>
      <c r="G182" s="30">
        <v>837923.63634718966</v>
      </c>
      <c r="H182" s="30">
        <v>0</v>
      </c>
      <c r="I182" s="30">
        <v>0</v>
      </c>
      <c r="J182" s="30">
        <v>3555.3822432390452</v>
      </c>
      <c r="K182" s="30">
        <v>0</v>
      </c>
      <c r="L182" s="30">
        <v>8797.8799999999919</v>
      </c>
      <c r="M182" s="30">
        <v>0</v>
      </c>
      <c r="N182" s="30">
        <v>3794.0799999999958</v>
      </c>
      <c r="O182" s="30">
        <v>859.58999999999901</v>
      </c>
      <c r="P182" s="30">
        <v>899.12</v>
      </c>
      <c r="Q182" s="30">
        <v>0</v>
      </c>
      <c r="R182" s="30">
        <v>0</v>
      </c>
      <c r="S182" s="30">
        <v>0</v>
      </c>
      <c r="T182" s="30">
        <v>0</v>
      </c>
      <c r="U182" s="30">
        <v>0</v>
      </c>
      <c r="V182" s="30">
        <v>0</v>
      </c>
      <c r="W182" s="30">
        <v>0</v>
      </c>
      <c r="X182" s="30">
        <v>0</v>
      </c>
      <c r="Y182" s="30">
        <v>0</v>
      </c>
      <c r="Z182" s="30">
        <v>44305.699611123579</v>
      </c>
      <c r="AA182" s="30">
        <v>0</v>
      </c>
      <c r="AB182" s="30">
        <v>84735.419900464723</v>
      </c>
      <c r="AC182" s="30">
        <v>0</v>
      </c>
      <c r="AD182" s="30">
        <v>0</v>
      </c>
      <c r="AE182" s="30">
        <v>0</v>
      </c>
      <c r="AF182" s="30">
        <v>153580.44371785081</v>
      </c>
      <c r="AG182" s="30">
        <v>0</v>
      </c>
      <c r="AH182" s="30">
        <v>0</v>
      </c>
      <c r="AI182" s="30">
        <v>0</v>
      </c>
      <c r="AJ182" s="30">
        <v>4565.8500000000004</v>
      </c>
      <c r="AK182" s="30">
        <v>0</v>
      </c>
      <c r="AL182" s="30">
        <v>0</v>
      </c>
      <c r="AM182" s="30">
        <v>0</v>
      </c>
      <c r="AN182" s="30">
        <v>0</v>
      </c>
      <c r="AO182" s="30">
        <v>0</v>
      </c>
      <c r="AP182" s="30">
        <v>0</v>
      </c>
      <c r="AQ182" s="30">
        <v>0</v>
      </c>
      <c r="AR182" s="30">
        <v>0</v>
      </c>
      <c r="AS182" s="30">
        <v>837923.63634718966</v>
      </c>
      <c r="AT182" s="30">
        <v>146947.17175482732</v>
      </c>
      <c r="AU182" s="30">
        <v>158146.29371785081</v>
      </c>
      <c r="AV182" s="30">
        <v>123652.28407867621</v>
      </c>
      <c r="AW182" s="38">
        <v>1143017.1018198677</v>
      </c>
      <c r="AX182" s="30">
        <v>1138451.2518198676</v>
      </c>
      <c r="AY182" s="30">
        <v>5115</v>
      </c>
      <c r="AZ182" s="30">
        <v>1048575</v>
      </c>
      <c r="BA182" s="30">
        <v>0</v>
      </c>
      <c r="BB182" s="30">
        <v>0</v>
      </c>
      <c r="BC182" s="30">
        <v>1143017.1018198677</v>
      </c>
      <c r="BD182" s="30">
        <v>1143017.1018198677</v>
      </c>
      <c r="BE182" s="30">
        <v>0</v>
      </c>
      <c r="BF182" s="30">
        <v>1053140.8500000001</v>
      </c>
      <c r="BG182" s="30">
        <v>894994.55628214928</v>
      </c>
      <c r="BH182" s="30">
        <v>984870.80810201692</v>
      </c>
      <c r="BI182" s="30">
        <v>4804.2478444000826</v>
      </c>
      <c r="BJ182" s="30">
        <v>4615.6656708673763</v>
      </c>
      <c r="BK182" s="196">
        <v>4.0856982931622932E-2</v>
      </c>
      <c r="BL182" s="30">
        <v>0</v>
      </c>
      <c r="BM182" s="30">
        <v>0</v>
      </c>
      <c r="BN182" s="38">
        <v>1143017.1018198677</v>
      </c>
      <c r="BO182" s="30">
        <v>5553.4207405847201</v>
      </c>
      <c r="BP182" s="30" t="s">
        <v>412</v>
      </c>
      <c r="BQ182" s="30">
        <v>5575.6931796091112</v>
      </c>
      <c r="BR182" s="196">
        <v>3.8547181265120134E-2</v>
      </c>
      <c r="BS182" s="30">
        <v>0</v>
      </c>
      <c r="BT182" s="30">
        <v>1143017.1018198677</v>
      </c>
      <c r="BU182" s="30">
        <v>0</v>
      </c>
      <c r="BV182" s="38">
        <v>1143017.1018198677</v>
      </c>
      <c r="BW182" s="211">
        <v>4565.8500000000004</v>
      </c>
      <c r="BX182" s="212">
        <v>1138451.2518198676</v>
      </c>
      <c r="BZ182" s="23">
        <f t="shared" si="2"/>
        <v>8733360</v>
      </c>
      <c r="CB182" s="320"/>
    </row>
    <row r="183" spans="1:80" x14ac:dyDescent="0.25">
      <c r="A183" s="23">
        <v>141552</v>
      </c>
      <c r="B183" s="23">
        <v>8733083</v>
      </c>
      <c r="C183" s="23" t="s">
        <v>266</v>
      </c>
      <c r="D183" s="223">
        <v>418</v>
      </c>
      <c r="E183" s="223">
        <v>418</v>
      </c>
      <c r="F183" s="223">
        <v>0</v>
      </c>
      <c r="G183" s="30">
        <v>1708546.7316737818</v>
      </c>
      <c r="H183" s="30">
        <v>0</v>
      </c>
      <c r="I183" s="30">
        <v>0</v>
      </c>
      <c r="J183" s="30">
        <v>35553.822432390298</v>
      </c>
      <c r="K183" s="30">
        <v>0</v>
      </c>
      <c r="L183" s="30">
        <v>87978.799999999523</v>
      </c>
      <c r="M183" s="30">
        <v>0</v>
      </c>
      <c r="N183" s="30">
        <v>0</v>
      </c>
      <c r="O183" s="30">
        <v>0</v>
      </c>
      <c r="P183" s="30">
        <v>0</v>
      </c>
      <c r="Q183" s="30">
        <v>0</v>
      </c>
      <c r="R183" s="30">
        <v>0</v>
      </c>
      <c r="S183" s="30">
        <v>0</v>
      </c>
      <c r="T183" s="30">
        <v>0</v>
      </c>
      <c r="U183" s="30">
        <v>0</v>
      </c>
      <c r="V183" s="30">
        <v>0</v>
      </c>
      <c r="W183" s="30">
        <v>0</v>
      </c>
      <c r="X183" s="30">
        <v>0</v>
      </c>
      <c r="Y183" s="30">
        <v>0</v>
      </c>
      <c r="Z183" s="30">
        <v>17192.190422310196</v>
      </c>
      <c r="AA183" s="30">
        <v>0</v>
      </c>
      <c r="AB183" s="30">
        <v>147656.91221686226</v>
      </c>
      <c r="AC183" s="30">
        <v>0</v>
      </c>
      <c r="AD183" s="30">
        <v>0</v>
      </c>
      <c r="AE183" s="30">
        <v>0</v>
      </c>
      <c r="AF183" s="30">
        <v>153580.44371785081</v>
      </c>
      <c r="AG183" s="30">
        <v>0</v>
      </c>
      <c r="AH183" s="30">
        <v>0</v>
      </c>
      <c r="AI183" s="30">
        <v>0</v>
      </c>
      <c r="AJ183" s="30">
        <v>12876</v>
      </c>
      <c r="AK183" s="30">
        <v>0</v>
      </c>
      <c r="AL183" s="30">
        <v>0</v>
      </c>
      <c r="AM183" s="30">
        <v>0</v>
      </c>
      <c r="AN183" s="30">
        <v>0</v>
      </c>
      <c r="AO183" s="30">
        <v>0</v>
      </c>
      <c r="AP183" s="30">
        <v>0</v>
      </c>
      <c r="AQ183" s="30">
        <v>0</v>
      </c>
      <c r="AR183" s="30">
        <v>0</v>
      </c>
      <c r="AS183" s="30">
        <v>1708546.7316737818</v>
      </c>
      <c r="AT183" s="30">
        <v>288381.72507156228</v>
      </c>
      <c r="AU183" s="30">
        <v>166456.44371785081</v>
      </c>
      <c r="AV183" s="30">
        <v>228352.04372705251</v>
      </c>
      <c r="AW183" s="38">
        <v>2163384.9004631946</v>
      </c>
      <c r="AX183" s="30">
        <v>2150508.9004631946</v>
      </c>
      <c r="AY183" s="30">
        <v>5115</v>
      </c>
      <c r="AZ183" s="30">
        <v>2138070</v>
      </c>
      <c r="BA183" s="30">
        <v>0</v>
      </c>
      <c r="BB183" s="30">
        <v>0</v>
      </c>
      <c r="BC183" s="30">
        <v>2163384.9004631946</v>
      </c>
      <c r="BD183" s="30">
        <v>2163384.9004631951</v>
      </c>
      <c r="BE183" s="30">
        <v>0</v>
      </c>
      <c r="BF183" s="30">
        <v>2150946</v>
      </c>
      <c r="BG183" s="30">
        <v>1984489.5562821492</v>
      </c>
      <c r="BH183" s="30">
        <v>1996928.4567453437</v>
      </c>
      <c r="BI183" s="30">
        <v>4777.3408056108701</v>
      </c>
      <c r="BJ183" s="30">
        <v>4750.0399071859001</v>
      </c>
      <c r="BK183" s="196">
        <v>5.7475092753787125E-3</v>
      </c>
      <c r="BL183" s="30">
        <v>0</v>
      </c>
      <c r="BM183" s="30">
        <v>0</v>
      </c>
      <c r="BN183" s="38">
        <v>2163384.9004631946</v>
      </c>
      <c r="BO183" s="30">
        <v>5144.7581350794126</v>
      </c>
      <c r="BP183" s="30" t="s">
        <v>412</v>
      </c>
      <c r="BQ183" s="30">
        <v>5175.5619628306094</v>
      </c>
      <c r="BR183" s="196">
        <v>4.8392704710635837E-3</v>
      </c>
      <c r="BS183" s="30">
        <v>0</v>
      </c>
      <c r="BT183" s="30">
        <v>2163384.9004631946</v>
      </c>
      <c r="BU183" s="30">
        <v>0</v>
      </c>
      <c r="BV183" s="38">
        <v>2163384.9004631946</v>
      </c>
      <c r="BW183" s="211">
        <v>12876</v>
      </c>
      <c r="BX183" s="212">
        <v>2150508.9004631946</v>
      </c>
      <c r="BZ183" s="23">
        <f t="shared" si="2"/>
        <v>8733083</v>
      </c>
      <c r="CB183" s="320"/>
    </row>
    <row r="184" spans="1:80" x14ac:dyDescent="0.25">
      <c r="A184" s="23">
        <v>131238</v>
      </c>
      <c r="B184" s="23">
        <v>8733384</v>
      </c>
      <c r="C184" s="23" t="s">
        <v>267</v>
      </c>
      <c r="D184" s="223">
        <v>208</v>
      </c>
      <c r="E184" s="223">
        <v>208</v>
      </c>
      <c r="F184" s="223">
        <v>0</v>
      </c>
      <c r="G184" s="30">
        <v>850185.93346446566</v>
      </c>
      <c r="H184" s="30">
        <v>0</v>
      </c>
      <c r="I184" s="30">
        <v>0</v>
      </c>
      <c r="J184" s="30">
        <v>16761.087718126928</v>
      </c>
      <c r="K184" s="30">
        <v>0</v>
      </c>
      <c r="L184" s="30">
        <v>41475.719999999965</v>
      </c>
      <c r="M184" s="30">
        <v>0</v>
      </c>
      <c r="N184" s="30">
        <v>0</v>
      </c>
      <c r="O184" s="30">
        <v>859.58999999999855</v>
      </c>
      <c r="P184" s="30">
        <v>0</v>
      </c>
      <c r="Q184" s="30">
        <v>0</v>
      </c>
      <c r="R184" s="30">
        <v>0</v>
      </c>
      <c r="S184" s="30">
        <v>0</v>
      </c>
      <c r="T184" s="30">
        <v>0</v>
      </c>
      <c r="U184" s="30">
        <v>0</v>
      </c>
      <c r="V184" s="30">
        <v>0</v>
      </c>
      <c r="W184" s="30">
        <v>0</v>
      </c>
      <c r="X184" s="30">
        <v>0</v>
      </c>
      <c r="Y184" s="30">
        <v>0</v>
      </c>
      <c r="Z184" s="30">
        <v>9319.9461044263808</v>
      </c>
      <c r="AA184" s="30">
        <v>0</v>
      </c>
      <c r="AB184" s="30">
        <v>84108.711841071068</v>
      </c>
      <c r="AC184" s="30">
        <v>0</v>
      </c>
      <c r="AD184" s="30">
        <v>0</v>
      </c>
      <c r="AE184" s="30">
        <v>0</v>
      </c>
      <c r="AF184" s="30">
        <v>153580.44371785081</v>
      </c>
      <c r="AG184" s="30">
        <v>0</v>
      </c>
      <c r="AH184" s="30">
        <v>0</v>
      </c>
      <c r="AI184" s="30">
        <v>0</v>
      </c>
      <c r="AJ184" s="30">
        <v>7603.5</v>
      </c>
      <c r="AK184" s="30">
        <v>0</v>
      </c>
      <c r="AL184" s="30">
        <v>0</v>
      </c>
      <c r="AM184" s="30">
        <v>0</v>
      </c>
      <c r="AN184" s="30">
        <v>0</v>
      </c>
      <c r="AO184" s="30">
        <v>0</v>
      </c>
      <c r="AP184" s="30">
        <v>0</v>
      </c>
      <c r="AQ184" s="30">
        <v>0</v>
      </c>
      <c r="AR184" s="30">
        <v>0</v>
      </c>
      <c r="AS184" s="30">
        <v>850185.93346446566</v>
      </c>
      <c r="AT184" s="30">
        <v>152525.05566362431</v>
      </c>
      <c r="AU184" s="30">
        <v>161183.94371785081</v>
      </c>
      <c r="AV184" s="30">
        <v>124584.52245146237</v>
      </c>
      <c r="AW184" s="38">
        <v>1163894.9328459408</v>
      </c>
      <c r="AX184" s="30">
        <v>1156291.4328459408</v>
      </c>
      <c r="AY184" s="30">
        <v>5115</v>
      </c>
      <c r="AZ184" s="30">
        <v>1063920</v>
      </c>
      <c r="BA184" s="30">
        <v>0</v>
      </c>
      <c r="BB184" s="30">
        <v>0</v>
      </c>
      <c r="BC184" s="30">
        <v>1163894.9328459408</v>
      </c>
      <c r="BD184" s="30">
        <v>1163894.9328459408</v>
      </c>
      <c r="BE184" s="30">
        <v>0</v>
      </c>
      <c r="BF184" s="30">
        <v>1071523.5</v>
      </c>
      <c r="BG184" s="30">
        <v>910339.55628214916</v>
      </c>
      <c r="BH184" s="30">
        <v>1002710.98912809</v>
      </c>
      <c r="BI184" s="30">
        <v>4820.7259092696631</v>
      </c>
      <c r="BJ184" s="30">
        <v>4723.9796355551935</v>
      </c>
      <c r="BK184" s="196">
        <v>2.0479824465437058E-2</v>
      </c>
      <c r="BL184" s="30">
        <v>0</v>
      </c>
      <c r="BM184" s="30">
        <v>0</v>
      </c>
      <c r="BN184" s="38">
        <v>1163894.9328459408</v>
      </c>
      <c r="BO184" s="30">
        <v>5559.0934271439464</v>
      </c>
      <c r="BP184" s="30" t="s">
        <v>412</v>
      </c>
      <c r="BQ184" s="30">
        <v>5595.6487156054845</v>
      </c>
      <c r="BR184" s="196">
        <v>1.3464045063066088E-2</v>
      </c>
      <c r="BS184" s="30">
        <v>-1879.85</v>
      </c>
      <c r="BT184" s="30">
        <v>1162015.0828459407</v>
      </c>
      <c r="BU184" s="30">
        <v>-2600</v>
      </c>
      <c r="BV184" s="38">
        <v>1159415.0828459407</v>
      </c>
      <c r="BW184" s="211">
        <v>7603.5</v>
      </c>
      <c r="BX184" s="212">
        <v>1151811.5828459407</v>
      </c>
      <c r="BZ184" s="23">
        <f t="shared" si="2"/>
        <v>8733384</v>
      </c>
      <c r="CB184" s="320"/>
    </row>
    <row r="185" spans="1:80" x14ac:dyDescent="0.25">
      <c r="A185" s="23">
        <v>137924</v>
      </c>
      <c r="B185" s="23">
        <v>8734602</v>
      </c>
      <c r="C185" s="23" t="s">
        <v>268</v>
      </c>
      <c r="D185" s="223">
        <v>943</v>
      </c>
      <c r="E185" s="223">
        <v>0</v>
      </c>
      <c r="F185" s="223">
        <v>943</v>
      </c>
      <c r="G185" s="30">
        <v>0</v>
      </c>
      <c r="H185" s="30">
        <v>3334051.4010292399</v>
      </c>
      <c r="I185" s="30">
        <v>2320905.251626146</v>
      </c>
      <c r="J185" s="30">
        <v>0</v>
      </c>
      <c r="K185" s="30">
        <v>77202.585853190729</v>
      </c>
      <c r="L185" s="30">
        <v>0</v>
      </c>
      <c r="M185" s="30">
        <v>288476.57999999967</v>
      </c>
      <c r="N185" s="30">
        <v>0</v>
      </c>
      <c r="O185" s="30">
        <v>0</v>
      </c>
      <c r="P185" s="30">
        <v>0</v>
      </c>
      <c r="Q185" s="30">
        <v>0</v>
      </c>
      <c r="R185" s="30">
        <v>0</v>
      </c>
      <c r="S185" s="30">
        <v>0</v>
      </c>
      <c r="T185" s="30">
        <v>43026.662621150273</v>
      </c>
      <c r="U185" s="30">
        <v>27759.137174935677</v>
      </c>
      <c r="V185" s="30">
        <v>7191.2257536518064</v>
      </c>
      <c r="W185" s="30">
        <v>0</v>
      </c>
      <c r="X185" s="30">
        <v>0</v>
      </c>
      <c r="Y185" s="30">
        <v>2926.7785934443</v>
      </c>
      <c r="Z185" s="30">
        <v>0</v>
      </c>
      <c r="AA185" s="30">
        <v>18071.709627533153</v>
      </c>
      <c r="AB185" s="30">
        <v>0</v>
      </c>
      <c r="AC185" s="30">
        <v>315004.48971413349</v>
      </c>
      <c r="AD185" s="30">
        <v>0</v>
      </c>
      <c r="AE185" s="30">
        <v>0</v>
      </c>
      <c r="AF185" s="30">
        <v>153580.44371785081</v>
      </c>
      <c r="AG185" s="30">
        <v>0</v>
      </c>
      <c r="AH185" s="30">
        <v>0</v>
      </c>
      <c r="AI185" s="30">
        <v>0</v>
      </c>
      <c r="AJ185" s="30">
        <v>33577.5</v>
      </c>
      <c r="AK185" s="30">
        <v>0</v>
      </c>
      <c r="AL185" s="30">
        <v>0</v>
      </c>
      <c r="AM185" s="30">
        <v>0</v>
      </c>
      <c r="AN185" s="30">
        <v>0</v>
      </c>
      <c r="AO185" s="30">
        <v>0</v>
      </c>
      <c r="AP185" s="30">
        <v>0</v>
      </c>
      <c r="AQ185" s="30">
        <v>0</v>
      </c>
      <c r="AR185" s="30">
        <v>0</v>
      </c>
      <c r="AS185" s="30">
        <v>5654956.6526553854</v>
      </c>
      <c r="AT185" s="30">
        <v>779659.16933803912</v>
      </c>
      <c r="AU185" s="30">
        <v>187157.94371785081</v>
      </c>
      <c r="AV185" s="30">
        <v>638448.52551305445</v>
      </c>
      <c r="AW185" s="38">
        <v>6621773.7657112749</v>
      </c>
      <c r="AX185" s="30">
        <v>6588196.2657112749</v>
      </c>
      <c r="AY185" s="30">
        <v>6640</v>
      </c>
      <c r="AZ185" s="30">
        <v>6261520</v>
      </c>
      <c r="BA185" s="30">
        <v>0</v>
      </c>
      <c r="BB185" s="30">
        <v>0</v>
      </c>
      <c r="BC185" s="30">
        <v>6621773.7657112749</v>
      </c>
      <c r="BD185" s="30">
        <v>0</v>
      </c>
      <c r="BE185" s="30">
        <v>6621773.7657112768</v>
      </c>
      <c r="BF185" s="30">
        <v>6295097.5</v>
      </c>
      <c r="BG185" s="30">
        <v>6107939.5562821496</v>
      </c>
      <c r="BH185" s="30">
        <v>6434615.8219934246</v>
      </c>
      <c r="BI185" s="30">
        <v>6823.5586659527298</v>
      </c>
      <c r="BJ185" s="30">
        <v>6569.5772438370241</v>
      </c>
      <c r="BK185" s="196">
        <v>3.8660238351557227E-2</v>
      </c>
      <c r="BL185" s="30">
        <v>0</v>
      </c>
      <c r="BM185" s="30">
        <v>0</v>
      </c>
      <c r="BN185" s="38">
        <v>6621773.7657112749</v>
      </c>
      <c r="BO185" s="30">
        <v>6986.4223390363468</v>
      </c>
      <c r="BP185" s="30" t="s">
        <v>412</v>
      </c>
      <c r="BQ185" s="30">
        <v>7022.0294440204398</v>
      </c>
      <c r="BR185" s="196">
        <v>3.7647205909867365E-2</v>
      </c>
      <c r="BS185" s="30">
        <v>0</v>
      </c>
      <c r="BT185" s="30">
        <v>6621773.7657112749</v>
      </c>
      <c r="BU185" s="30">
        <v>0</v>
      </c>
      <c r="BV185" s="38">
        <v>6621773.7657112749</v>
      </c>
      <c r="BW185" s="211">
        <v>33577.5</v>
      </c>
      <c r="BX185" s="212">
        <v>6588196.2657112749</v>
      </c>
      <c r="BZ185" s="23">
        <f t="shared" si="2"/>
        <v>8734602</v>
      </c>
      <c r="CB185" s="320"/>
    </row>
    <row r="186" spans="1:80" x14ac:dyDescent="0.25">
      <c r="A186" s="23">
        <v>110888</v>
      </c>
      <c r="B186" s="23">
        <v>8735200</v>
      </c>
      <c r="C186" s="23" t="s">
        <v>269</v>
      </c>
      <c r="D186" s="223">
        <v>188</v>
      </c>
      <c r="E186" s="223">
        <v>188</v>
      </c>
      <c r="F186" s="223">
        <v>0</v>
      </c>
      <c r="G186" s="30">
        <v>768437.28601595934</v>
      </c>
      <c r="H186" s="30">
        <v>0</v>
      </c>
      <c r="I186" s="30">
        <v>0</v>
      </c>
      <c r="J186" s="30">
        <v>9650.3232316488393</v>
      </c>
      <c r="K186" s="30">
        <v>0</v>
      </c>
      <c r="L186" s="30">
        <v>25136.799999999941</v>
      </c>
      <c r="M186" s="30">
        <v>0</v>
      </c>
      <c r="N186" s="30">
        <v>0</v>
      </c>
      <c r="O186" s="30">
        <v>573.05999999999858</v>
      </c>
      <c r="P186" s="30">
        <v>0</v>
      </c>
      <c r="Q186" s="30">
        <v>0</v>
      </c>
      <c r="R186" s="30">
        <v>0</v>
      </c>
      <c r="S186" s="30">
        <v>0</v>
      </c>
      <c r="T186" s="30">
        <v>0</v>
      </c>
      <c r="U186" s="30">
        <v>0</v>
      </c>
      <c r="V186" s="30">
        <v>0</v>
      </c>
      <c r="W186" s="30">
        <v>0</v>
      </c>
      <c r="X186" s="30">
        <v>0</v>
      </c>
      <c r="Y186" s="30">
        <v>0</v>
      </c>
      <c r="Z186" s="30">
        <v>1460.0155252346406</v>
      </c>
      <c r="AA186" s="30">
        <v>0</v>
      </c>
      <c r="AB186" s="30">
        <v>56156.615107198937</v>
      </c>
      <c r="AC186" s="30">
        <v>0</v>
      </c>
      <c r="AD186" s="30">
        <v>0</v>
      </c>
      <c r="AE186" s="30">
        <v>0</v>
      </c>
      <c r="AF186" s="30">
        <v>153580.44371785081</v>
      </c>
      <c r="AG186" s="30">
        <v>0</v>
      </c>
      <c r="AH186" s="30">
        <v>0</v>
      </c>
      <c r="AI186" s="30">
        <v>0</v>
      </c>
      <c r="AJ186" s="30">
        <v>3642.7</v>
      </c>
      <c r="AK186" s="30">
        <v>0</v>
      </c>
      <c r="AL186" s="30">
        <v>0</v>
      </c>
      <c r="AM186" s="30">
        <v>0</v>
      </c>
      <c r="AN186" s="30">
        <v>0</v>
      </c>
      <c r="AO186" s="30">
        <v>0</v>
      </c>
      <c r="AP186" s="30">
        <v>0</v>
      </c>
      <c r="AQ186" s="30">
        <v>0</v>
      </c>
      <c r="AR186" s="30">
        <v>0</v>
      </c>
      <c r="AS186" s="30">
        <v>768437.28601595934</v>
      </c>
      <c r="AT186" s="30">
        <v>92976.81386408236</v>
      </c>
      <c r="AU186" s="30">
        <v>157223.14371785082</v>
      </c>
      <c r="AV186" s="30">
        <v>90802.613871002191</v>
      </c>
      <c r="AW186" s="38">
        <v>1018637.2435978925</v>
      </c>
      <c r="AX186" s="30">
        <v>1014994.5435978925</v>
      </c>
      <c r="AY186" s="30">
        <v>5115</v>
      </c>
      <c r="AZ186" s="30">
        <v>961620</v>
      </c>
      <c r="BA186" s="30">
        <v>0</v>
      </c>
      <c r="BB186" s="30">
        <v>0</v>
      </c>
      <c r="BC186" s="30">
        <v>1018637.2435978925</v>
      </c>
      <c r="BD186" s="30">
        <v>1018637.2435978926</v>
      </c>
      <c r="BE186" s="30">
        <v>0</v>
      </c>
      <c r="BF186" s="30">
        <v>965262.7</v>
      </c>
      <c r="BG186" s="30">
        <v>808039.55628214916</v>
      </c>
      <c r="BH186" s="30">
        <v>861414.09988004167</v>
      </c>
      <c r="BI186" s="30">
        <v>4581.9898929789451</v>
      </c>
      <c r="BJ186" s="30">
        <v>4442.0934587280708</v>
      </c>
      <c r="BK186" s="196">
        <v>3.1493356803648086E-2</v>
      </c>
      <c r="BL186" s="30">
        <v>0</v>
      </c>
      <c r="BM186" s="30">
        <v>0</v>
      </c>
      <c r="BN186" s="38">
        <v>1018637.2435978925</v>
      </c>
      <c r="BO186" s="30">
        <v>5398.9071467973008</v>
      </c>
      <c r="BP186" s="30" t="s">
        <v>412</v>
      </c>
      <c r="BQ186" s="30">
        <v>5418.283210627088</v>
      </c>
      <c r="BR186" s="196">
        <v>2.563465714030122E-2</v>
      </c>
      <c r="BS186" s="30">
        <v>-1648.75</v>
      </c>
      <c r="BT186" s="30">
        <v>1016988.4935978925</v>
      </c>
      <c r="BU186" s="30">
        <v>-2350</v>
      </c>
      <c r="BV186" s="38">
        <v>1014638.4935978925</v>
      </c>
      <c r="BW186" s="211">
        <v>3642.7</v>
      </c>
      <c r="BX186" s="212">
        <v>1010995.7935978925</v>
      </c>
      <c r="BZ186" s="23">
        <f t="shared" si="2"/>
        <v>8735200</v>
      </c>
      <c r="CB186" s="320"/>
    </row>
    <row r="187" spans="1:80" x14ac:dyDescent="0.25">
      <c r="A187" s="23">
        <v>137305</v>
      </c>
      <c r="B187" s="23">
        <v>8734064</v>
      </c>
      <c r="C187" s="23" t="s">
        <v>270</v>
      </c>
      <c r="D187" s="223">
        <v>1260</v>
      </c>
      <c r="E187" s="223">
        <v>0</v>
      </c>
      <c r="F187" s="223">
        <v>1260</v>
      </c>
      <c r="G187" s="30">
        <v>0</v>
      </c>
      <c r="H187" s="30">
        <v>4186150.3011207609</v>
      </c>
      <c r="I187" s="30">
        <v>3403994.3690516814</v>
      </c>
      <c r="J187" s="30">
        <v>0</v>
      </c>
      <c r="K187" s="30">
        <v>124946.29026240068</v>
      </c>
      <c r="L187" s="30">
        <v>0</v>
      </c>
      <c r="M187" s="30">
        <v>453320.33999999822</v>
      </c>
      <c r="N187" s="30">
        <v>0</v>
      </c>
      <c r="O187" s="30">
        <v>0</v>
      </c>
      <c r="P187" s="30">
        <v>0</v>
      </c>
      <c r="Q187" s="30">
        <v>0</v>
      </c>
      <c r="R187" s="30">
        <v>0</v>
      </c>
      <c r="S187" s="30">
        <v>0</v>
      </c>
      <c r="T187" s="30">
        <v>1040.9676440600886</v>
      </c>
      <c r="U187" s="30">
        <v>6014.47972123606</v>
      </c>
      <c r="V187" s="30">
        <v>1307.4955915730527</v>
      </c>
      <c r="W187" s="30">
        <v>2142.2812385004718</v>
      </c>
      <c r="X187" s="30">
        <v>0</v>
      </c>
      <c r="Y187" s="30">
        <v>0</v>
      </c>
      <c r="Z187" s="30">
        <v>0</v>
      </c>
      <c r="AA187" s="30">
        <v>73948.993371748089</v>
      </c>
      <c r="AB187" s="30">
        <v>0</v>
      </c>
      <c r="AC187" s="30">
        <v>564636.7276947808</v>
      </c>
      <c r="AD187" s="30">
        <v>0</v>
      </c>
      <c r="AE187" s="30">
        <v>0</v>
      </c>
      <c r="AF187" s="30">
        <v>153580.44371785081</v>
      </c>
      <c r="AG187" s="30">
        <v>0</v>
      </c>
      <c r="AH187" s="30">
        <v>0</v>
      </c>
      <c r="AI187" s="30">
        <v>0</v>
      </c>
      <c r="AJ187" s="30">
        <v>52725</v>
      </c>
      <c r="AK187" s="30">
        <v>0</v>
      </c>
      <c r="AL187" s="30">
        <v>0</v>
      </c>
      <c r="AM187" s="30">
        <v>0</v>
      </c>
      <c r="AN187" s="30">
        <v>0</v>
      </c>
      <c r="AO187" s="30">
        <v>0</v>
      </c>
      <c r="AP187" s="30">
        <v>0</v>
      </c>
      <c r="AQ187" s="30">
        <v>0</v>
      </c>
      <c r="AR187" s="30">
        <v>0</v>
      </c>
      <c r="AS187" s="30">
        <v>7590144.6701724418</v>
      </c>
      <c r="AT187" s="30">
        <v>1227357.5755242975</v>
      </c>
      <c r="AU187" s="30">
        <v>206305.44371785081</v>
      </c>
      <c r="AV187" s="30">
        <v>933948.09567444562</v>
      </c>
      <c r="AW187" s="38">
        <v>9023807.6894145887</v>
      </c>
      <c r="AX187" s="30">
        <v>8971082.6894145887</v>
      </c>
      <c r="AY187" s="30">
        <v>6640</v>
      </c>
      <c r="AZ187" s="30">
        <v>8366400</v>
      </c>
      <c r="BA187" s="30">
        <v>0</v>
      </c>
      <c r="BB187" s="30">
        <v>0</v>
      </c>
      <c r="BC187" s="30">
        <v>9023807.6894145887</v>
      </c>
      <c r="BD187" s="30">
        <v>0</v>
      </c>
      <c r="BE187" s="30">
        <v>9023807.6894145906</v>
      </c>
      <c r="BF187" s="30">
        <v>8419125</v>
      </c>
      <c r="BG187" s="30">
        <v>8212819.5562821496</v>
      </c>
      <c r="BH187" s="30">
        <v>8817502.2456967384</v>
      </c>
      <c r="BI187" s="30">
        <v>6998.0176553148713</v>
      </c>
      <c r="BJ187" s="30">
        <v>6747.0897099643707</v>
      </c>
      <c r="BK187" s="196">
        <v>3.7190545277606159E-2</v>
      </c>
      <c r="BL187" s="30">
        <v>0</v>
      </c>
      <c r="BM187" s="30">
        <v>0</v>
      </c>
      <c r="BN187" s="38">
        <v>9023807.6894145887</v>
      </c>
      <c r="BO187" s="30">
        <v>7119.9068963607851</v>
      </c>
      <c r="BP187" s="30" t="s">
        <v>412</v>
      </c>
      <c r="BQ187" s="30">
        <v>7161.7521344560228</v>
      </c>
      <c r="BR187" s="196">
        <v>3.7924795900149411E-2</v>
      </c>
      <c r="BS187" s="30">
        <v>0</v>
      </c>
      <c r="BT187" s="30">
        <v>9023807.6894145887</v>
      </c>
      <c r="BU187" s="30">
        <v>0</v>
      </c>
      <c r="BV187" s="38">
        <v>9023807.6894145887</v>
      </c>
      <c r="BW187" s="211">
        <v>52725</v>
      </c>
      <c r="BX187" s="212">
        <v>8971082.6894145887</v>
      </c>
      <c r="BZ187" s="23">
        <f t="shared" si="2"/>
        <v>8734064</v>
      </c>
      <c r="CB187" s="320"/>
    </row>
    <row r="188" spans="1:80" x14ac:dyDescent="0.25">
      <c r="A188" s="23">
        <v>144289</v>
      </c>
      <c r="B188" s="23">
        <v>8733072</v>
      </c>
      <c r="C188" s="23" t="s">
        <v>271</v>
      </c>
      <c r="D188" s="223">
        <v>299</v>
      </c>
      <c r="E188" s="223">
        <v>299</v>
      </c>
      <c r="F188" s="223">
        <v>0</v>
      </c>
      <c r="G188" s="30">
        <v>1222142.2793551693</v>
      </c>
      <c r="H188" s="30">
        <v>0</v>
      </c>
      <c r="I188" s="30">
        <v>0</v>
      </c>
      <c r="J188" s="30">
        <v>48251.6161582442</v>
      </c>
      <c r="K188" s="30">
        <v>0</v>
      </c>
      <c r="L188" s="30">
        <v>119399.79999999992</v>
      </c>
      <c r="M188" s="30">
        <v>0</v>
      </c>
      <c r="N188" s="30">
        <v>6206.8977104377072</v>
      </c>
      <c r="O188" s="30">
        <v>21346.002626262612</v>
      </c>
      <c r="P188" s="30">
        <v>23534.541683501673</v>
      </c>
      <c r="Q188" s="30">
        <v>15417.748754208698</v>
      </c>
      <c r="R188" s="30">
        <v>0</v>
      </c>
      <c r="S188" s="30">
        <v>0</v>
      </c>
      <c r="T188" s="30">
        <v>0</v>
      </c>
      <c r="U188" s="30">
        <v>0</v>
      </c>
      <c r="V188" s="30">
        <v>0</v>
      </c>
      <c r="W188" s="30">
        <v>0</v>
      </c>
      <c r="X188" s="30">
        <v>0</v>
      </c>
      <c r="Y188" s="30">
        <v>0</v>
      </c>
      <c r="Z188" s="30">
        <v>36408.262740001541</v>
      </c>
      <c r="AA188" s="30">
        <v>0</v>
      </c>
      <c r="AB188" s="30">
        <v>113865.11315000508</v>
      </c>
      <c r="AC188" s="30">
        <v>0</v>
      </c>
      <c r="AD188" s="30">
        <v>8975.5549298131773</v>
      </c>
      <c r="AE188" s="30">
        <v>0</v>
      </c>
      <c r="AF188" s="30">
        <v>153580.44371785081</v>
      </c>
      <c r="AG188" s="30">
        <v>0</v>
      </c>
      <c r="AH188" s="30">
        <v>0</v>
      </c>
      <c r="AI188" s="30">
        <v>0</v>
      </c>
      <c r="AJ188" s="30">
        <v>11988</v>
      </c>
      <c r="AK188" s="30">
        <v>0</v>
      </c>
      <c r="AL188" s="30">
        <v>0</v>
      </c>
      <c r="AM188" s="30">
        <v>0</v>
      </c>
      <c r="AN188" s="30">
        <v>0</v>
      </c>
      <c r="AO188" s="30">
        <v>0</v>
      </c>
      <c r="AP188" s="30">
        <v>0</v>
      </c>
      <c r="AQ188" s="30">
        <v>0</v>
      </c>
      <c r="AR188" s="30">
        <v>0</v>
      </c>
      <c r="AS188" s="30">
        <v>1222142.2793551693</v>
      </c>
      <c r="AT188" s="30">
        <v>393405.5377524746</v>
      </c>
      <c r="AU188" s="30">
        <v>165568.44371785081</v>
      </c>
      <c r="AV188" s="30">
        <v>229394.83902084426</v>
      </c>
      <c r="AW188" s="38">
        <v>1781116.2608254948</v>
      </c>
      <c r="AX188" s="30">
        <v>1769128.2608254948</v>
      </c>
      <c r="AY188" s="30">
        <v>5115</v>
      </c>
      <c r="AZ188" s="30">
        <v>1529385</v>
      </c>
      <c r="BA188" s="30">
        <v>0</v>
      </c>
      <c r="BB188" s="30">
        <v>0</v>
      </c>
      <c r="BC188" s="30">
        <v>1781116.2608254948</v>
      </c>
      <c r="BD188" s="30">
        <v>1781116.2608254943</v>
      </c>
      <c r="BE188" s="30">
        <v>0</v>
      </c>
      <c r="BF188" s="30">
        <v>1541373</v>
      </c>
      <c r="BG188" s="30">
        <v>1375804.5562821492</v>
      </c>
      <c r="BH188" s="30">
        <v>1615547.8171076439</v>
      </c>
      <c r="BI188" s="30">
        <v>5403.1699568817521</v>
      </c>
      <c r="BJ188" s="30">
        <v>5162.0627135670247</v>
      </c>
      <c r="BK188" s="196">
        <v>4.6707538573881532E-2</v>
      </c>
      <c r="BL188" s="30">
        <v>0</v>
      </c>
      <c r="BM188" s="30">
        <v>0</v>
      </c>
      <c r="BN188" s="38">
        <v>1781116.2608254948</v>
      </c>
      <c r="BO188" s="30">
        <v>5916.8169258377748</v>
      </c>
      <c r="BP188" s="30" t="s">
        <v>412</v>
      </c>
      <c r="BQ188" s="30">
        <v>5956.9105713227245</v>
      </c>
      <c r="BR188" s="196">
        <v>4.9850385968480904E-2</v>
      </c>
      <c r="BS188" s="30">
        <v>0</v>
      </c>
      <c r="BT188" s="30">
        <v>1781116.2608254948</v>
      </c>
      <c r="BU188" s="30">
        <v>0</v>
      </c>
      <c r="BV188" s="38">
        <v>1781116.2608254948</v>
      </c>
      <c r="BW188" s="211">
        <v>11988</v>
      </c>
      <c r="BX188" s="212">
        <v>1769128.2608254948</v>
      </c>
      <c r="BZ188" s="23">
        <f t="shared" si="2"/>
        <v>8733072</v>
      </c>
      <c r="CB188" s="320"/>
    </row>
    <row r="189" spans="1:80" x14ac:dyDescent="0.25">
      <c r="A189" s="23">
        <v>147384</v>
      </c>
      <c r="B189" s="23">
        <v>8733366</v>
      </c>
      <c r="C189" s="23" t="s">
        <v>272</v>
      </c>
      <c r="D189" s="223">
        <v>221</v>
      </c>
      <c r="E189" s="223">
        <v>221</v>
      </c>
      <c r="F189" s="223">
        <v>0</v>
      </c>
      <c r="G189" s="30">
        <v>903322.55430599465</v>
      </c>
      <c r="H189" s="30">
        <v>0</v>
      </c>
      <c r="I189" s="30">
        <v>0</v>
      </c>
      <c r="J189" s="30">
        <v>42664.586918868517</v>
      </c>
      <c r="K189" s="30">
        <v>0</v>
      </c>
      <c r="L189" s="30">
        <v>108088.23999999982</v>
      </c>
      <c r="M189" s="30">
        <v>0</v>
      </c>
      <c r="N189" s="30">
        <v>14702.059999999979</v>
      </c>
      <c r="O189" s="30">
        <v>19484.039999999954</v>
      </c>
      <c r="P189" s="30">
        <v>1348.6799999999939</v>
      </c>
      <c r="Q189" s="30">
        <v>494.01999999999953</v>
      </c>
      <c r="R189" s="30">
        <v>0</v>
      </c>
      <c r="S189" s="30">
        <v>0</v>
      </c>
      <c r="T189" s="30">
        <v>0</v>
      </c>
      <c r="U189" s="30">
        <v>0</v>
      </c>
      <c r="V189" s="30">
        <v>0</v>
      </c>
      <c r="W189" s="30">
        <v>0</v>
      </c>
      <c r="X189" s="30">
        <v>0</v>
      </c>
      <c r="Y189" s="30">
        <v>0</v>
      </c>
      <c r="Z189" s="30">
        <v>21693.966855380189</v>
      </c>
      <c r="AA189" s="30">
        <v>0</v>
      </c>
      <c r="AB189" s="30">
        <v>75356.122272163979</v>
      </c>
      <c r="AC189" s="30">
        <v>0</v>
      </c>
      <c r="AD189" s="30">
        <v>8658.5375371486771</v>
      </c>
      <c r="AE189" s="30">
        <v>0</v>
      </c>
      <c r="AF189" s="30">
        <v>153580.44371785081</v>
      </c>
      <c r="AG189" s="30">
        <v>0</v>
      </c>
      <c r="AH189" s="30">
        <v>0</v>
      </c>
      <c r="AI189" s="30">
        <v>0</v>
      </c>
      <c r="AJ189" s="30">
        <v>7770</v>
      </c>
      <c r="AK189" s="30">
        <v>0</v>
      </c>
      <c r="AL189" s="30">
        <v>0</v>
      </c>
      <c r="AM189" s="30">
        <v>0</v>
      </c>
      <c r="AN189" s="30">
        <v>0</v>
      </c>
      <c r="AO189" s="30">
        <v>0</v>
      </c>
      <c r="AP189" s="30">
        <v>0</v>
      </c>
      <c r="AQ189" s="30">
        <v>0</v>
      </c>
      <c r="AR189" s="30">
        <v>0</v>
      </c>
      <c r="AS189" s="30">
        <v>903322.55430599465</v>
      </c>
      <c r="AT189" s="30">
        <v>292490.25358356111</v>
      </c>
      <c r="AU189" s="30">
        <v>161350.44371785081</v>
      </c>
      <c r="AV189" s="30">
        <v>153585.90713629057</v>
      </c>
      <c r="AW189" s="38">
        <v>1357163.2516074067</v>
      </c>
      <c r="AX189" s="30">
        <v>1349393.2516074067</v>
      </c>
      <c r="AY189" s="30">
        <v>5115</v>
      </c>
      <c r="AZ189" s="30">
        <v>1130415</v>
      </c>
      <c r="BA189" s="30">
        <v>0</v>
      </c>
      <c r="BB189" s="30">
        <v>0</v>
      </c>
      <c r="BC189" s="30">
        <v>1357163.2516074067</v>
      </c>
      <c r="BD189" s="30">
        <v>1357163.2516074069</v>
      </c>
      <c r="BE189" s="30">
        <v>0</v>
      </c>
      <c r="BF189" s="30">
        <v>1138185</v>
      </c>
      <c r="BG189" s="30">
        <v>976834.55628214916</v>
      </c>
      <c r="BH189" s="30">
        <v>1195812.8078895558</v>
      </c>
      <c r="BI189" s="30">
        <v>5410.9176827581714</v>
      </c>
      <c r="BJ189" s="30">
        <v>5081.5800448247646</v>
      </c>
      <c r="BK189" s="196">
        <v>6.4810085648225532E-2</v>
      </c>
      <c r="BL189" s="30">
        <v>0</v>
      </c>
      <c r="BM189" s="30">
        <v>0</v>
      </c>
      <c r="BN189" s="38">
        <v>1357163.2516074067</v>
      </c>
      <c r="BO189" s="30">
        <v>6105.8518172280847</v>
      </c>
      <c r="BP189" s="30" t="s">
        <v>412</v>
      </c>
      <c r="BQ189" s="30">
        <v>6141.0101882688086</v>
      </c>
      <c r="BR189" s="196">
        <v>5.3709891110683472E-2</v>
      </c>
      <c r="BS189" s="30">
        <v>0</v>
      </c>
      <c r="BT189" s="30">
        <v>1357163.2516074067</v>
      </c>
      <c r="BU189" s="30">
        <v>0</v>
      </c>
      <c r="BV189" s="38">
        <v>1357163.2516074067</v>
      </c>
      <c r="BW189" s="211">
        <v>7770</v>
      </c>
      <c r="BX189" s="212">
        <v>1349393.2516074067</v>
      </c>
      <c r="BZ189" s="23">
        <f t="shared" si="2"/>
        <v>8733366</v>
      </c>
      <c r="CB189" s="320"/>
    </row>
    <row r="190" spans="1:80" x14ac:dyDescent="0.25">
      <c r="A190" s="23">
        <v>146965</v>
      </c>
      <c r="B190" s="23">
        <v>8732086</v>
      </c>
      <c r="C190" s="23" t="s">
        <v>273</v>
      </c>
      <c r="D190" s="223">
        <v>60</v>
      </c>
      <c r="E190" s="223">
        <v>60</v>
      </c>
      <c r="F190" s="223">
        <v>0</v>
      </c>
      <c r="G190" s="30">
        <v>245245.94234551891</v>
      </c>
      <c r="H190" s="30">
        <v>0</v>
      </c>
      <c r="I190" s="30">
        <v>0</v>
      </c>
      <c r="J190" s="30">
        <v>11681.970227785436</v>
      </c>
      <c r="K190" s="30">
        <v>0</v>
      </c>
      <c r="L190" s="30">
        <v>28907.319999999974</v>
      </c>
      <c r="M190" s="30">
        <v>0</v>
      </c>
      <c r="N190" s="30">
        <v>2134.17</v>
      </c>
      <c r="O190" s="30">
        <v>573.05999999999926</v>
      </c>
      <c r="P190" s="30">
        <v>899.11999999999898</v>
      </c>
      <c r="Q190" s="30">
        <v>0</v>
      </c>
      <c r="R190" s="30">
        <v>523.65999999999792</v>
      </c>
      <c r="S190" s="30">
        <v>0</v>
      </c>
      <c r="T190" s="30">
        <v>0</v>
      </c>
      <c r="U190" s="30">
        <v>0</v>
      </c>
      <c r="V190" s="30">
        <v>0</v>
      </c>
      <c r="W190" s="30">
        <v>0</v>
      </c>
      <c r="X190" s="30">
        <v>0</v>
      </c>
      <c r="Y190" s="30">
        <v>0</v>
      </c>
      <c r="Z190" s="30">
        <v>7498.5430935514478</v>
      </c>
      <c r="AA190" s="30">
        <v>0</v>
      </c>
      <c r="AB190" s="30">
        <v>40190.402953276491</v>
      </c>
      <c r="AC190" s="30">
        <v>0</v>
      </c>
      <c r="AD190" s="30">
        <v>5349.6685012131529</v>
      </c>
      <c r="AE190" s="30">
        <v>0</v>
      </c>
      <c r="AF190" s="30">
        <v>153580.44371785081</v>
      </c>
      <c r="AG190" s="30">
        <v>0</v>
      </c>
      <c r="AH190" s="30">
        <v>0</v>
      </c>
      <c r="AI190" s="30">
        <v>0</v>
      </c>
      <c r="AJ190" s="30">
        <v>4491</v>
      </c>
      <c r="AK190" s="30">
        <v>0</v>
      </c>
      <c r="AL190" s="30">
        <v>0</v>
      </c>
      <c r="AM190" s="30">
        <v>0</v>
      </c>
      <c r="AN190" s="30">
        <v>0</v>
      </c>
      <c r="AO190" s="30">
        <v>0</v>
      </c>
      <c r="AP190" s="30">
        <v>0</v>
      </c>
      <c r="AQ190" s="30">
        <v>0</v>
      </c>
      <c r="AR190" s="30">
        <v>0</v>
      </c>
      <c r="AS190" s="30">
        <v>245245.94234551891</v>
      </c>
      <c r="AT190" s="30">
        <v>97757.914775826488</v>
      </c>
      <c r="AU190" s="30">
        <v>158071.44371785081</v>
      </c>
      <c r="AV190" s="30">
        <v>57156.677169875788</v>
      </c>
      <c r="AW190" s="38">
        <v>501075.30083919619</v>
      </c>
      <c r="AX190" s="30">
        <v>496584.30083919619</v>
      </c>
      <c r="AY190" s="30">
        <v>5115</v>
      </c>
      <c r="AZ190" s="30">
        <v>306900</v>
      </c>
      <c r="BA190" s="30">
        <v>0</v>
      </c>
      <c r="BB190" s="30">
        <v>0</v>
      </c>
      <c r="BC190" s="30">
        <v>501075.30083919619</v>
      </c>
      <c r="BD190" s="30">
        <v>501075.30083919619</v>
      </c>
      <c r="BE190" s="30">
        <v>0</v>
      </c>
      <c r="BF190" s="30">
        <v>311391</v>
      </c>
      <c r="BG190" s="30">
        <v>153319.55628214919</v>
      </c>
      <c r="BH190" s="30">
        <v>343003.85712134535</v>
      </c>
      <c r="BI190" s="30">
        <v>5716.7309520224226</v>
      </c>
      <c r="BJ190" s="30">
        <v>5182.9176109127684</v>
      </c>
      <c r="BK190" s="196">
        <v>0.1029947572359044</v>
      </c>
      <c r="BL190" s="30">
        <v>0</v>
      </c>
      <c r="BM190" s="30">
        <v>0</v>
      </c>
      <c r="BN190" s="38">
        <v>501075.30083919619</v>
      </c>
      <c r="BO190" s="30">
        <v>8276.4050139866031</v>
      </c>
      <c r="BP190" s="30" t="s">
        <v>412</v>
      </c>
      <c r="BQ190" s="30">
        <v>8351.2550139866034</v>
      </c>
      <c r="BR190" s="196">
        <v>0.19926187759438596</v>
      </c>
      <c r="BS190" s="30">
        <v>0</v>
      </c>
      <c r="BT190" s="30">
        <v>501075.30083919619</v>
      </c>
      <c r="BU190" s="30">
        <v>0</v>
      </c>
      <c r="BV190" s="38">
        <v>501075.30083919619</v>
      </c>
      <c r="BW190" s="211">
        <v>4491</v>
      </c>
      <c r="BX190" s="212">
        <v>496584.30083919619</v>
      </c>
      <c r="BZ190" s="23">
        <f t="shared" si="2"/>
        <v>8732086</v>
      </c>
      <c r="CB190" s="320"/>
    </row>
    <row r="191" spans="1:80" x14ac:dyDescent="0.25">
      <c r="A191" s="23">
        <v>142034</v>
      </c>
      <c r="B191" s="23">
        <v>8732038</v>
      </c>
      <c r="C191" s="23" t="s">
        <v>274</v>
      </c>
      <c r="D191" s="223">
        <v>63</v>
      </c>
      <c r="E191" s="223">
        <v>63</v>
      </c>
      <c r="F191" s="223">
        <v>0</v>
      </c>
      <c r="G191" s="30">
        <v>257508.23946279488</v>
      </c>
      <c r="H191" s="30">
        <v>0</v>
      </c>
      <c r="I191" s="30">
        <v>0</v>
      </c>
      <c r="J191" s="30">
        <v>12189.881976819563</v>
      </c>
      <c r="K191" s="30">
        <v>0</v>
      </c>
      <c r="L191" s="30">
        <v>31420.999999999935</v>
      </c>
      <c r="M191" s="30">
        <v>0</v>
      </c>
      <c r="N191" s="30">
        <v>4481.7569999999996</v>
      </c>
      <c r="O191" s="30">
        <v>6618.8429999999862</v>
      </c>
      <c r="P191" s="30">
        <v>0</v>
      </c>
      <c r="Q191" s="30">
        <v>0</v>
      </c>
      <c r="R191" s="30">
        <v>0</v>
      </c>
      <c r="S191" s="30">
        <v>0</v>
      </c>
      <c r="T191" s="30">
        <v>0</v>
      </c>
      <c r="U191" s="30">
        <v>0</v>
      </c>
      <c r="V191" s="30">
        <v>0</v>
      </c>
      <c r="W191" s="30">
        <v>0</v>
      </c>
      <c r="X191" s="30">
        <v>0</v>
      </c>
      <c r="Y191" s="30">
        <v>0</v>
      </c>
      <c r="Z191" s="30">
        <v>7432.9963881882504</v>
      </c>
      <c r="AA191" s="30">
        <v>0</v>
      </c>
      <c r="AB191" s="30">
        <v>21930.988809259816</v>
      </c>
      <c r="AC191" s="30">
        <v>0</v>
      </c>
      <c r="AD191" s="30">
        <v>3417.3565453104329</v>
      </c>
      <c r="AE191" s="30">
        <v>0</v>
      </c>
      <c r="AF191" s="30">
        <v>153580.44371785081</v>
      </c>
      <c r="AG191" s="30">
        <v>0</v>
      </c>
      <c r="AH191" s="30">
        <v>0</v>
      </c>
      <c r="AI191" s="30">
        <v>0</v>
      </c>
      <c r="AJ191" s="30">
        <v>4740.5</v>
      </c>
      <c r="AK191" s="30">
        <v>0</v>
      </c>
      <c r="AL191" s="30">
        <v>0</v>
      </c>
      <c r="AM191" s="30">
        <v>0</v>
      </c>
      <c r="AN191" s="30">
        <v>0</v>
      </c>
      <c r="AO191" s="30">
        <v>0</v>
      </c>
      <c r="AP191" s="30">
        <v>0</v>
      </c>
      <c r="AQ191" s="30">
        <v>0</v>
      </c>
      <c r="AR191" s="30">
        <v>0</v>
      </c>
      <c r="AS191" s="30">
        <v>257508.23946279488</v>
      </c>
      <c r="AT191" s="30">
        <v>87492.82371957798</v>
      </c>
      <c r="AU191" s="30">
        <v>158320.94371785081</v>
      </c>
      <c r="AV191" s="30">
        <v>44917.856585453555</v>
      </c>
      <c r="AW191" s="38">
        <v>503322.00690022367</v>
      </c>
      <c r="AX191" s="30">
        <v>498581.50690022367</v>
      </c>
      <c r="AY191" s="30">
        <v>5115</v>
      </c>
      <c r="AZ191" s="30">
        <v>322245</v>
      </c>
      <c r="BA191" s="30">
        <v>0</v>
      </c>
      <c r="BB191" s="30">
        <v>0</v>
      </c>
      <c r="BC191" s="30">
        <v>503322.00690022367</v>
      </c>
      <c r="BD191" s="30">
        <v>503322.00690022367</v>
      </c>
      <c r="BE191" s="30">
        <v>0</v>
      </c>
      <c r="BF191" s="30">
        <v>326985.5</v>
      </c>
      <c r="BG191" s="30">
        <v>168664.55628214919</v>
      </c>
      <c r="BH191" s="30">
        <v>345001.06318237283</v>
      </c>
      <c r="BI191" s="30">
        <v>5476.2073521011562</v>
      </c>
      <c r="BJ191" s="30">
        <v>5319.5310479680893</v>
      </c>
      <c r="BK191" s="196">
        <v>2.9453029359216319E-2</v>
      </c>
      <c r="BL191" s="30">
        <v>0</v>
      </c>
      <c r="BM191" s="30">
        <v>0</v>
      </c>
      <c r="BN191" s="38">
        <v>503322.00690022367</v>
      </c>
      <c r="BO191" s="30">
        <v>7913.9921730194237</v>
      </c>
      <c r="BP191" s="30" t="s">
        <v>412</v>
      </c>
      <c r="BQ191" s="30">
        <v>7989.2382047654555</v>
      </c>
      <c r="BR191" s="196">
        <v>-7.4497177426057215E-3</v>
      </c>
      <c r="BS191" s="30">
        <v>0</v>
      </c>
      <c r="BT191" s="30">
        <v>503322.00690022367</v>
      </c>
      <c r="BU191" s="30">
        <v>0</v>
      </c>
      <c r="BV191" s="38">
        <v>503322.00690022367</v>
      </c>
      <c r="BW191" s="211">
        <v>4740.5</v>
      </c>
      <c r="BX191" s="212">
        <v>498581.50690022367</v>
      </c>
      <c r="BZ191" s="23">
        <f t="shared" si="2"/>
        <v>8732038</v>
      </c>
      <c r="CB191" s="320"/>
    </row>
    <row r="192" spans="1:80" x14ac:dyDescent="0.25">
      <c r="A192" s="23">
        <v>110750</v>
      </c>
      <c r="B192" s="23">
        <v>8732317</v>
      </c>
      <c r="C192" s="23" t="s">
        <v>275</v>
      </c>
      <c r="D192" s="223">
        <v>605</v>
      </c>
      <c r="E192" s="223">
        <v>605</v>
      </c>
      <c r="F192" s="223">
        <v>0</v>
      </c>
      <c r="G192" s="30">
        <v>2472896.585317316</v>
      </c>
      <c r="H192" s="30">
        <v>0</v>
      </c>
      <c r="I192" s="30">
        <v>0</v>
      </c>
      <c r="J192" s="30">
        <v>44696.233915005039</v>
      </c>
      <c r="K192" s="30">
        <v>0</v>
      </c>
      <c r="L192" s="30">
        <v>111858.7599999993</v>
      </c>
      <c r="M192" s="30">
        <v>0</v>
      </c>
      <c r="N192" s="30">
        <v>5216.8599999999906</v>
      </c>
      <c r="O192" s="30">
        <v>4871.0099999999975</v>
      </c>
      <c r="P192" s="30">
        <v>449.55999999999972</v>
      </c>
      <c r="Q192" s="30">
        <v>0</v>
      </c>
      <c r="R192" s="30">
        <v>0</v>
      </c>
      <c r="S192" s="30">
        <v>0</v>
      </c>
      <c r="T192" s="30">
        <v>0</v>
      </c>
      <c r="U192" s="30">
        <v>0</v>
      </c>
      <c r="V192" s="30">
        <v>0</v>
      </c>
      <c r="W192" s="30">
        <v>0</v>
      </c>
      <c r="X192" s="30">
        <v>0</v>
      </c>
      <c r="Y192" s="30">
        <v>0</v>
      </c>
      <c r="Z192" s="30">
        <v>64866.037828683118</v>
      </c>
      <c r="AA192" s="30">
        <v>0</v>
      </c>
      <c r="AB192" s="30">
        <v>231856.09763880435</v>
      </c>
      <c r="AC192" s="30">
        <v>0</v>
      </c>
      <c r="AD192" s="30">
        <v>0</v>
      </c>
      <c r="AE192" s="30">
        <v>0</v>
      </c>
      <c r="AF192" s="30">
        <v>153580.44371785081</v>
      </c>
      <c r="AG192" s="30">
        <v>0</v>
      </c>
      <c r="AH192" s="30">
        <v>0</v>
      </c>
      <c r="AI192" s="30">
        <v>0</v>
      </c>
      <c r="AJ192" s="30">
        <v>105450</v>
      </c>
      <c r="AK192" s="30">
        <v>0</v>
      </c>
      <c r="AL192" s="30">
        <v>0</v>
      </c>
      <c r="AM192" s="30">
        <v>0</v>
      </c>
      <c r="AN192" s="30">
        <v>0</v>
      </c>
      <c r="AO192" s="30">
        <v>0</v>
      </c>
      <c r="AP192" s="30">
        <v>0</v>
      </c>
      <c r="AQ192" s="30">
        <v>0</v>
      </c>
      <c r="AR192" s="30">
        <v>0</v>
      </c>
      <c r="AS192" s="30">
        <v>2472896.585317316</v>
      </c>
      <c r="AT192" s="30">
        <v>463814.5593824918</v>
      </c>
      <c r="AU192" s="30">
        <v>259030.44371785081</v>
      </c>
      <c r="AV192" s="30">
        <v>354330.53294299741</v>
      </c>
      <c r="AW192" s="38">
        <v>3195741.5884176586</v>
      </c>
      <c r="AX192" s="30">
        <v>3090291.5884176586</v>
      </c>
      <c r="AY192" s="30">
        <v>5115</v>
      </c>
      <c r="AZ192" s="30">
        <v>3094575</v>
      </c>
      <c r="BA192" s="30">
        <v>4283.4115823414177</v>
      </c>
      <c r="BB192" s="30">
        <v>0</v>
      </c>
      <c r="BC192" s="30">
        <v>3200025</v>
      </c>
      <c r="BD192" s="30">
        <v>3200024.9999999995</v>
      </c>
      <c r="BE192" s="30">
        <v>0</v>
      </c>
      <c r="BF192" s="30">
        <v>3200025</v>
      </c>
      <c r="BG192" s="30">
        <v>2940994.5562821492</v>
      </c>
      <c r="BH192" s="30">
        <v>2940994.5562821492</v>
      </c>
      <c r="BI192" s="30">
        <v>4861.1480269126432</v>
      </c>
      <c r="BJ192" s="30">
        <v>4870.7242018854058</v>
      </c>
      <c r="BK192" s="196">
        <v>-1.9660679964297227E-3</v>
      </c>
      <c r="BL192" s="30">
        <v>1.9660679964297227E-3</v>
      </c>
      <c r="BM192" s="30">
        <v>5793.5858585213737</v>
      </c>
      <c r="BN192" s="38">
        <v>3205818.5858585215</v>
      </c>
      <c r="BO192" s="30">
        <v>5124.5761749727626</v>
      </c>
      <c r="BP192" s="30" t="s">
        <v>412</v>
      </c>
      <c r="BQ192" s="30">
        <v>5298.8736956339199</v>
      </c>
      <c r="BR192" s="196">
        <v>3.3610389024980591E-3</v>
      </c>
      <c r="BS192" s="30">
        <v>-5430.6999999999989</v>
      </c>
      <c r="BT192" s="30">
        <v>3200387.8858585213</v>
      </c>
      <c r="BU192" s="30">
        <v>-7562.5</v>
      </c>
      <c r="BV192" s="38">
        <v>3192825.3858585213</v>
      </c>
      <c r="BW192" s="211">
        <v>105450</v>
      </c>
      <c r="BX192" s="212">
        <v>3087375.3858585213</v>
      </c>
      <c r="BZ192" s="23">
        <f t="shared" si="2"/>
        <v>8732317</v>
      </c>
      <c r="CB192" s="320"/>
    </row>
    <row r="193" spans="1:80" x14ac:dyDescent="0.25">
      <c r="A193" s="23">
        <v>110839</v>
      </c>
      <c r="B193" s="23">
        <v>8733356</v>
      </c>
      <c r="C193" s="23" t="s">
        <v>276</v>
      </c>
      <c r="D193" s="223">
        <v>144</v>
      </c>
      <c r="E193" s="223">
        <v>144</v>
      </c>
      <c r="F193" s="223">
        <v>0</v>
      </c>
      <c r="G193" s="30">
        <v>588590.26162924548</v>
      </c>
      <c r="H193" s="30">
        <v>0</v>
      </c>
      <c r="I193" s="30">
        <v>0</v>
      </c>
      <c r="J193" s="30">
        <v>13713.617223922043</v>
      </c>
      <c r="K193" s="30">
        <v>0</v>
      </c>
      <c r="L193" s="30">
        <v>35191.519999999917</v>
      </c>
      <c r="M193" s="30">
        <v>0</v>
      </c>
      <c r="N193" s="30">
        <v>948.51999999999737</v>
      </c>
      <c r="O193" s="30">
        <v>1146.1199999999967</v>
      </c>
      <c r="P193" s="30">
        <v>449.55999999999972</v>
      </c>
      <c r="Q193" s="30">
        <v>0</v>
      </c>
      <c r="R193" s="30">
        <v>0</v>
      </c>
      <c r="S193" s="30">
        <v>0</v>
      </c>
      <c r="T193" s="30">
        <v>0</v>
      </c>
      <c r="U193" s="30">
        <v>0</v>
      </c>
      <c r="V193" s="30">
        <v>0</v>
      </c>
      <c r="W193" s="30">
        <v>0</v>
      </c>
      <c r="X193" s="30">
        <v>0</v>
      </c>
      <c r="Y193" s="30">
        <v>0</v>
      </c>
      <c r="Z193" s="30">
        <v>17956.599869258502</v>
      </c>
      <c r="AA193" s="30">
        <v>0</v>
      </c>
      <c r="AB193" s="30">
        <v>58035.56256573509</v>
      </c>
      <c r="AC193" s="30">
        <v>0</v>
      </c>
      <c r="AD193" s="30">
        <v>4319.3619750535736</v>
      </c>
      <c r="AE193" s="30">
        <v>0</v>
      </c>
      <c r="AF193" s="30">
        <v>153580.44371785081</v>
      </c>
      <c r="AG193" s="30">
        <v>0</v>
      </c>
      <c r="AH193" s="30">
        <v>0</v>
      </c>
      <c r="AI193" s="30">
        <v>0</v>
      </c>
      <c r="AJ193" s="30">
        <v>3917.15</v>
      </c>
      <c r="AK193" s="30">
        <v>0</v>
      </c>
      <c r="AL193" s="30">
        <v>0</v>
      </c>
      <c r="AM193" s="30">
        <v>0</v>
      </c>
      <c r="AN193" s="30">
        <v>0</v>
      </c>
      <c r="AO193" s="30">
        <v>0</v>
      </c>
      <c r="AP193" s="30">
        <v>0</v>
      </c>
      <c r="AQ193" s="30">
        <v>0</v>
      </c>
      <c r="AR193" s="30">
        <v>0</v>
      </c>
      <c r="AS193" s="30">
        <v>588590.26162924548</v>
      </c>
      <c r="AT193" s="30">
        <v>131760.86163396912</v>
      </c>
      <c r="AU193" s="30">
        <v>157497.5937178508</v>
      </c>
      <c r="AV193" s="30">
        <v>88377.836753297102</v>
      </c>
      <c r="AW193" s="38">
        <v>877848.71698106546</v>
      </c>
      <c r="AX193" s="30">
        <v>873931.56698106544</v>
      </c>
      <c r="AY193" s="30">
        <v>5115</v>
      </c>
      <c r="AZ193" s="30">
        <v>736560</v>
      </c>
      <c r="BA193" s="30">
        <v>0</v>
      </c>
      <c r="BB193" s="30">
        <v>0</v>
      </c>
      <c r="BC193" s="30">
        <v>877848.71698106546</v>
      </c>
      <c r="BD193" s="30">
        <v>877848.71698106546</v>
      </c>
      <c r="BE193" s="30">
        <v>0</v>
      </c>
      <c r="BF193" s="30">
        <v>740477.15</v>
      </c>
      <c r="BG193" s="30">
        <v>582979.55628214916</v>
      </c>
      <c r="BH193" s="30">
        <v>720351.1232632146</v>
      </c>
      <c r="BI193" s="30">
        <v>5002.4383559945454</v>
      </c>
      <c r="BJ193" s="30">
        <v>4919.0064424469538</v>
      </c>
      <c r="BK193" s="196">
        <v>1.6961131180403283E-2</v>
      </c>
      <c r="BL193" s="30">
        <v>0</v>
      </c>
      <c r="BM193" s="30">
        <v>0</v>
      </c>
      <c r="BN193" s="38">
        <v>877848.71698106546</v>
      </c>
      <c r="BO193" s="30">
        <v>6068.9692151462878</v>
      </c>
      <c r="BP193" s="30" t="s">
        <v>412</v>
      </c>
      <c r="BQ193" s="30">
        <v>6096.1716457018438</v>
      </c>
      <c r="BR193" s="196">
        <v>1.8884988345707177E-2</v>
      </c>
      <c r="BS193" s="30">
        <v>-1320.75</v>
      </c>
      <c r="BT193" s="30">
        <v>876527.96698106546</v>
      </c>
      <c r="BU193" s="30">
        <v>-1800</v>
      </c>
      <c r="BV193" s="38">
        <v>874727.96698106546</v>
      </c>
      <c r="BW193" s="211">
        <v>3917.15</v>
      </c>
      <c r="BX193" s="212">
        <v>870810.81698106544</v>
      </c>
      <c r="BZ193" s="23">
        <f t="shared" si="2"/>
        <v>8733356</v>
      </c>
      <c r="CB193" s="320"/>
    </row>
    <row r="194" spans="1:80" x14ac:dyDescent="0.25">
      <c r="A194" s="23">
        <v>141213</v>
      </c>
      <c r="B194" s="23">
        <v>8732032</v>
      </c>
      <c r="C194" s="23" t="s">
        <v>277</v>
      </c>
      <c r="D194" s="223">
        <v>225</v>
      </c>
      <c r="E194" s="223">
        <v>225</v>
      </c>
      <c r="F194" s="223">
        <v>0</v>
      </c>
      <c r="G194" s="30">
        <v>919672.28379569598</v>
      </c>
      <c r="H194" s="30">
        <v>0</v>
      </c>
      <c r="I194" s="30">
        <v>0</v>
      </c>
      <c r="J194" s="30">
        <v>48251.6161582442</v>
      </c>
      <c r="K194" s="30">
        <v>0</v>
      </c>
      <c r="L194" s="30">
        <v>121913.47999999995</v>
      </c>
      <c r="M194" s="30">
        <v>0</v>
      </c>
      <c r="N194" s="30">
        <v>18496.139999999967</v>
      </c>
      <c r="O194" s="30">
        <v>20916.68999999997</v>
      </c>
      <c r="P194" s="30">
        <v>2697.3599999999933</v>
      </c>
      <c r="Q194" s="30">
        <v>3952.1599999999935</v>
      </c>
      <c r="R194" s="30">
        <v>26706.65999999992</v>
      </c>
      <c r="S194" s="30">
        <v>0</v>
      </c>
      <c r="T194" s="30">
        <v>0</v>
      </c>
      <c r="U194" s="30">
        <v>0</v>
      </c>
      <c r="V194" s="30">
        <v>0</v>
      </c>
      <c r="W194" s="30">
        <v>0</v>
      </c>
      <c r="X194" s="30">
        <v>0</v>
      </c>
      <c r="Y194" s="30">
        <v>0</v>
      </c>
      <c r="Z194" s="30">
        <v>16022.658030660843</v>
      </c>
      <c r="AA194" s="30">
        <v>0</v>
      </c>
      <c r="AB194" s="30">
        <v>127342.21793735278</v>
      </c>
      <c r="AC194" s="30">
        <v>0</v>
      </c>
      <c r="AD194" s="30">
        <v>0</v>
      </c>
      <c r="AE194" s="30">
        <v>0</v>
      </c>
      <c r="AF194" s="30">
        <v>153580.44371785081</v>
      </c>
      <c r="AG194" s="30">
        <v>0</v>
      </c>
      <c r="AH194" s="30">
        <v>0</v>
      </c>
      <c r="AI194" s="30">
        <v>0</v>
      </c>
      <c r="AJ194" s="30">
        <v>4491</v>
      </c>
      <c r="AK194" s="30">
        <v>0</v>
      </c>
      <c r="AL194" s="30">
        <v>0</v>
      </c>
      <c r="AM194" s="30">
        <v>0</v>
      </c>
      <c r="AN194" s="30">
        <v>0</v>
      </c>
      <c r="AO194" s="30">
        <v>0</v>
      </c>
      <c r="AP194" s="30">
        <v>0</v>
      </c>
      <c r="AQ194" s="30">
        <v>0</v>
      </c>
      <c r="AR194" s="30">
        <v>0</v>
      </c>
      <c r="AS194" s="30">
        <v>919672.28379569598</v>
      </c>
      <c r="AT194" s="30">
        <v>386298.98212625762</v>
      </c>
      <c r="AU194" s="30">
        <v>158071.44371785081</v>
      </c>
      <c r="AV194" s="30">
        <v>235722.37640500491</v>
      </c>
      <c r="AW194" s="38">
        <v>1464042.7096398044</v>
      </c>
      <c r="AX194" s="30">
        <v>1459551.7096398044</v>
      </c>
      <c r="AY194" s="30">
        <v>5115</v>
      </c>
      <c r="AZ194" s="30">
        <v>1150875</v>
      </c>
      <c r="BA194" s="30">
        <v>0</v>
      </c>
      <c r="BB194" s="30">
        <v>0</v>
      </c>
      <c r="BC194" s="30">
        <v>1464042.7096398044</v>
      </c>
      <c r="BD194" s="30">
        <v>1464042.7096398044</v>
      </c>
      <c r="BE194" s="30">
        <v>0</v>
      </c>
      <c r="BF194" s="30">
        <v>1155366</v>
      </c>
      <c r="BG194" s="30">
        <v>997294.55628214916</v>
      </c>
      <c r="BH194" s="30">
        <v>1305971.2659219536</v>
      </c>
      <c r="BI194" s="30">
        <v>5804.3167374309051</v>
      </c>
      <c r="BJ194" s="30">
        <v>5584.4566077149311</v>
      </c>
      <c r="BK194" s="196">
        <v>3.9370013084574246E-2</v>
      </c>
      <c r="BL194" s="30">
        <v>0</v>
      </c>
      <c r="BM194" s="30">
        <v>0</v>
      </c>
      <c r="BN194" s="38">
        <v>1464042.7096398044</v>
      </c>
      <c r="BO194" s="30">
        <v>6486.8964872880197</v>
      </c>
      <c r="BP194" s="30" t="s">
        <v>412</v>
      </c>
      <c r="BQ194" s="30">
        <v>6506.8564872880197</v>
      </c>
      <c r="BR194" s="196">
        <v>3.7983356137732294E-2</v>
      </c>
      <c r="BS194" s="30">
        <v>0</v>
      </c>
      <c r="BT194" s="30">
        <v>1464042.7096398044</v>
      </c>
      <c r="BU194" s="30">
        <v>0</v>
      </c>
      <c r="BV194" s="38">
        <v>1464042.7096398044</v>
      </c>
      <c r="BW194" s="211">
        <v>4491</v>
      </c>
      <c r="BX194" s="212">
        <v>1459551.7096398044</v>
      </c>
      <c r="BZ194" s="23">
        <f t="shared" si="2"/>
        <v>8732032</v>
      </c>
      <c r="CB194" s="320"/>
    </row>
    <row r="195" spans="1:80" x14ac:dyDescent="0.25">
      <c r="A195" s="23">
        <v>137248</v>
      </c>
      <c r="B195" s="23">
        <v>8735412</v>
      </c>
      <c r="C195" s="23" t="s">
        <v>278</v>
      </c>
      <c r="D195" s="223">
        <v>1301</v>
      </c>
      <c r="E195" s="223">
        <v>0</v>
      </c>
      <c r="F195" s="223">
        <v>1301</v>
      </c>
      <c r="G195" s="30">
        <v>0</v>
      </c>
      <c r="H195" s="30">
        <v>4466370.7447750196</v>
      </c>
      <c r="I195" s="30">
        <v>3352418.6967933225</v>
      </c>
      <c r="J195" s="30">
        <v>0</v>
      </c>
      <c r="K195" s="30">
        <v>217386.2285866155</v>
      </c>
      <c r="L195" s="30">
        <v>0</v>
      </c>
      <c r="M195" s="30">
        <v>777632.51999999944</v>
      </c>
      <c r="N195" s="30">
        <v>0</v>
      </c>
      <c r="O195" s="30">
        <v>0</v>
      </c>
      <c r="P195" s="30">
        <v>0</v>
      </c>
      <c r="Q195" s="30">
        <v>0</v>
      </c>
      <c r="R195" s="30">
        <v>0</v>
      </c>
      <c r="S195" s="30">
        <v>0</v>
      </c>
      <c r="T195" s="30">
        <v>25796.169617565236</v>
      </c>
      <c r="U195" s="30">
        <v>101790.29092336552</v>
      </c>
      <c r="V195" s="30">
        <v>55169.246420644798</v>
      </c>
      <c r="W195" s="30">
        <v>93262.297520613545</v>
      </c>
      <c r="X195" s="30">
        <v>0</v>
      </c>
      <c r="Y195" s="30">
        <v>0</v>
      </c>
      <c r="Z195" s="30">
        <v>0</v>
      </c>
      <c r="AA195" s="30">
        <v>114757.88230652762</v>
      </c>
      <c r="AB195" s="30">
        <v>0</v>
      </c>
      <c r="AC195" s="30">
        <v>666619.95175361948</v>
      </c>
      <c r="AD195" s="30">
        <v>0</v>
      </c>
      <c r="AE195" s="30">
        <v>22891.118165564603</v>
      </c>
      <c r="AF195" s="30">
        <v>153580.44371785081</v>
      </c>
      <c r="AG195" s="30">
        <v>0</v>
      </c>
      <c r="AH195" s="30">
        <v>0</v>
      </c>
      <c r="AI195" s="30">
        <v>0</v>
      </c>
      <c r="AJ195" s="30">
        <v>35797.5</v>
      </c>
      <c r="AK195" s="30">
        <v>0</v>
      </c>
      <c r="AL195" s="30">
        <v>0</v>
      </c>
      <c r="AM195" s="30">
        <v>0</v>
      </c>
      <c r="AN195" s="30">
        <v>0</v>
      </c>
      <c r="AO195" s="30">
        <v>0</v>
      </c>
      <c r="AP195" s="30">
        <v>0</v>
      </c>
      <c r="AQ195" s="30">
        <v>0</v>
      </c>
      <c r="AR195" s="30">
        <v>0</v>
      </c>
      <c r="AS195" s="30">
        <v>7818789.441568342</v>
      </c>
      <c r="AT195" s="30">
        <v>2075305.7052945157</v>
      </c>
      <c r="AU195" s="30">
        <v>189377.94371785081</v>
      </c>
      <c r="AV195" s="30">
        <v>1285886.9076366564</v>
      </c>
      <c r="AW195" s="38">
        <v>10083473.090580707</v>
      </c>
      <c r="AX195" s="30">
        <v>10047675.590580707</v>
      </c>
      <c r="AY195" s="30">
        <v>6640</v>
      </c>
      <c r="AZ195" s="30">
        <v>8638640</v>
      </c>
      <c r="BA195" s="30">
        <v>0</v>
      </c>
      <c r="BB195" s="30">
        <v>0</v>
      </c>
      <c r="BC195" s="30">
        <v>10083473.090580707</v>
      </c>
      <c r="BD195" s="30">
        <v>0</v>
      </c>
      <c r="BE195" s="30">
        <v>10083473.090580707</v>
      </c>
      <c r="BF195" s="30">
        <v>8674437.5</v>
      </c>
      <c r="BG195" s="30">
        <v>8485059.5562821496</v>
      </c>
      <c r="BH195" s="30">
        <v>9894095.146862857</v>
      </c>
      <c r="BI195" s="30">
        <v>7604.9924264895135</v>
      </c>
      <c r="BJ195" s="30">
        <v>7350.4402108280128</v>
      </c>
      <c r="BK195" s="196">
        <v>3.4630880377275505E-2</v>
      </c>
      <c r="BL195" s="30">
        <v>0</v>
      </c>
      <c r="BM195" s="30">
        <v>0</v>
      </c>
      <c r="BN195" s="38">
        <v>10083473.090580707</v>
      </c>
      <c r="BO195" s="30">
        <v>7723.0404231980838</v>
      </c>
      <c r="BP195" s="30" t="s">
        <v>412</v>
      </c>
      <c r="BQ195" s="30">
        <v>7750.5557959882453</v>
      </c>
      <c r="BR195" s="196">
        <v>3.4293206201288839E-2</v>
      </c>
      <c r="BS195" s="30">
        <v>0</v>
      </c>
      <c r="BT195" s="30">
        <v>10083473.090580707</v>
      </c>
      <c r="BU195" s="30">
        <v>0</v>
      </c>
      <c r="BV195" s="38">
        <v>10083473.090580707</v>
      </c>
      <c r="BW195" s="211">
        <v>35797.5</v>
      </c>
      <c r="BX195" s="212">
        <v>10047675.590580707</v>
      </c>
      <c r="BZ195" s="23">
        <f t="shared" si="2"/>
        <v>8735412</v>
      </c>
      <c r="CB195" s="320"/>
    </row>
    <row r="196" spans="1:80" x14ac:dyDescent="0.25">
      <c r="A196" s="23">
        <v>110840</v>
      </c>
      <c r="B196" s="23">
        <v>8733358</v>
      </c>
      <c r="C196" s="23" t="s">
        <v>279</v>
      </c>
      <c r="D196" s="223">
        <v>199</v>
      </c>
      <c r="E196" s="223">
        <v>199</v>
      </c>
      <c r="F196" s="223">
        <v>0</v>
      </c>
      <c r="G196" s="30">
        <v>813399.04211263778</v>
      </c>
      <c r="H196" s="30">
        <v>0</v>
      </c>
      <c r="I196" s="30">
        <v>0</v>
      </c>
      <c r="J196" s="30">
        <v>30474.704942048967</v>
      </c>
      <c r="K196" s="30">
        <v>0</v>
      </c>
      <c r="L196" s="30">
        <v>75410.399999999951</v>
      </c>
      <c r="M196" s="30">
        <v>0</v>
      </c>
      <c r="N196" s="30">
        <v>14464.929999999958</v>
      </c>
      <c r="O196" s="30">
        <v>1432.649999999999</v>
      </c>
      <c r="P196" s="30">
        <v>449.55999999999972</v>
      </c>
      <c r="Q196" s="30">
        <v>0</v>
      </c>
      <c r="R196" s="30">
        <v>0</v>
      </c>
      <c r="S196" s="30">
        <v>0</v>
      </c>
      <c r="T196" s="30">
        <v>0</v>
      </c>
      <c r="U196" s="30">
        <v>0</v>
      </c>
      <c r="V196" s="30">
        <v>0</v>
      </c>
      <c r="W196" s="30">
        <v>0</v>
      </c>
      <c r="X196" s="30">
        <v>0</v>
      </c>
      <c r="Y196" s="30">
        <v>0</v>
      </c>
      <c r="Z196" s="30">
        <v>42315.254726941726</v>
      </c>
      <c r="AA196" s="30">
        <v>0</v>
      </c>
      <c r="AB196" s="30">
        <v>61597.057647318485</v>
      </c>
      <c r="AC196" s="30">
        <v>0</v>
      </c>
      <c r="AD196" s="30">
        <v>9966.2342818895941</v>
      </c>
      <c r="AE196" s="30">
        <v>0</v>
      </c>
      <c r="AF196" s="30">
        <v>153580.44371785081</v>
      </c>
      <c r="AG196" s="30">
        <v>0</v>
      </c>
      <c r="AH196" s="30">
        <v>0</v>
      </c>
      <c r="AI196" s="30">
        <v>0</v>
      </c>
      <c r="AJ196" s="30">
        <v>6882</v>
      </c>
      <c r="AK196" s="30">
        <v>0</v>
      </c>
      <c r="AL196" s="30">
        <v>0</v>
      </c>
      <c r="AM196" s="30">
        <v>0</v>
      </c>
      <c r="AN196" s="30">
        <v>0</v>
      </c>
      <c r="AO196" s="30">
        <v>0</v>
      </c>
      <c r="AP196" s="30">
        <v>0</v>
      </c>
      <c r="AQ196" s="30">
        <v>0</v>
      </c>
      <c r="AR196" s="30">
        <v>0</v>
      </c>
      <c r="AS196" s="30">
        <v>813399.04211263778</v>
      </c>
      <c r="AT196" s="30">
        <v>236110.7915981987</v>
      </c>
      <c r="AU196" s="30">
        <v>160462.44371785081</v>
      </c>
      <c r="AV196" s="30">
        <v>116981.88482602887</v>
      </c>
      <c r="AW196" s="38">
        <v>1209972.2774286873</v>
      </c>
      <c r="AX196" s="30">
        <v>1203090.2774286873</v>
      </c>
      <c r="AY196" s="30">
        <v>5115</v>
      </c>
      <c r="AZ196" s="30">
        <v>1017885</v>
      </c>
      <c r="BA196" s="30">
        <v>0</v>
      </c>
      <c r="BB196" s="30">
        <v>0</v>
      </c>
      <c r="BC196" s="30">
        <v>1209972.2774286873</v>
      </c>
      <c r="BD196" s="30">
        <v>1209972.2774286873</v>
      </c>
      <c r="BE196" s="30">
        <v>0</v>
      </c>
      <c r="BF196" s="30">
        <v>1024767</v>
      </c>
      <c r="BG196" s="30">
        <v>864304.55628214916</v>
      </c>
      <c r="BH196" s="30">
        <v>1049509.8337108365</v>
      </c>
      <c r="BI196" s="30">
        <v>5273.9187623660127</v>
      </c>
      <c r="BJ196" s="30">
        <v>5173.3372400946555</v>
      </c>
      <c r="BK196" s="196">
        <v>1.9442289880471222E-2</v>
      </c>
      <c r="BL196" s="30">
        <v>0</v>
      </c>
      <c r="BM196" s="30">
        <v>0</v>
      </c>
      <c r="BN196" s="38">
        <v>1209972.2774286873</v>
      </c>
      <c r="BO196" s="30">
        <v>6045.6797860738052</v>
      </c>
      <c r="BP196" s="30" t="s">
        <v>412</v>
      </c>
      <c r="BQ196" s="30">
        <v>6080.2627006466701</v>
      </c>
      <c r="BR196" s="196">
        <v>3.7835924706617341E-2</v>
      </c>
      <c r="BS196" s="30">
        <v>-1930.6999999999998</v>
      </c>
      <c r="BT196" s="30">
        <v>1208041.5774286874</v>
      </c>
      <c r="BU196" s="30">
        <v>-2487.5</v>
      </c>
      <c r="BV196" s="38">
        <v>1205554.0774286874</v>
      </c>
      <c r="BW196" s="211">
        <v>6882</v>
      </c>
      <c r="BX196" s="212">
        <v>1198672.0774286874</v>
      </c>
      <c r="BZ196" s="23">
        <f t="shared" si="2"/>
        <v>8733358</v>
      </c>
      <c r="CB196" s="320"/>
    </row>
    <row r="197" spans="1:80" x14ac:dyDescent="0.25">
      <c r="A197" s="23">
        <v>145424</v>
      </c>
      <c r="B197" s="23">
        <v>8732041</v>
      </c>
      <c r="C197" s="23" t="s">
        <v>280</v>
      </c>
      <c r="D197" s="223">
        <v>186</v>
      </c>
      <c r="E197" s="223">
        <v>186</v>
      </c>
      <c r="F197" s="223">
        <v>0</v>
      </c>
      <c r="G197" s="30">
        <v>760262.42127110867</v>
      </c>
      <c r="H197" s="30">
        <v>0</v>
      </c>
      <c r="I197" s="30">
        <v>0</v>
      </c>
      <c r="J197" s="30">
        <v>12697.793725853682</v>
      </c>
      <c r="K197" s="30">
        <v>0</v>
      </c>
      <c r="L197" s="30">
        <v>31420.999999999847</v>
      </c>
      <c r="M197" s="30">
        <v>0</v>
      </c>
      <c r="N197" s="30">
        <v>0</v>
      </c>
      <c r="O197" s="30">
        <v>0</v>
      </c>
      <c r="P197" s="30">
        <v>0</v>
      </c>
      <c r="Q197" s="30">
        <v>0</v>
      </c>
      <c r="R197" s="30">
        <v>0</v>
      </c>
      <c r="S197" s="30">
        <v>0</v>
      </c>
      <c r="T197" s="30">
        <v>0</v>
      </c>
      <c r="U197" s="30">
        <v>0</v>
      </c>
      <c r="V197" s="30">
        <v>0</v>
      </c>
      <c r="W197" s="30">
        <v>0</v>
      </c>
      <c r="X197" s="30">
        <v>0</v>
      </c>
      <c r="Y197" s="30">
        <v>0</v>
      </c>
      <c r="Z197" s="30">
        <v>10765.489827277155</v>
      </c>
      <c r="AA197" s="30">
        <v>0</v>
      </c>
      <c r="AB197" s="30">
        <v>81262.724501653167</v>
      </c>
      <c r="AC197" s="30">
        <v>0</v>
      </c>
      <c r="AD197" s="30">
        <v>0</v>
      </c>
      <c r="AE197" s="30">
        <v>0</v>
      </c>
      <c r="AF197" s="30">
        <v>153580.44371785081</v>
      </c>
      <c r="AG197" s="30">
        <v>0</v>
      </c>
      <c r="AH197" s="30">
        <v>0</v>
      </c>
      <c r="AI197" s="30">
        <v>0</v>
      </c>
      <c r="AJ197" s="30">
        <v>4815.3500000000004</v>
      </c>
      <c r="AK197" s="30">
        <v>0</v>
      </c>
      <c r="AL197" s="30">
        <v>0</v>
      </c>
      <c r="AM197" s="30">
        <v>0</v>
      </c>
      <c r="AN197" s="30">
        <v>0</v>
      </c>
      <c r="AO197" s="30">
        <v>0</v>
      </c>
      <c r="AP197" s="30">
        <v>0</v>
      </c>
      <c r="AQ197" s="30">
        <v>0</v>
      </c>
      <c r="AR197" s="30">
        <v>0</v>
      </c>
      <c r="AS197" s="30">
        <v>760262.42127110867</v>
      </c>
      <c r="AT197" s="30">
        <v>136147.00805478386</v>
      </c>
      <c r="AU197" s="30">
        <v>158395.79371785081</v>
      </c>
      <c r="AV197" s="30">
        <v>116085.10072508287</v>
      </c>
      <c r="AW197" s="38">
        <v>1054805.2230437435</v>
      </c>
      <c r="AX197" s="30">
        <v>1049989.8730437434</v>
      </c>
      <c r="AY197" s="30">
        <v>5115</v>
      </c>
      <c r="AZ197" s="30">
        <v>951390</v>
      </c>
      <c r="BA197" s="30">
        <v>0</v>
      </c>
      <c r="BB197" s="30">
        <v>0</v>
      </c>
      <c r="BC197" s="30">
        <v>1054805.2230437435</v>
      </c>
      <c r="BD197" s="30">
        <v>1054805.2230437435</v>
      </c>
      <c r="BE197" s="30">
        <v>0</v>
      </c>
      <c r="BF197" s="30">
        <v>956205.35</v>
      </c>
      <c r="BG197" s="30">
        <v>797809.55628214916</v>
      </c>
      <c r="BH197" s="30">
        <v>896409.42932589271</v>
      </c>
      <c r="BI197" s="30">
        <v>4819.4055340101759</v>
      </c>
      <c r="BJ197" s="30">
        <v>4625.8204440539848</v>
      </c>
      <c r="BK197" s="196">
        <v>4.1848811966972196E-2</v>
      </c>
      <c r="BL197" s="30">
        <v>0</v>
      </c>
      <c r="BM197" s="30">
        <v>0</v>
      </c>
      <c r="BN197" s="38">
        <v>1054805.2230437435</v>
      </c>
      <c r="BO197" s="30">
        <v>5645.1068443212016</v>
      </c>
      <c r="BP197" s="30" t="s">
        <v>412</v>
      </c>
      <c r="BQ197" s="30">
        <v>5670.9958228158257</v>
      </c>
      <c r="BR197" s="196">
        <v>3.7057707417760266E-2</v>
      </c>
      <c r="BS197" s="30">
        <v>0</v>
      </c>
      <c r="BT197" s="30">
        <v>1054805.2230437435</v>
      </c>
      <c r="BU197" s="30">
        <v>0</v>
      </c>
      <c r="BV197" s="38">
        <v>1054805.2230437435</v>
      </c>
      <c r="BW197" s="211">
        <v>4815.3500000000004</v>
      </c>
      <c r="BX197" s="212">
        <v>1049989.8730437434</v>
      </c>
      <c r="BZ197" s="23">
        <f t="shared" si="2"/>
        <v>8732041</v>
      </c>
      <c r="CB197" s="320"/>
    </row>
    <row r="198" spans="1:80" x14ac:dyDescent="0.25">
      <c r="A198" s="23">
        <v>110793</v>
      </c>
      <c r="B198" s="23">
        <v>8733029</v>
      </c>
      <c r="C198" s="23" t="s">
        <v>281</v>
      </c>
      <c r="D198" s="223">
        <v>141</v>
      </c>
      <c r="E198" s="223">
        <v>141</v>
      </c>
      <c r="F198" s="223">
        <v>0</v>
      </c>
      <c r="G198" s="30">
        <v>576327.96451196948</v>
      </c>
      <c r="H198" s="30">
        <v>0</v>
      </c>
      <c r="I198" s="30">
        <v>0</v>
      </c>
      <c r="J198" s="30">
        <v>8126.5879845463569</v>
      </c>
      <c r="K198" s="30">
        <v>0</v>
      </c>
      <c r="L198" s="30">
        <v>20109.439999999904</v>
      </c>
      <c r="M198" s="30">
        <v>0</v>
      </c>
      <c r="N198" s="30">
        <v>0</v>
      </c>
      <c r="O198" s="30">
        <v>0</v>
      </c>
      <c r="P198" s="30">
        <v>449.55999999999977</v>
      </c>
      <c r="Q198" s="30">
        <v>0</v>
      </c>
      <c r="R198" s="30">
        <v>0</v>
      </c>
      <c r="S198" s="30">
        <v>0</v>
      </c>
      <c r="T198" s="30">
        <v>0</v>
      </c>
      <c r="U198" s="30">
        <v>0</v>
      </c>
      <c r="V198" s="30">
        <v>0</v>
      </c>
      <c r="W198" s="30">
        <v>0</v>
      </c>
      <c r="X198" s="30">
        <v>0</v>
      </c>
      <c r="Y198" s="30">
        <v>0</v>
      </c>
      <c r="Z198" s="30">
        <v>1453.8810062210546</v>
      </c>
      <c r="AA198" s="30">
        <v>0</v>
      </c>
      <c r="AB198" s="30">
        <v>65034.093673020034</v>
      </c>
      <c r="AC198" s="30">
        <v>0</v>
      </c>
      <c r="AD198" s="30">
        <v>0</v>
      </c>
      <c r="AE198" s="30">
        <v>0</v>
      </c>
      <c r="AF198" s="30">
        <v>153580.44371785081</v>
      </c>
      <c r="AG198" s="30">
        <v>2042.7601043997774</v>
      </c>
      <c r="AH198" s="30">
        <v>0</v>
      </c>
      <c r="AI198" s="30">
        <v>0</v>
      </c>
      <c r="AJ198" s="30">
        <v>19960</v>
      </c>
      <c r="AK198" s="30">
        <v>0</v>
      </c>
      <c r="AL198" s="30">
        <v>0</v>
      </c>
      <c r="AM198" s="30">
        <v>0</v>
      </c>
      <c r="AN198" s="30">
        <v>0</v>
      </c>
      <c r="AO198" s="30">
        <v>0</v>
      </c>
      <c r="AP198" s="30">
        <v>0</v>
      </c>
      <c r="AQ198" s="30">
        <v>0</v>
      </c>
      <c r="AR198" s="30">
        <v>0</v>
      </c>
      <c r="AS198" s="30">
        <v>576327.96451196948</v>
      </c>
      <c r="AT198" s="30">
        <v>95173.56266378735</v>
      </c>
      <c r="AU198" s="30">
        <v>175583.20382225059</v>
      </c>
      <c r="AV198" s="30">
        <v>91247.985051953438</v>
      </c>
      <c r="AW198" s="38">
        <v>847084.73099800746</v>
      </c>
      <c r="AX198" s="30">
        <v>827124.73099800746</v>
      </c>
      <c r="AY198" s="30">
        <v>5115</v>
      </c>
      <c r="AZ198" s="30">
        <v>721215</v>
      </c>
      <c r="BA198" s="30">
        <v>0</v>
      </c>
      <c r="BB198" s="30">
        <v>0</v>
      </c>
      <c r="BC198" s="30">
        <v>847084.73099800746</v>
      </c>
      <c r="BD198" s="30">
        <v>847084.73099800746</v>
      </c>
      <c r="BE198" s="30">
        <v>0</v>
      </c>
      <c r="BF198" s="30">
        <v>741175</v>
      </c>
      <c r="BG198" s="30">
        <v>565591.79617774941</v>
      </c>
      <c r="BH198" s="30">
        <v>671501.52717575687</v>
      </c>
      <c r="BI198" s="30">
        <v>4762.4221785514674</v>
      </c>
      <c r="BJ198" s="30">
        <v>4653.3448452483508</v>
      </c>
      <c r="BK198" s="196">
        <v>2.3440629682646069E-2</v>
      </c>
      <c r="BL198" s="30">
        <v>0</v>
      </c>
      <c r="BM198" s="30">
        <v>0</v>
      </c>
      <c r="BN198" s="38">
        <v>847084.73099800746</v>
      </c>
      <c r="BO198" s="30">
        <v>5866.1328439575</v>
      </c>
      <c r="BP198" s="30" t="s">
        <v>412</v>
      </c>
      <c r="BQ198" s="30">
        <v>6007.6931276454434</v>
      </c>
      <c r="BR198" s="196">
        <v>5.3344647693535086E-2</v>
      </c>
      <c r="BS198" s="30">
        <v>-1244.6999999999998</v>
      </c>
      <c r="BT198" s="30">
        <v>845840.03099800751</v>
      </c>
      <c r="BU198" s="30">
        <v>-1762.5</v>
      </c>
      <c r="BV198" s="38">
        <v>844077.53099800751</v>
      </c>
      <c r="BW198" s="211">
        <v>19960</v>
      </c>
      <c r="BX198" s="212">
        <v>824117.53099800751</v>
      </c>
      <c r="BZ198" s="23">
        <f t="shared" ref="BZ198:BZ250" si="3">B198</f>
        <v>8733029</v>
      </c>
      <c r="CB198" s="320"/>
    </row>
    <row r="199" spans="1:80" x14ac:dyDescent="0.25">
      <c r="A199" s="23">
        <v>145719</v>
      </c>
      <c r="B199" s="23">
        <v>8732071</v>
      </c>
      <c r="C199" s="23" t="s">
        <v>282</v>
      </c>
      <c r="D199" s="223">
        <v>152</v>
      </c>
      <c r="E199" s="223">
        <v>152</v>
      </c>
      <c r="F199" s="223">
        <v>0</v>
      </c>
      <c r="G199" s="30">
        <v>621289.72060864791</v>
      </c>
      <c r="H199" s="30">
        <v>0</v>
      </c>
      <c r="I199" s="30">
        <v>0</v>
      </c>
      <c r="J199" s="30">
        <v>17268.999467161029</v>
      </c>
      <c r="K199" s="30">
        <v>0</v>
      </c>
      <c r="L199" s="30">
        <v>42732.559999999845</v>
      </c>
      <c r="M199" s="30">
        <v>0</v>
      </c>
      <c r="N199" s="30">
        <v>711.38999999999794</v>
      </c>
      <c r="O199" s="30">
        <v>0</v>
      </c>
      <c r="P199" s="30">
        <v>0</v>
      </c>
      <c r="Q199" s="30">
        <v>0</v>
      </c>
      <c r="R199" s="30">
        <v>523.65999999999974</v>
      </c>
      <c r="S199" s="30">
        <v>0</v>
      </c>
      <c r="T199" s="30">
        <v>0</v>
      </c>
      <c r="U199" s="30">
        <v>0</v>
      </c>
      <c r="V199" s="30">
        <v>0</v>
      </c>
      <c r="W199" s="30">
        <v>0</v>
      </c>
      <c r="X199" s="30">
        <v>0</v>
      </c>
      <c r="Y199" s="30">
        <v>0</v>
      </c>
      <c r="Z199" s="30">
        <v>1423.7344832724998</v>
      </c>
      <c r="AA199" s="30">
        <v>0</v>
      </c>
      <c r="AB199" s="30">
        <v>58251.07010894789</v>
      </c>
      <c r="AC199" s="30">
        <v>0</v>
      </c>
      <c r="AD199" s="30">
        <v>2853.1565339803437</v>
      </c>
      <c r="AE199" s="30">
        <v>0</v>
      </c>
      <c r="AF199" s="30">
        <v>153580.44371785081</v>
      </c>
      <c r="AG199" s="30">
        <v>0</v>
      </c>
      <c r="AH199" s="30">
        <v>0</v>
      </c>
      <c r="AI199" s="30">
        <v>0</v>
      </c>
      <c r="AJ199" s="30">
        <v>4815.3500000000004</v>
      </c>
      <c r="AK199" s="30">
        <v>0</v>
      </c>
      <c r="AL199" s="30">
        <v>0</v>
      </c>
      <c r="AM199" s="30">
        <v>0</v>
      </c>
      <c r="AN199" s="30">
        <v>0</v>
      </c>
      <c r="AO199" s="30">
        <v>0</v>
      </c>
      <c r="AP199" s="30">
        <v>0</v>
      </c>
      <c r="AQ199" s="30">
        <v>0</v>
      </c>
      <c r="AR199" s="30">
        <v>0</v>
      </c>
      <c r="AS199" s="30">
        <v>621289.72060864791</v>
      </c>
      <c r="AT199" s="30">
        <v>123764.57059336161</v>
      </c>
      <c r="AU199" s="30">
        <v>158395.79371785081</v>
      </c>
      <c r="AV199" s="30">
        <v>90029.102380009892</v>
      </c>
      <c r="AW199" s="38">
        <v>903450.08491986035</v>
      </c>
      <c r="AX199" s="30">
        <v>898634.73491986038</v>
      </c>
      <c r="AY199" s="30">
        <v>5115</v>
      </c>
      <c r="AZ199" s="30">
        <v>777480</v>
      </c>
      <c r="BA199" s="30">
        <v>0</v>
      </c>
      <c r="BB199" s="30">
        <v>0</v>
      </c>
      <c r="BC199" s="30">
        <v>903450.08491986035</v>
      </c>
      <c r="BD199" s="30">
        <v>903450.08491986047</v>
      </c>
      <c r="BE199" s="30">
        <v>0</v>
      </c>
      <c r="BF199" s="30">
        <v>782295.35</v>
      </c>
      <c r="BG199" s="30">
        <v>623899.55628214916</v>
      </c>
      <c r="BH199" s="30">
        <v>745054.29120200954</v>
      </c>
      <c r="BI199" s="30">
        <v>4901.6729684342736</v>
      </c>
      <c r="BJ199" s="30">
        <v>4741.1490644009627</v>
      </c>
      <c r="BK199" s="196">
        <v>3.3857594826243412E-2</v>
      </c>
      <c r="BL199" s="30">
        <v>0</v>
      </c>
      <c r="BM199" s="30">
        <v>0</v>
      </c>
      <c r="BN199" s="38">
        <v>903450.08491986035</v>
      </c>
      <c r="BO199" s="30">
        <v>5912.0706244727653</v>
      </c>
      <c r="BP199" s="30" t="s">
        <v>412</v>
      </c>
      <c r="BQ199" s="30">
        <v>5943.7505586832922</v>
      </c>
      <c r="BR199" s="196">
        <v>3.1353695587288621E-2</v>
      </c>
      <c r="BS199" s="30">
        <v>0</v>
      </c>
      <c r="BT199" s="30">
        <v>903450.08491986035</v>
      </c>
      <c r="BU199" s="30">
        <v>0</v>
      </c>
      <c r="BV199" s="38">
        <v>903450.08491986035</v>
      </c>
      <c r="BW199" s="211">
        <v>4815.3500000000004</v>
      </c>
      <c r="BX199" s="212">
        <v>898634.73491986038</v>
      </c>
      <c r="BZ199" s="23">
        <f t="shared" si="3"/>
        <v>8732071</v>
      </c>
      <c r="CB199" s="320"/>
    </row>
    <row r="200" spans="1:80" x14ac:dyDescent="0.25">
      <c r="A200" s="23">
        <v>110645</v>
      </c>
      <c r="B200" s="23">
        <v>8732084</v>
      </c>
      <c r="C200" s="23" t="s">
        <v>283</v>
      </c>
      <c r="D200" s="223">
        <v>187</v>
      </c>
      <c r="E200" s="223">
        <v>187</v>
      </c>
      <c r="F200" s="223">
        <v>0</v>
      </c>
      <c r="G200" s="30">
        <v>764349.85364353401</v>
      </c>
      <c r="H200" s="30">
        <v>0</v>
      </c>
      <c r="I200" s="30">
        <v>0</v>
      </c>
      <c r="J200" s="30">
        <v>20316.469961365987</v>
      </c>
      <c r="K200" s="30">
        <v>0</v>
      </c>
      <c r="L200" s="30">
        <v>51530.439999999828</v>
      </c>
      <c r="M200" s="30">
        <v>0</v>
      </c>
      <c r="N200" s="30">
        <v>0</v>
      </c>
      <c r="O200" s="30">
        <v>0</v>
      </c>
      <c r="P200" s="30">
        <v>0</v>
      </c>
      <c r="Q200" s="30">
        <v>0</v>
      </c>
      <c r="R200" s="30">
        <v>0</v>
      </c>
      <c r="S200" s="30">
        <v>0</v>
      </c>
      <c r="T200" s="30">
        <v>0</v>
      </c>
      <c r="U200" s="30">
        <v>0</v>
      </c>
      <c r="V200" s="30">
        <v>0</v>
      </c>
      <c r="W200" s="30">
        <v>0</v>
      </c>
      <c r="X200" s="30">
        <v>0</v>
      </c>
      <c r="Y200" s="30">
        <v>0</v>
      </c>
      <c r="Z200" s="30">
        <v>6576.7476686753989</v>
      </c>
      <c r="AA200" s="30">
        <v>0</v>
      </c>
      <c r="AB200" s="30">
        <v>62201.029595689273</v>
      </c>
      <c r="AC200" s="30">
        <v>0</v>
      </c>
      <c r="AD200" s="30">
        <v>2754.088598772697</v>
      </c>
      <c r="AE200" s="30">
        <v>0</v>
      </c>
      <c r="AF200" s="30">
        <v>153580.44371785081</v>
      </c>
      <c r="AG200" s="30">
        <v>0</v>
      </c>
      <c r="AH200" s="30">
        <v>0</v>
      </c>
      <c r="AI200" s="30">
        <v>0</v>
      </c>
      <c r="AJ200" s="30">
        <v>22205.5</v>
      </c>
      <c r="AK200" s="30">
        <v>0</v>
      </c>
      <c r="AL200" s="30">
        <v>0</v>
      </c>
      <c r="AM200" s="30">
        <v>0</v>
      </c>
      <c r="AN200" s="30">
        <v>0</v>
      </c>
      <c r="AO200" s="30">
        <v>0</v>
      </c>
      <c r="AP200" s="30">
        <v>0</v>
      </c>
      <c r="AQ200" s="30">
        <v>0</v>
      </c>
      <c r="AR200" s="30">
        <v>0</v>
      </c>
      <c r="AS200" s="30">
        <v>764349.85364353401</v>
      </c>
      <c r="AT200" s="30">
        <v>143378.77582450319</v>
      </c>
      <c r="AU200" s="30">
        <v>175785.94371785081</v>
      </c>
      <c r="AV200" s="30">
        <v>99959.714737567207</v>
      </c>
      <c r="AW200" s="38">
        <v>1083514.5731858879</v>
      </c>
      <c r="AX200" s="30">
        <v>1061309.0731858879</v>
      </c>
      <c r="AY200" s="30">
        <v>5115</v>
      </c>
      <c r="AZ200" s="30">
        <v>956505</v>
      </c>
      <c r="BA200" s="30">
        <v>0</v>
      </c>
      <c r="BB200" s="30">
        <v>0</v>
      </c>
      <c r="BC200" s="30">
        <v>1083514.5731858879</v>
      </c>
      <c r="BD200" s="30">
        <v>1083514.5731858879</v>
      </c>
      <c r="BE200" s="30">
        <v>0</v>
      </c>
      <c r="BF200" s="30">
        <v>978710.5</v>
      </c>
      <c r="BG200" s="30">
        <v>802924.55628214916</v>
      </c>
      <c r="BH200" s="30">
        <v>907728.62946803705</v>
      </c>
      <c r="BI200" s="30">
        <v>4854.1637939467219</v>
      </c>
      <c r="BJ200" s="30">
        <v>4759.9035066788083</v>
      </c>
      <c r="BK200" s="196">
        <v>1.9802982799053223E-2</v>
      </c>
      <c r="BL200" s="30">
        <v>0</v>
      </c>
      <c r="BM200" s="30">
        <v>0</v>
      </c>
      <c r="BN200" s="38">
        <v>1083514.5731858879</v>
      </c>
      <c r="BO200" s="30">
        <v>5675.4495892293471</v>
      </c>
      <c r="BP200" s="30" t="s">
        <v>412</v>
      </c>
      <c r="BQ200" s="30">
        <v>5794.1955785341597</v>
      </c>
      <c r="BR200" s="196">
        <v>7.1529339612665943E-3</v>
      </c>
      <c r="BS200" s="30">
        <v>-1738.1000000000001</v>
      </c>
      <c r="BT200" s="30">
        <v>1081776.4731858878</v>
      </c>
      <c r="BU200" s="30">
        <v>-2337.5</v>
      </c>
      <c r="BV200" s="38">
        <v>1079438.9731858878</v>
      </c>
      <c r="BW200" s="211">
        <v>22205.5</v>
      </c>
      <c r="BX200" s="212">
        <v>1057233.4731858878</v>
      </c>
      <c r="BZ200" s="23">
        <f t="shared" si="3"/>
        <v>8732084</v>
      </c>
      <c r="CB200" s="320"/>
    </row>
    <row r="201" spans="1:80" x14ac:dyDescent="0.25">
      <c r="A201" s="23">
        <v>110772</v>
      </c>
      <c r="B201" s="23">
        <v>8732443</v>
      </c>
      <c r="C201" s="23" t="s">
        <v>284</v>
      </c>
      <c r="D201" s="223">
        <v>378</v>
      </c>
      <c r="E201" s="223">
        <v>378</v>
      </c>
      <c r="F201" s="223">
        <v>0</v>
      </c>
      <c r="G201" s="30">
        <v>1545049.4367767691</v>
      </c>
      <c r="H201" s="30">
        <v>0</v>
      </c>
      <c r="I201" s="30">
        <v>0</v>
      </c>
      <c r="J201" s="30">
        <v>24379.763953639002</v>
      </c>
      <c r="K201" s="30">
        <v>0</v>
      </c>
      <c r="L201" s="30">
        <v>65355.679999999731</v>
      </c>
      <c r="M201" s="30">
        <v>0</v>
      </c>
      <c r="N201" s="30">
        <v>1659.9099999999983</v>
      </c>
      <c r="O201" s="30">
        <v>4297.9499999999907</v>
      </c>
      <c r="P201" s="30">
        <v>899.11999999999978</v>
      </c>
      <c r="Q201" s="30">
        <v>0</v>
      </c>
      <c r="R201" s="30">
        <v>0</v>
      </c>
      <c r="S201" s="30">
        <v>0</v>
      </c>
      <c r="T201" s="30">
        <v>0</v>
      </c>
      <c r="U201" s="30">
        <v>0</v>
      </c>
      <c r="V201" s="30">
        <v>0</v>
      </c>
      <c r="W201" s="30">
        <v>0</v>
      </c>
      <c r="X201" s="30">
        <v>0</v>
      </c>
      <c r="Y201" s="30">
        <v>0</v>
      </c>
      <c r="Z201" s="30">
        <v>26983.179341271956</v>
      </c>
      <c r="AA201" s="30">
        <v>0</v>
      </c>
      <c r="AB201" s="30">
        <v>144772.66035617649</v>
      </c>
      <c r="AC201" s="30">
        <v>0</v>
      </c>
      <c r="AD201" s="30">
        <v>0</v>
      </c>
      <c r="AE201" s="30">
        <v>0</v>
      </c>
      <c r="AF201" s="30">
        <v>153580.44371785081</v>
      </c>
      <c r="AG201" s="30">
        <v>0</v>
      </c>
      <c r="AH201" s="30">
        <v>0</v>
      </c>
      <c r="AI201" s="30">
        <v>0</v>
      </c>
      <c r="AJ201" s="30">
        <v>56055</v>
      </c>
      <c r="AK201" s="30">
        <v>0</v>
      </c>
      <c r="AL201" s="30">
        <v>0</v>
      </c>
      <c r="AM201" s="30">
        <v>0</v>
      </c>
      <c r="AN201" s="30">
        <v>0</v>
      </c>
      <c r="AO201" s="30">
        <v>0</v>
      </c>
      <c r="AP201" s="30">
        <v>0</v>
      </c>
      <c r="AQ201" s="30">
        <v>0</v>
      </c>
      <c r="AR201" s="30">
        <v>0</v>
      </c>
      <c r="AS201" s="30">
        <v>1545049.4367767691</v>
      </c>
      <c r="AT201" s="30">
        <v>268348.26365108718</v>
      </c>
      <c r="AU201" s="30">
        <v>209635.44371785081</v>
      </c>
      <c r="AV201" s="30">
        <v>220690.91722261111</v>
      </c>
      <c r="AW201" s="38">
        <v>2023033.1441457071</v>
      </c>
      <c r="AX201" s="30">
        <v>1966978.1441457071</v>
      </c>
      <c r="AY201" s="30">
        <v>5115</v>
      </c>
      <c r="AZ201" s="30">
        <v>1933470</v>
      </c>
      <c r="BA201" s="30">
        <v>0</v>
      </c>
      <c r="BB201" s="30">
        <v>0</v>
      </c>
      <c r="BC201" s="30">
        <v>2023033.1441457071</v>
      </c>
      <c r="BD201" s="30">
        <v>2023033.1441457071</v>
      </c>
      <c r="BE201" s="30">
        <v>0</v>
      </c>
      <c r="BF201" s="30">
        <v>1989525</v>
      </c>
      <c r="BG201" s="30">
        <v>1779889.5562821492</v>
      </c>
      <c r="BH201" s="30">
        <v>1813397.7004278563</v>
      </c>
      <c r="BI201" s="30">
        <v>4797.3484138303074</v>
      </c>
      <c r="BJ201" s="30">
        <v>4720.8924855210025</v>
      </c>
      <c r="BK201" s="196">
        <v>1.6195227606600991E-2</v>
      </c>
      <c r="BL201" s="30">
        <v>0</v>
      </c>
      <c r="BM201" s="30">
        <v>0</v>
      </c>
      <c r="BN201" s="38">
        <v>2023033.1441457071</v>
      </c>
      <c r="BO201" s="30">
        <v>5203.6458839833522</v>
      </c>
      <c r="BP201" s="30" t="s">
        <v>412</v>
      </c>
      <c r="BQ201" s="30">
        <v>5351.9395347770032</v>
      </c>
      <c r="BR201" s="196">
        <v>1.7702034914481635E-2</v>
      </c>
      <c r="BS201" s="30">
        <v>-3360.5999999999985</v>
      </c>
      <c r="BT201" s="30">
        <v>2019672.544145707</v>
      </c>
      <c r="BU201" s="30">
        <v>-4725</v>
      </c>
      <c r="BV201" s="38">
        <v>2014947.544145707</v>
      </c>
      <c r="BW201" s="211">
        <v>56055</v>
      </c>
      <c r="BX201" s="212">
        <v>1958892.544145707</v>
      </c>
      <c r="BZ201" s="23">
        <f t="shared" si="3"/>
        <v>8732443</v>
      </c>
      <c r="CB201" s="320"/>
    </row>
    <row r="202" spans="1:80" x14ac:dyDescent="0.25">
      <c r="A202" s="23">
        <v>110802</v>
      </c>
      <c r="B202" s="23">
        <v>8733052</v>
      </c>
      <c r="C202" s="23" t="s">
        <v>285</v>
      </c>
      <c r="D202" s="223">
        <v>273</v>
      </c>
      <c r="E202" s="223">
        <v>273</v>
      </c>
      <c r="F202" s="223">
        <v>0</v>
      </c>
      <c r="G202" s="30">
        <v>1115869.0376721111</v>
      </c>
      <c r="H202" s="30">
        <v>0</v>
      </c>
      <c r="I202" s="30">
        <v>0</v>
      </c>
      <c r="J202" s="30">
        <v>27935.14619687817</v>
      </c>
      <c r="K202" s="30">
        <v>0</v>
      </c>
      <c r="L202" s="30">
        <v>70383.03999999995</v>
      </c>
      <c r="M202" s="30">
        <v>0</v>
      </c>
      <c r="N202" s="30">
        <v>711.38999999999419</v>
      </c>
      <c r="O202" s="30">
        <v>0</v>
      </c>
      <c r="P202" s="30">
        <v>0</v>
      </c>
      <c r="Q202" s="30">
        <v>0</v>
      </c>
      <c r="R202" s="30">
        <v>0</v>
      </c>
      <c r="S202" s="30">
        <v>0</v>
      </c>
      <c r="T202" s="30">
        <v>0</v>
      </c>
      <c r="U202" s="30">
        <v>0</v>
      </c>
      <c r="V202" s="30">
        <v>0</v>
      </c>
      <c r="W202" s="30">
        <v>0</v>
      </c>
      <c r="X202" s="30">
        <v>0</v>
      </c>
      <c r="Y202" s="30">
        <v>0</v>
      </c>
      <c r="Z202" s="30">
        <v>764.79536657766573</v>
      </c>
      <c r="AA202" s="30">
        <v>0</v>
      </c>
      <c r="AB202" s="30">
        <v>133483.25717705544</v>
      </c>
      <c r="AC202" s="30">
        <v>0</v>
      </c>
      <c r="AD202" s="30">
        <v>6558.2973107464823</v>
      </c>
      <c r="AE202" s="30">
        <v>0</v>
      </c>
      <c r="AF202" s="30">
        <v>153580.44371785081</v>
      </c>
      <c r="AG202" s="30">
        <v>0</v>
      </c>
      <c r="AH202" s="30">
        <v>0</v>
      </c>
      <c r="AI202" s="30">
        <v>0</v>
      </c>
      <c r="AJ202" s="30">
        <v>36075</v>
      </c>
      <c r="AK202" s="30">
        <v>0</v>
      </c>
      <c r="AL202" s="30">
        <v>0</v>
      </c>
      <c r="AM202" s="30">
        <v>0</v>
      </c>
      <c r="AN202" s="30">
        <v>0</v>
      </c>
      <c r="AO202" s="30">
        <v>0</v>
      </c>
      <c r="AP202" s="30">
        <v>0</v>
      </c>
      <c r="AQ202" s="30">
        <v>0</v>
      </c>
      <c r="AR202" s="30">
        <v>0</v>
      </c>
      <c r="AS202" s="30">
        <v>1115869.0376721111</v>
      </c>
      <c r="AT202" s="30">
        <v>239835.92605125767</v>
      </c>
      <c r="AU202" s="30">
        <v>189655.44371785081</v>
      </c>
      <c r="AV202" s="30">
        <v>188483.3798036277</v>
      </c>
      <c r="AW202" s="38">
        <v>1545360.4074412195</v>
      </c>
      <c r="AX202" s="30">
        <v>1509285.4074412195</v>
      </c>
      <c r="AY202" s="30">
        <v>5115</v>
      </c>
      <c r="AZ202" s="30">
        <v>1396395</v>
      </c>
      <c r="BA202" s="30">
        <v>0</v>
      </c>
      <c r="BB202" s="30">
        <v>0</v>
      </c>
      <c r="BC202" s="30">
        <v>1545360.4074412195</v>
      </c>
      <c r="BD202" s="30">
        <v>1545360.4074412195</v>
      </c>
      <c r="BE202" s="30">
        <v>0</v>
      </c>
      <c r="BF202" s="30">
        <v>1432470</v>
      </c>
      <c r="BG202" s="30">
        <v>1242814.5562821492</v>
      </c>
      <c r="BH202" s="30">
        <v>1355704.9637233687</v>
      </c>
      <c r="BI202" s="30">
        <v>4965.9522480709475</v>
      </c>
      <c r="BJ202" s="30">
        <v>4938.5325855930159</v>
      </c>
      <c r="BK202" s="196">
        <v>5.5521882265031136E-3</v>
      </c>
      <c r="BL202" s="30">
        <v>0</v>
      </c>
      <c r="BM202" s="30">
        <v>0</v>
      </c>
      <c r="BN202" s="38">
        <v>1545360.4074412195</v>
      </c>
      <c r="BO202" s="30">
        <v>5528.5179759751636</v>
      </c>
      <c r="BP202" s="30" t="s">
        <v>412</v>
      </c>
      <c r="BQ202" s="30">
        <v>5660.6608331180205</v>
      </c>
      <c r="BR202" s="196">
        <v>1.5312926187540654E-3</v>
      </c>
      <c r="BS202" s="30">
        <v>-2521.6499999999996</v>
      </c>
      <c r="BT202" s="30">
        <v>1542838.7574412196</v>
      </c>
      <c r="BU202" s="30">
        <v>-3412.5</v>
      </c>
      <c r="BV202" s="38">
        <v>1539426.2574412196</v>
      </c>
      <c r="BW202" s="211">
        <v>36075</v>
      </c>
      <c r="BX202" s="212">
        <v>1503351.2574412196</v>
      </c>
      <c r="BZ202" s="23">
        <f t="shared" si="3"/>
        <v>8733052</v>
      </c>
      <c r="CB202" s="320"/>
    </row>
    <row r="203" spans="1:80" x14ac:dyDescent="0.25">
      <c r="A203" s="23">
        <v>146469</v>
      </c>
      <c r="B203" s="23">
        <v>8733037</v>
      </c>
      <c r="C203" s="23" t="s">
        <v>286</v>
      </c>
      <c r="D203" s="223">
        <v>74</v>
      </c>
      <c r="E203" s="223">
        <v>74</v>
      </c>
      <c r="F203" s="223">
        <v>0</v>
      </c>
      <c r="G203" s="30">
        <v>302469.99555947335</v>
      </c>
      <c r="H203" s="30">
        <v>0</v>
      </c>
      <c r="I203" s="30">
        <v>0</v>
      </c>
      <c r="J203" s="30">
        <v>6094.9409884097904</v>
      </c>
      <c r="K203" s="30">
        <v>0</v>
      </c>
      <c r="L203" s="30">
        <v>16338.919999999936</v>
      </c>
      <c r="M203" s="30">
        <v>0</v>
      </c>
      <c r="N203" s="30">
        <v>0</v>
      </c>
      <c r="O203" s="30">
        <v>588.97833333333153</v>
      </c>
      <c r="P203" s="30">
        <v>0</v>
      </c>
      <c r="Q203" s="30">
        <v>0</v>
      </c>
      <c r="R203" s="30">
        <v>0</v>
      </c>
      <c r="S203" s="30">
        <v>0</v>
      </c>
      <c r="T203" s="30">
        <v>0</v>
      </c>
      <c r="U203" s="30">
        <v>0</v>
      </c>
      <c r="V203" s="30">
        <v>0</v>
      </c>
      <c r="W203" s="30">
        <v>0</v>
      </c>
      <c r="X203" s="30">
        <v>0</v>
      </c>
      <c r="Y203" s="30">
        <v>0</v>
      </c>
      <c r="Z203" s="30">
        <v>2002.9530883577318</v>
      </c>
      <c r="AA203" s="30">
        <v>0</v>
      </c>
      <c r="AB203" s="30">
        <v>22667.641862097331</v>
      </c>
      <c r="AC203" s="30">
        <v>0</v>
      </c>
      <c r="AD203" s="30">
        <v>3526.8184933923676</v>
      </c>
      <c r="AE203" s="30">
        <v>0</v>
      </c>
      <c r="AF203" s="30">
        <v>153580.44371785081</v>
      </c>
      <c r="AG203" s="30">
        <v>0</v>
      </c>
      <c r="AH203" s="30">
        <v>0</v>
      </c>
      <c r="AI203" s="30">
        <v>0</v>
      </c>
      <c r="AJ203" s="30">
        <v>2619.75</v>
      </c>
      <c r="AK203" s="30">
        <v>0</v>
      </c>
      <c r="AL203" s="30">
        <v>0</v>
      </c>
      <c r="AM203" s="30">
        <v>0</v>
      </c>
      <c r="AN203" s="30">
        <v>0</v>
      </c>
      <c r="AO203" s="30">
        <v>0</v>
      </c>
      <c r="AP203" s="30">
        <v>0</v>
      </c>
      <c r="AQ203" s="30">
        <v>0</v>
      </c>
      <c r="AR203" s="30">
        <v>0</v>
      </c>
      <c r="AS203" s="30">
        <v>302469.99555947335</v>
      </c>
      <c r="AT203" s="30">
        <v>51220.252765590492</v>
      </c>
      <c r="AU203" s="30">
        <v>156200.19371785081</v>
      </c>
      <c r="AV203" s="30">
        <v>37451.561533317239</v>
      </c>
      <c r="AW203" s="38">
        <v>509890.44204291468</v>
      </c>
      <c r="AX203" s="30">
        <v>507270.69204291468</v>
      </c>
      <c r="AY203" s="30">
        <v>5115</v>
      </c>
      <c r="AZ203" s="30">
        <v>378510</v>
      </c>
      <c r="BA203" s="30">
        <v>0</v>
      </c>
      <c r="BB203" s="30">
        <v>0</v>
      </c>
      <c r="BC203" s="30">
        <v>509890.44204291468</v>
      </c>
      <c r="BD203" s="30">
        <v>509890.44204291468</v>
      </c>
      <c r="BE203" s="30">
        <v>0</v>
      </c>
      <c r="BF203" s="30">
        <v>381129.75</v>
      </c>
      <c r="BG203" s="30">
        <v>224929.55628214919</v>
      </c>
      <c r="BH203" s="30">
        <v>353690.24832506385</v>
      </c>
      <c r="BI203" s="30">
        <v>4779.5979503387007</v>
      </c>
      <c r="BJ203" s="30">
        <v>4677.8303885268642</v>
      </c>
      <c r="BK203" s="196">
        <v>2.175529109850538E-2</v>
      </c>
      <c r="BL203" s="30">
        <v>0</v>
      </c>
      <c r="BM203" s="30">
        <v>0</v>
      </c>
      <c r="BN203" s="38">
        <v>509890.44204291468</v>
      </c>
      <c r="BO203" s="30">
        <v>6855.0093519312795</v>
      </c>
      <c r="BP203" s="30" t="s">
        <v>412</v>
      </c>
      <c r="BQ203" s="30">
        <v>6890.4113789583062</v>
      </c>
      <c r="BR203" s="196">
        <v>3.9225567767284808E-2</v>
      </c>
      <c r="BS203" s="30">
        <v>0</v>
      </c>
      <c r="BT203" s="30">
        <v>509890.44204291468</v>
      </c>
      <c r="BU203" s="30">
        <v>0</v>
      </c>
      <c r="BV203" s="38">
        <v>509890.44204291468</v>
      </c>
      <c r="BW203" s="211">
        <v>2619.75</v>
      </c>
      <c r="BX203" s="212">
        <v>507270.69204291468</v>
      </c>
      <c r="BZ203" s="23">
        <f t="shared" si="3"/>
        <v>8733037</v>
      </c>
      <c r="CB203" s="320"/>
    </row>
    <row r="204" spans="1:80" x14ac:dyDescent="0.25">
      <c r="A204" s="23">
        <v>146357</v>
      </c>
      <c r="B204" s="23">
        <v>8732081</v>
      </c>
      <c r="C204" s="23" t="s">
        <v>287</v>
      </c>
      <c r="D204" s="223">
        <v>89</v>
      </c>
      <c r="E204" s="223">
        <v>89</v>
      </c>
      <c r="F204" s="223">
        <v>0</v>
      </c>
      <c r="G204" s="30">
        <v>363781.48114585306</v>
      </c>
      <c r="H204" s="30">
        <v>0</v>
      </c>
      <c r="I204" s="30">
        <v>0</v>
      </c>
      <c r="J204" s="30">
        <v>9650.323231648812</v>
      </c>
      <c r="K204" s="30">
        <v>0</v>
      </c>
      <c r="L204" s="30">
        <v>23879.959999999919</v>
      </c>
      <c r="M204" s="30">
        <v>0</v>
      </c>
      <c r="N204" s="30">
        <v>0</v>
      </c>
      <c r="O204" s="30">
        <v>0</v>
      </c>
      <c r="P204" s="30">
        <v>0</v>
      </c>
      <c r="Q204" s="30">
        <v>0</v>
      </c>
      <c r="R204" s="30">
        <v>0</v>
      </c>
      <c r="S204" s="30">
        <v>0</v>
      </c>
      <c r="T204" s="30">
        <v>0</v>
      </c>
      <c r="U204" s="30">
        <v>0</v>
      </c>
      <c r="V204" s="30">
        <v>0</v>
      </c>
      <c r="W204" s="30">
        <v>0</v>
      </c>
      <c r="X204" s="30">
        <v>0</v>
      </c>
      <c r="Y204" s="30">
        <v>0</v>
      </c>
      <c r="Z204" s="30">
        <v>682.53784294712852</v>
      </c>
      <c r="AA204" s="30">
        <v>0</v>
      </c>
      <c r="AB204" s="30">
        <v>30200.090152061053</v>
      </c>
      <c r="AC204" s="30">
        <v>0</v>
      </c>
      <c r="AD204" s="30">
        <v>0</v>
      </c>
      <c r="AE204" s="30">
        <v>0</v>
      </c>
      <c r="AF204" s="30">
        <v>153580.44371785081</v>
      </c>
      <c r="AG204" s="30">
        <v>33729.148349380615</v>
      </c>
      <c r="AH204" s="30">
        <v>0</v>
      </c>
      <c r="AI204" s="30">
        <v>0</v>
      </c>
      <c r="AJ204" s="30">
        <v>2495</v>
      </c>
      <c r="AK204" s="30">
        <v>0</v>
      </c>
      <c r="AL204" s="30">
        <v>0</v>
      </c>
      <c r="AM204" s="30">
        <v>0</v>
      </c>
      <c r="AN204" s="30">
        <v>0</v>
      </c>
      <c r="AO204" s="30">
        <v>0</v>
      </c>
      <c r="AP204" s="30">
        <v>0</v>
      </c>
      <c r="AQ204" s="30">
        <v>0</v>
      </c>
      <c r="AR204" s="30">
        <v>0</v>
      </c>
      <c r="AS204" s="30">
        <v>363781.48114585306</v>
      </c>
      <c r="AT204" s="30">
        <v>64412.911226656914</v>
      </c>
      <c r="AU204" s="30">
        <v>189804.59206723142</v>
      </c>
      <c r="AV204" s="30">
        <v>48104.377721060053</v>
      </c>
      <c r="AW204" s="38">
        <v>617998.98443974135</v>
      </c>
      <c r="AX204" s="30">
        <v>615503.98443974135</v>
      </c>
      <c r="AY204" s="30">
        <v>5115</v>
      </c>
      <c r="AZ204" s="30">
        <v>455235</v>
      </c>
      <c r="BA204" s="30">
        <v>0</v>
      </c>
      <c r="BB204" s="30">
        <v>0</v>
      </c>
      <c r="BC204" s="30">
        <v>617998.98443974135</v>
      </c>
      <c r="BD204" s="30">
        <v>617998.98443974135</v>
      </c>
      <c r="BE204" s="30">
        <v>0</v>
      </c>
      <c r="BF204" s="30">
        <v>457730</v>
      </c>
      <c r="BG204" s="30">
        <v>267925.40793276858</v>
      </c>
      <c r="BH204" s="30">
        <v>428194.39237250993</v>
      </c>
      <c r="BI204" s="30">
        <v>4811.1729480057293</v>
      </c>
      <c r="BJ204" s="30">
        <v>4601.6937801358363</v>
      </c>
      <c r="BK204" s="196">
        <v>4.5522187672320392E-2</v>
      </c>
      <c r="BL204" s="30">
        <v>0</v>
      </c>
      <c r="BM204" s="30">
        <v>0</v>
      </c>
      <c r="BN204" s="38">
        <v>617998.98443974135</v>
      </c>
      <c r="BO204" s="30">
        <v>6915.7751060645096</v>
      </c>
      <c r="BP204" s="30" t="s">
        <v>412</v>
      </c>
      <c r="BQ204" s="30">
        <v>6943.8088139296779</v>
      </c>
      <c r="BR204" s="196">
        <v>4.8772471580887933E-2</v>
      </c>
      <c r="BS204" s="30">
        <v>0</v>
      </c>
      <c r="BT204" s="30">
        <v>617998.98443974135</v>
      </c>
      <c r="BU204" s="30">
        <v>0</v>
      </c>
      <c r="BV204" s="38">
        <v>617998.98443974135</v>
      </c>
      <c r="BW204" s="211">
        <v>2495</v>
      </c>
      <c r="BX204" s="212">
        <v>615503.98443974135</v>
      </c>
      <c r="BZ204" s="23">
        <f t="shared" si="3"/>
        <v>8732081</v>
      </c>
      <c r="CB204" s="320"/>
    </row>
    <row r="205" spans="1:80" x14ac:dyDescent="0.25">
      <c r="A205" s="23">
        <v>110620</v>
      </c>
      <c r="B205" s="23">
        <v>8732046</v>
      </c>
      <c r="C205" s="23" t="s">
        <v>288</v>
      </c>
      <c r="D205" s="223">
        <v>313</v>
      </c>
      <c r="E205" s="223">
        <v>313</v>
      </c>
      <c r="F205" s="223">
        <v>0</v>
      </c>
      <c r="G205" s="30">
        <v>1279366.3325691237</v>
      </c>
      <c r="H205" s="30">
        <v>0</v>
      </c>
      <c r="I205" s="30">
        <v>0</v>
      </c>
      <c r="J205" s="30">
        <v>10666.146729717144</v>
      </c>
      <c r="K205" s="30">
        <v>0</v>
      </c>
      <c r="L205" s="30">
        <v>26393.64</v>
      </c>
      <c r="M205" s="30">
        <v>0</v>
      </c>
      <c r="N205" s="30">
        <v>237.12999999999943</v>
      </c>
      <c r="O205" s="30">
        <v>573.05999999999938</v>
      </c>
      <c r="P205" s="30">
        <v>0</v>
      </c>
      <c r="Q205" s="30">
        <v>0</v>
      </c>
      <c r="R205" s="30">
        <v>0</v>
      </c>
      <c r="S205" s="30">
        <v>0</v>
      </c>
      <c r="T205" s="30">
        <v>0</v>
      </c>
      <c r="U205" s="30">
        <v>0</v>
      </c>
      <c r="V205" s="30">
        <v>0</v>
      </c>
      <c r="W205" s="30">
        <v>0</v>
      </c>
      <c r="X205" s="30">
        <v>0</v>
      </c>
      <c r="Y205" s="30">
        <v>0</v>
      </c>
      <c r="Z205" s="30">
        <v>8795.3071039005463</v>
      </c>
      <c r="AA205" s="30">
        <v>0</v>
      </c>
      <c r="AB205" s="30">
        <v>66021.869032915172</v>
      </c>
      <c r="AC205" s="30">
        <v>0</v>
      </c>
      <c r="AD205" s="30">
        <v>0</v>
      </c>
      <c r="AE205" s="30">
        <v>0</v>
      </c>
      <c r="AF205" s="30">
        <v>153580.44371785081</v>
      </c>
      <c r="AG205" s="30">
        <v>0</v>
      </c>
      <c r="AH205" s="30">
        <v>0</v>
      </c>
      <c r="AI205" s="30">
        <v>0</v>
      </c>
      <c r="AJ205" s="30">
        <v>46065</v>
      </c>
      <c r="AK205" s="30">
        <v>0</v>
      </c>
      <c r="AL205" s="30">
        <v>0</v>
      </c>
      <c r="AM205" s="30">
        <v>0</v>
      </c>
      <c r="AN205" s="30">
        <v>0</v>
      </c>
      <c r="AO205" s="30">
        <v>0</v>
      </c>
      <c r="AP205" s="30">
        <v>0</v>
      </c>
      <c r="AQ205" s="30">
        <v>0</v>
      </c>
      <c r="AR205" s="30">
        <v>0</v>
      </c>
      <c r="AS205" s="30">
        <v>1279366.3325691237</v>
      </c>
      <c r="AT205" s="30">
        <v>112687.15286653285</v>
      </c>
      <c r="AU205" s="30">
        <v>199645.44371785081</v>
      </c>
      <c r="AV205" s="30">
        <v>121510.14350865183</v>
      </c>
      <c r="AW205" s="38">
        <v>1591698.9291535073</v>
      </c>
      <c r="AX205" s="30">
        <v>1545633.9291535073</v>
      </c>
      <c r="AY205" s="30">
        <v>5115</v>
      </c>
      <c r="AZ205" s="30">
        <v>1600995</v>
      </c>
      <c r="BA205" s="30">
        <v>55361.070846492657</v>
      </c>
      <c r="BB205" s="30">
        <v>0</v>
      </c>
      <c r="BC205" s="30">
        <v>1647060</v>
      </c>
      <c r="BD205" s="30">
        <v>1647059.9999999998</v>
      </c>
      <c r="BE205" s="30">
        <v>0</v>
      </c>
      <c r="BF205" s="30">
        <v>1647060</v>
      </c>
      <c r="BG205" s="30">
        <v>1447414.5562821492</v>
      </c>
      <c r="BH205" s="30">
        <v>1447414.5562821492</v>
      </c>
      <c r="BI205" s="30">
        <v>4624.3276558535117</v>
      </c>
      <c r="BJ205" s="30">
        <v>4616.41477178689</v>
      </c>
      <c r="BK205" s="196">
        <v>1.7140756318043831E-3</v>
      </c>
      <c r="BL205" s="30">
        <v>0</v>
      </c>
      <c r="BM205" s="30">
        <v>0</v>
      </c>
      <c r="BN205" s="38">
        <v>1647060</v>
      </c>
      <c r="BO205" s="30">
        <v>5115</v>
      </c>
      <c r="BP205" s="30" t="s">
        <v>412</v>
      </c>
      <c r="BQ205" s="30">
        <v>5262.1725239616617</v>
      </c>
      <c r="BR205" s="196">
        <v>3.9418807065993988E-4</v>
      </c>
      <c r="BS205" s="30">
        <v>-2695.55</v>
      </c>
      <c r="BT205" s="30">
        <v>1644364.45</v>
      </c>
      <c r="BU205" s="30">
        <v>-3912.5</v>
      </c>
      <c r="BV205" s="38">
        <v>1640451.95</v>
      </c>
      <c r="BW205" s="211">
        <v>46065</v>
      </c>
      <c r="BX205" s="212">
        <v>1594386.95</v>
      </c>
      <c r="BZ205" s="23">
        <f t="shared" si="3"/>
        <v>8732046</v>
      </c>
      <c r="CB205" s="320"/>
    </row>
    <row r="206" spans="1:80" x14ac:dyDescent="0.25">
      <c r="A206" s="23">
        <v>136580</v>
      </c>
      <c r="B206" s="23">
        <v>8734007</v>
      </c>
      <c r="C206" s="23" t="s">
        <v>289</v>
      </c>
      <c r="D206" s="223">
        <v>1245</v>
      </c>
      <c r="E206" s="223">
        <v>0</v>
      </c>
      <c r="F206" s="223">
        <v>1245</v>
      </c>
      <c r="G206" s="30">
        <v>0</v>
      </c>
      <c r="H206" s="30">
        <v>4346276.2689231941</v>
      </c>
      <c r="I206" s="30">
        <v>3126775.1306630024</v>
      </c>
      <c r="J206" s="30">
        <v>0</v>
      </c>
      <c r="K206" s="30">
        <v>101074.43805779525</v>
      </c>
      <c r="L206" s="30">
        <v>0</v>
      </c>
      <c r="M206" s="30">
        <v>372690.23999999894</v>
      </c>
      <c r="N206" s="30">
        <v>0</v>
      </c>
      <c r="O206" s="30">
        <v>0</v>
      </c>
      <c r="P206" s="30">
        <v>0</v>
      </c>
      <c r="Q206" s="30">
        <v>0</v>
      </c>
      <c r="R206" s="30">
        <v>0</v>
      </c>
      <c r="S206" s="30">
        <v>0</v>
      </c>
      <c r="T206" s="30">
        <v>693.97842937339055</v>
      </c>
      <c r="U206" s="30">
        <v>5551.8274349871426</v>
      </c>
      <c r="V206" s="30">
        <v>653.74779578652897</v>
      </c>
      <c r="W206" s="30">
        <v>714.09374616682385</v>
      </c>
      <c r="X206" s="30">
        <v>0</v>
      </c>
      <c r="Y206" s="30">
        <v>975.59286448143541</v>
      </c>
      <c r="Z206" s="30">
        <v>0</v>
      </c>
      <c r="AA206" s="30">
        <v>44478.106926483626</v>
      </c>
      <c r="AB206" s="30">
        <v>0</v>
      </c>
      <c r="AC206" s="30">
        <v>519177.12706084899</v>
      </c>
      <c r="AD206" s="30">
        <v>0</v>
      </c>
      <c r="AE206" s="30">
        <v>0</v>
      </c>
      <c r="AF206" s="30">
        <v>153580.44371785081</v>
      </c>
      <c r="AG206" s="30">
        <v>0</v>
      </c>
      <c r="AH206" s="30">
        <v>0</v>
      </c>
      <c r="AI206" s="30">
        <v>0</v>
      </c>
      <c r="AJ206" s="30">
        <v>52725</v>
      </c>
      <c r="AK206" s="30">
        <v>0</v>
      </c>
      <c r="AL206" s="30">
        <v>0</v>
      </c>
      <c r="AM206" s="30">
        <v>0</v>
      </c>
      <c r="AN206" s="30">
        <v>0</v>
      </c>
      <c r="AO206" s="30">
        <v>0</v>
      </c>
      <c r="AP206" s="30">
        <v>0</v>
      </c>
      <c r="AQ206" s="30">
        <v>0</v>
      </c>
      <c r="AR206" s="30">
        <v>0</v>
      </c>
      <c r="AS206" s="30">
        <v>7473051.399586197</v>
      </c>
      <c r="AT206" s="30">
        <v>1046009.1523159222</v>
      </c>
      <c r="AU206" s="30">
        <v>206305.44371785081</v>
      </c>
      <c r="AV206" s="30">
        <v>871917.5810531727</v>
      </c>
      <c r="AW206" s="38">
        <v>8725365.9956199694</v>
      </c>
      <c r="AX206" s="30">
        <v>8672640.9956199694</v>
      </c>
      <c r="AY206" s="30">
        <v>6640</v>
      </c>
      <c r="AZ206" s="30">
        <v>8266800</v>
      </c>
      <c r="BA206" s="30">
        <v>0</v>
      </c>
      <c r="BB206" s="30">
        <v>0</v>
      </c>
      <c r="BC206" s="30">
        <v>8725365.9956199694</v>
      </c>
      <c r="BD206" s="30">
        <v>0</v>
      </c>
      <c r="BE206" s="30">
        <v>8725365.9956199694</v>
      </c>
      <c r="BF206" s="30">
        <v>8319525</v>
      </c>
      <c r="BG206" s="30">
        <v>8113219.5562821496</v>
      </c>
      <c r="BH206" s="30">
        <v>8519060.5519021191</v>
      </c>
      <c r="BI206" s="30">
        <v>6842.6189171904571</v>
      </c>
      <c r="BJ206" s="30">
        <v>6622.5559889461329</v>
      </c>
      <c r="BK206" s="196">
        <v>3.3229304306620668E-2</v>
      </c>
      <c r="BL206" s="30">
        <v>0</v>
      </c>
      <c r="BM206" s="30">
        <v>0</v>
      </c>
      <c r="BN206" s="38">
        <v>8725365.9956199694</v>
      </c>
      <c r="BO206" s="30">
        <v>6965.9767033092121</v>
      </c>
      <c r="BP206" s="30" t="s">
        <v>412</v>
      </c>
      <c r="BQ206" s="30">
        <v>7008.3261008995742</v>
      </c>
      <c r="BR206" s="196">
        <v>3.2441700954981778E-2</v>
      </c>
      <c r="BS206" s="30">
        <v>0</v>
      </c>
      <c r="BT206" s="30">
        <v>8725365.9956199694</v>
      </c>
      <c r="BU206" s="30">
        <v>0</v>
      </c>
      <c r="BV206" s="38">
        <v>8725365.9956199694</v>
      </c>
      <c r="BW206" s="211">
        <v>52725</v>
      </c>
      <c r="BX206" s="212">
        <v>8672640.9956199694</v>
      </c>
      <c r="BZ206" s="23">
        <f t="shared" si="3"/>
        <v>8734007</v>
      </c>
      <c r="CB206" s="320"/>
    </row>
    <row r="207" spans="1:80" x14ac:dyDescent="0.25">
      <c r="A207" s="23">
        <v>110834</v>
      </c>
      <c r="B207" s="23">
        <v>8733325</v>
      </c>
      <c r="C207" s="23" t="s">
        <v>290</v>
      </c>
      <c r="D207" s="223">
        <v>163</v>
      </c>
      <c r="E207" s="223">
        <v>163</v>
      </c>
      <c r="F207" s="223">
        <v>0</v>
      </c>
      <c r="G207" s="30">
        <v>666251.47670532647</v>
      </c>
      <c r="H207" s="30">
        <v>0</v>
      </c>
      <c r="I207" s="30">
        <v>0</v>
      </c>
      <c r="J207" s="30">
        <v>29458.881443980623</v>
      </c>
      <c r="K207" s="30">
        <v>0</v>
      </c>
      <c r="L207" s="30">
        <v>72896.719999999841</v>
      </c>
      <c r="M207" s="30">
        <v>0</v>
      </c>
      <c r="N207" s="30">
        <v>6402.5099999999966</v>
      </c>
      <c r="O207" s="30">
        <v>1146.1199999999953</v>
      </c>
      <c r="P207" s="30">
        <v>6293.8399999999974</v>
      </c>
      <c r="Q207" s="30">
        <v>0</v>
      </c>
      <c r="R207" s="30">
        <v>0</v>
      </c>
      <c r="S207" s="30">
        <v>0</v>
      </c>
      <c r="T207" s="30">
        <v>0</v>
      </c>
      <c r="U207" s="30">
        <v>0</v>
      </c>
      <c r="V207" s="30">
        <v>0</v>
      </c>
      <c r="W207" s="30">
        <v>0</v>
      </c>
      <c r="X207" s="30">
        <v>0</v>
      </c>
      <c r="Y207" s="30">
        <v>0</v>
      </c>
      <c r="Z207" s="30">
        <v>10489.856374672521</v>
      </c>
      <c r="AA207" s="30">
        <v>0</v>
      </c>
      <c r="AB207" s="30">
        <v>62140.760982748259</v>
      </c>
      <c r="AC207" s="30">
        <v>0</v>
      </c>
      <c r="AD207" s="30">
        <v>5171.3462178393784</v>
      </c>
      <c r="AE207" s="30">
        <v>0</v>
      </c>
      <c r="AF207" s="30">
        <v>153580.44371785081</v>
      </c>
      <c r="AG207" s="30">
        <v>0</v>
      </c>
      <c r="AH207" s="30">
        <v>0</v>
      </c>
      <c r="AI207" s="30">
        <v>0</v>
      </c>
      <c r="AJ207" s="30">
        <v>4690.6000000000004</v>
      </c>
      <c r="AK207" s="30">
        <v>0</v>
      </c>
      <c r="AL207" s="30">
        <v>0</v>
      </c>
      <c r="AM207" s="30">
        <v>0</v>
      </c>
      <c r="AN207" s="30">
        <v>0</v>
      </c>
      <c r="AO207" s="30">
        <v>0</v>
      </c>
      <c r="AP207" s="30">
        <v>0</v>
      </c>
      <c r="AQ207" s="30">
        <v>0</v>
      </c>
      <c r="AR207" s="30">
        <v>0</v>
      </c>
      <c r="AS207" s="30">
        <v>666251.47670532647</v>
      </c>
      <c r="AT207" s="30">
        <v>194000.0350192406</v>
      </c>
      <c r="AU207" s="30">
        <v>158271.04371785081</v>
      </c>
      <c r="AV207" s="30">
        <v>109408.23269535936</v>
      </c>
      <c r="AW207" s="38">
        <v>1018522.5554424179</v>
      </c>
      <c r="AX207" s="30">
        <v>1013831.9554424179</v>
      </c>
      <c r="AY207" s="30">
        <v>5115</v>
      </c>
      <c r="AZ207" s="30">
        <v>833745</v>
      </c>
      <c r="BA207" s="30">
        <v>0</v>
      </c>
      <c r="BB207" s="30">
        <v>0</v>
      </c>
      <c r="BC207" s="30">
        <v>1018522.5554424179</v>
      </c>
      <c r="BD207" s="30">
        <v>1018522.5554424179</v>
      </c>
      <c r="BE207" s="30">
        <v>0</v>
      </c>
      <c r="BF207" s="30">
        <v>838435.6</v>
      </c>
      <c r="BG207" s="30">
        <v>680164.55628214916</v>
      </c>
      <c r="BH207" s="30">
        <v>860251.51172456704</v>
      </c>
      <c r="BI207" s="30">
        <v>5277.6166363470375</v>
      </c>
      <c r="BJ207" s="30">
        <v>5077.5256851014747</v>
      </c>
      <c r="BK207" s="196">
        <v>3.9407176576707746E-2</v>
      </c>
      <c r="BL207" s="30">
        <v>0</v>
      </c>
      <c r="BM207" s="30">
        <v>0</v>
      </c>
      <c r="BN207" s="38">
        <v>1018522.5554424179</v>
      </c>
      <c r="BO207" s="30">
        <v>6219.8279474994961</v>
      </c>
      <c r="BP207" s="30" t="s">
        <v>412</v>
      </c>
      <c r="BQ207" s="30">
        <v>6248.6046346160601</v>
      </c>
      <c r="BR207" s="196">
        <v>3.9308868265338637E-2</v>
      </c>
      <c r="BS207" s="30">
        <v>-1622.5999999999995</v>
      </c>
      <c r="BT207" s="30">
        <v>1016899.9554424179</v>
      </c>
      <c r="BU207" s="30">
        <v>-2037.5</v>
      </c>
      <c r="BV207" s="38">
        <v>1014862.4554424179</v>
      </c>
      <c r="BW207" s="211">
        <v>4690.6000000000004</v>
      </c>
      <c r="BX207" s="212">
        <v>1010171.8554424179</v>
      </c>
      <c r="BZ207" s="23">
        <f t="shared" si="3"/>
        <v>8733325</v>
      </c>
      <c r="CB207" s="320"/>
    </row>
    <row r="208" spans="1:80" x14ac:dyDescent="0.25">
      <c r="A208" s="23">
        <v>110685</v>
      </c>
      <c r="B208" s="23">
        <v>8732217</v>
      </c>
      <c r="C208" s="23" t="s">
        <v>291</v>
      </c>
      <c r="D208" s="223">
        <v>140</v>
      </c>
      <c r="E208" s="223">
        <v>140</v>
      </c>
      <c r="F208" s="223">
        <v>0</v>
      </c>
      <c r="G208" s="30">
        <v>572240.53213954414</v>
      </c>
      <c r="H208" s="30">
        <v>0</v>
      </c>
      <c r="I208" s="30">
        <v>0</v>
      </c>
      <c r="J208" s="30">
        <v>19808.558212331802</v>
      </c>
      <c r="K208" s="30">
        <v>0</v>
      </c>
      <c r="L208" s="30">
        <v>51530.439999999842</v>
      </c>
      <c r="M208" s="30">
        <v>0</v>
      </c>
      <c r="N208" s="30">
        <v>0</v>
      </c>
      <c r="O208" s="30">
        <v>859.58999999999878</v>
      </c>
      <c r="P208" s="30">
        <v>0</v>
      </c>
      <c r="Q208" s="30">
        <v>0</v>
      </c>
      <c r="R208" s="30">
        <v>0</v>
      </c>
      <c r="S208" s="30">
        <v>0</v>
      </c>
      <c r="T208" s="30">
        <v>0</v>
      </c>
      <c r="U208" s="30">
        <v>0</v>
      </c>
      <c r="V208" s="30">
        <v>0</v>
      </c>
      <c r="W208" s="30">
        <v>0</v>
      </c>
      <c r="X208" s="30">
        <v>0</v>
      </c>
      <c r="Y208" s="30">
        <v>0</v>
      </c>
      <c r="Z208" s="30">
        <v>4294.6201353976621</v>
      </c>
      <c r="AA208" s="30">
        <v>0</v>
      </c>
      <c r="AB208" s="30">
        <v>68133.218306684052</v>
      </c>
      <c r="AC208" s="30">
        <v>0</v>
      </c>
      <c r="AD208" s="30">
        <v>9510.5217799344173</v>
      </c>
      <c r="AE208" s="30">
        <v>0</v>
      </c>
      <c r="AF208" s="30">
        <v>153580.44371785081</v>
      </c>
      <c r="AG208" s="30">
        <v>7711.4980828651087</v>
      </c>
      <c r="AH208" s="30">
        <v>0</v>
      </c>
      <c r="AI208" s="30">
        <v>0</v>
      </c>
      <c r="AJ208" s="30">
        <v>24950</v>
      </c>
      <c r="AK208" s="30">
        <v>0</v>
      </c>
      <c r="AL208" s="30">
        <v>0</v>
      </c>
      <c r="AM208" s="30">
        <v>0</v>
      </c>
      <c r="AN208" s="30">
        <v>0</v>
      </c>
      <c r="AO208" s="30">
        <v>0</v>
      </c>
      <c r="AP208" s="30">
        <v>0</v>
      </c>
      <c r="AQ208" s="30">
        <v>0</v>
      </c>
      <c r="AR208" s="30">
        <v>0</v>
      </c>
      <c r="AS208" s="30">
        <v>572240.53213954414</v>
      </c>
      <c r="AT208" s="30">
        <v>154136.94843434775</v>
      </c>
      <c r="AU208" s="30">
        <v>186241.94180071593</v>
      </c>
      <c r="AV208" s="30">
        <v>98801.431913498978</v>
      </c>
      <c r="AW208" s="38">
        <v>912619.42237460776</v>
      </c>
      <c r="AX208" s="30">
        <v>887669.42237460776</v>
      </c>
      <c r="AY208" s="30">
        <v>5115</v>
      </c>
      <c r="AZ208" s="30">
        <v>716100</v>
      </c>
      <c r="BA208" s="30">
        <v>0</v>
      </c>
      <c r="BB208" s="30">
        <v>0</v>
      </c>
      <c r="BC208" s="30">
        <v>912619.42237460776</v>
      </c>
      <c r="BD208" s="30">
        <v>912619.42237460776</v>
      </c>
      <c r="BE208" s="30">
        <v>0</v>
      </c>
      <c r="BF208" s="30">
        <v>741050</v>
      </c>
      <c r="BG208" s="30">
        <v>554808.05819928413</v>
      </c>
      <c r="BH208" s="30">
        <v>726377.48057389189</v>
      </c>
      <c r="BI208" s="30">
        <v>5188.4105755277997</v>
      </c>
      <c r="BJ208" s="30">
        <v>5008.5241869513347</v>
      </c>
      <c r="BK208" s="196">
        <v>3.5916046695975111E-2</v>
      </c>
      <c r="BL208" s="30">
        <v>0</v>
      </c>
      <c r="BM208" s="30">
        <v>0</v>
      </c>
      <c r="BN208" s="38">
        <v>912619.42237460776</v>
      </c>
      <c r="BO208" s="30">
        <v>6340.4958741043411</v>
      </c>
      <c r="BP208" s="30" t="s">
        <v>412</v>
      </c>
      <c r="BQ208" s="30">
        <v>6518.7101598186273</v>
      </c>
      <c r="BR208" s="196">
        <v>2.5260155811974494E-2</v>
      </c>
      <c r="BS208" s="30">
        <v>-1343.3499999999997</v>
      </c>
      <c r="BT208" s="30">
        <v>911276.07237460779</v>
      </c>
      <c r="BU208" s="30">
        <v>-1750</v>
      </c>
      <c r="BV208" s="38">
        <v>909526.07237460779</v>
      </c>
      <c r="BW208" s="211">
        <v>24950</v>
      </c>
      <c r="BX208" s="212">
        <v>884576.07237460779</v>
      </c>
      <c r="BZ208" s="23">
        <f t="shared" si="3"/>
        <v>8732217</v>
      </c>
      <c r="CB208" s="320"/>
    </row>
    <row r="209" spans="1:80" x14ac:dyDescent="0.25">
      <c r="A209" s="23">
        <v>135132</v>
      </c>
      <c r="B209" s="23">
        <v>8733943</v>
      </c>
      <c r="C209" s="23" t="s">
        <v>292</v>
      </c>
      <c r="D209" s="223">
        <v>424</v>
      </c>
      <c r="E209" s="223">
        <v>424</v>
      </c>
      <c r="F209" s="223">
        <v>0</v>
      </c>
      <c r="G209" s="30">
        <v>1733071.3259083338</v>
      </c>
      <c r="H209" s="30">
        <v>0</v>
      </c>
      <c r="I209" s="30">
        <v>0</v>
      </c>
      <c r="J209" s="30">
        <v>30474.704942048957</v>
      </c>
      <c r="K209" s="30">
        <v>0</v>
      </c>
      <c r="L209" s="30">
        <v>75410.399999999921</v>
      </c>
      <c r="M209" s="30">
        <v>0</v>
      </c>
      <c r="N209" s="30">
        <v>0</v>
      </c>
      <c r="O209" s="30">
        <v>0</v>
      </c>
      <c r="P209" s="30">
        <v>0</v>
      </c>
      <c r="Q209" s="30">
        <v>0</v>
      </c>
      <c r="R209" s="30">
        <v>0</v>
      </c>
      <c r="S209" s="30">
        <v>0</v>
      </c>
      <c r="T209" s="30">
        <v>0</v>
      </c>
      <c r="U209" s="30">
        <v>0</v>
      </c>
      <c r="V209" s="30">
        <v>0</v>
      </c>
      <c r="W209" s="30">
        <v>0</v>
      </c>
      <c r="X209" s="30">
        <v>0</v>
      </c>
      <c r="Y209" s="30">
        <v>0</v>
      </c>
      <c r="Z209" s="30">
        <v>26885.07609102879</v>
      </c>
      <c r="AA209" s="30">
        <v>0</v>
      </c>
      <c r="AB209" s="30">
        <v>147233.2096555981</v>
      </c>
      <c r="AC209" s="30">
        <v>0</v>
      </c>
      <c r="AD209" s="30">
        <v>0</v>
      </c>
      <c r="AE209" s="30">
        <v>0</v>
      </c>
      <c r="AF209" s="30">
        <v>153580.44371785081</v>
      </c>
      <c r="AG209" s="30">
        <v>0</v>
      </c>
      <c r="AH209" s="30">
        <v>0</v>
      </c>
      <c r="AI209" s="30">
        <v>0</v>
      </c>
      <c r="AJ209" s="30">
        <v>76590</v>
      </c>
      <c r="AK209" s="30">
        <v>0</v>
      </c>
      <c r="AL209" s="30">
        <v>0</v>
      </c>
      <c r="AM209" s="30">
        <v>0</v>
      </c>
      <c r="AN209" s="30">
        <v>0</v>
      </c>
      <c r="AO209" s="30">
        <v>0</v>
      </c>
      <c r="AP209" s="30">
        <v>0</v>
      </c>
      <c r="AQ209" s="30">
        <v>0</v>
      </c>
      <c r="AR209" s="30">
        <v>0</v>
      </c>
      <c r="AS209" s="30">
        <v>1733071.3259083338</v>
      </c>
      <c r="AT209" s="30">
        <v>280003.39068867575</v>
      </c>
      <c r="AU209" s="30">
        <v>230170.44371785081</v>
      </c>
      <c r="AV209" s="30">
        <v>227144.57318613635</v>
      </c>
      <c r="AW209" s="38">
        <v>2243245.1603148603</v>
      </c>
      <c r="AX209" s="30">
        <v>2166655.1603148603</v>
      </c>
      <c r="AY209" s="30">
        <v>5115</v>
      </c>
      <c r="AZ209" s="30">
        <v>2168760</v>
      </c>
      <c r="BA209" s="30">
        <v>2104.8396851397119</v>
      </c>
      <c r="BB209" s="30">
        <v>0</v>
      </c>
      <c r="BC209" s="30">
        <v>2245350</v>
      </c>
      <c r="BD209" s="30">
        <v>2245350</v>
      </c>
      <c r="BE209" s="30">
        <v>0</v>
      </c>
      <c r="BF209" s="30">
        <v>2245350</v>
      </c>
      <c r="BG209" s="30">
        <v>2015179.5562821492</v>
      </c>
      <c r="BH209" s="30">
        <v>2015179.5562821492</v>
      </c>
      <c r="BI209" s="30">
        <v>4752.7819723635594</v>
      </c>
      <c r="BJ209" s="30">
        <v>4746.5097077613391</v>
      </c>
      <c r="BK209" s="196">
        <v>1.3214477560140815E-3</v>
      </c>
      <c r="BL209" s="30">
        <v>0</v>
      </c>
      <c r="BM209" s="30">
        <v>0</v>
      </c>
      <c r="BN209" s="38">
        <v>2245350</v>
      </c>
      <c r="BO209" s="30">
        <v>5115</v>
      </c>
      <c r="BP209" s="30" t="s">
        <v>412</v>
      </c>
      <c r="BQ209" s="30">
        <v>5295.6367924528304</v>
      </c>
      <c r="BR209" s="196">
        <v>-1.7408475765227083E-3</v>
      </c>
      <c r="BS209" s="30">
        <v>-3798.2</v>
      </c>
      <c r="BT209" s="30">
        <v>2241551.7999999998</v>
      </c>
      <c r="BU209" s="30">
        <v>-5300</v>
      </c>
      <c r="BV209" s="38">
        <v>2236251.7999999998</v>
      </c>
      <c r="BW209" s="211">
        <v>76590</v>
      </c>
      <c r="BX209" s="212">
        <v>2159661.7999999998</v>
      </c>
      <c r="BZ209" s="23">
        <f t="shared" si="3"/>
        <v>8733943</v>
      </c>
      <c r="CB209" s="320"/>
    </row>
    <row r="210" spans="1:80" x14ac:dyDescent="0.25">
      <c r="A210" s="23">
        <v>110847</v>
      </c>
      <c r="B210" s="23">
        <v>8733368</v>
      </c>
      <c r="C210" s="23" t="s">
        <v>293</v>
      </c>
      <c r="D210" s="223">
        <v>133</v>
      </c>
      <c r="E210" s="223">
        <v>133</v>
      </c>
      <c r="F210" s="223">
        <v>0</v>
      </c>
      <c r="G210" s="30">
        <v>543628.50553256692</v>
      </c>
      <c r="H210" s="30">
        <v>0</v>
      </c>
      <c r="I210" s="30">
        <v>0</v>
      </c>
      <c r="J210" s="30">
        <v>4571.2057413073462</v>
      </c>
      <c r="K210" s="30">
        <v>0</v>
      </c>
      <c r="L210" s="30">
        <v>11311.559999999994</v>
      </c>
      <c r="M210" s="30">
        <v>0</v>
      </c>
      <c r="N210" s="30">
        <v>2371.2999999999993</v>
      </c>
      <c r="O210" s="30">
        <v>573.05999999999972</v>
      </c>
      <c r="P210" s="30">
        <v>449.55999999999977</v>
      </c>
      <c r="Q210" s="30">
        <v>0</v>
      </c>
      <c r="R210" s="30">
        <v>0</v>
      </c>
      <c r="S210" s="30">
        <v>0</v>
      </c>
      <c r="T210" s="30">
        <v>0</v>
      </c>
      <c r="U210" s="30">
        <v>0</v>
      </c>
      <c r="V210" s="30">
        <v>0</v>
      </c>
      <c r="W210" s="30">
        <v>0</v>
      </c>
      <c r="X210" s="30">
        <v>0</v>
      </c>
      <c r="Y210" s="30">
        <v>0</v>
      </c>
      <c r="Z210" s="30">
        <v>728.55163011210277</v>
      </c>
      <c r="AA210" s="30">
        <v>0</v>
      </c>
      <c r="AB210" s="30">
        <v>39568.409540121829</v>
      </c>
      <c r="AC210" s="30">
        <v>0</v>
      </c>
      <c r="AD210" s="30">
        <v>0</v>
      </c>
      <c r="AE210" s="30">
        <v>0</v>
      </c>
      <c r="AF210" s="30">
        <v>153580.44371785081</v>
      </c>
      <c r="AG210" s="30">
        <v>13219.710999197334</v>
      </c>
      <c r="AH210" s="30">
        <v>0</v>
      </c>
      <c r="AI210" s="30">
        <v>0</v>
      </c>
      <c r="AJ210" s="30">
        <v>3318.35</v>
      </c>
      <c r="AK210" s="30">
        <v>0</v>
      </c>
      <c r="AL210" s="30">
        <v>0</v>
      </c>
      <c r="AM210" s="30">
        <v>0</v>
      </c>
      <c r="AN210" s="30">
        <v>0</v>
      </c>
      <c r="AO210" s="30">
        <v>0</v>
      </c>
      <c r="AP210" s="30">
        <v>0</v>
      </c>
      <c r="AQ210" s="30">
        <v>0</v>
      </c>
      <c r="AR210" s="30">
        <v>0</v>
      </c>
      <c r="AS210" s="30">
        <v>543628.50553256692</v>
      </c>
      <c r="AT210" s="30">
        <v>59573.646911541276</v>
      </c>
      <c r="AU210" s="30">
        <v>170118.50471704814</v>
      </c>
      <c r="AV210" s="30">
        <v>65447.266335555236</v>
      </c>
      <c r="AW210" s="38">
        <v>773320.6571611563</v>
      </c>
      <c r="AX210" s="30">
        <v>770002.30716115632</v>
      </c>
      <c r="AY210" s="30">
        <v>5115</v>
      </c>
      <c r="AZ210" s="30">
        <v>680295</v>
      </c>
      <c r="BA210" s="30">
        <v>0</v>
      </c>
      <c r="BB210" s="30">
        <v>0</v>
      </c>
      <c r="BC210" s="30">
        <v>773320.6571611563</v>
      </c>
      <c r="BD210" s="30">
        <v>773320.65716115641</v>
      </c>
      <c r="BE210" s="30">
        <v>0</v>
      </c>
      <c r="BF210" s="30">
        <v>683613.35</v>
      </c>
      <c r="BG210" s="30">
        <v>513494.84528295184</v>
      </c>
      <c r="BH210" s="30">
        <v>603202.15244410816</v>
      </c>
      <c r="BI210" s="30">
        <v>4535.3545296549482</v>
      </c>
      <c r="BJ210" s="30">
        <v>4379.833605799643</v>
      </c>
      <c r="BK210" s="196">
        <v>3.5508409189191376E-2</v>
      </c>
      <c r="BL210" s="30">
        <v>0</v>
      </c>
      <c r="BM210" s="30">
        <v>0</v>
      </c>
      <c r="BN210" s="38">
        <v>773320.6571611563</v>
      </c>
      <c r="BO210" s="30">
        <v>5789.4910312868897</v>
      </c>
      <c r="BP210" s="30" t="s">
        <v>412</v>
      </c>
      <c r="BQ210" s="30">
        <v>5814.4410312868895</v>
      </c>
      <c r="BR210" s="196">
        <v>3.0934620670378221E-2</v>
      </c>
      <c r="BS210" s="30">
        <v>-1145.75</v>
      </c>
      <c r="BT210" s="30">
        <v>772174.9071611563</v>
      </c>
      <c r="BU210" s="30">
        <v>-1662.5</v>
      </c>
      <c r="BV210" s="38">
        <v>770512.4071611563</v>
      </c>
      <c r="BW210" s="211">
        <v>3318.35</v>
      </c>
      <c r="BX210" s="212">
        <v>767194.05716115632</v>
      </c>
      <c r="BZ210" s="23">
        <f t="shared" si="3"/>
        <v>8733368</v>
      </c>
      <c r="CB210" s="320"/>
    </row>
    <row r="211" spans="1:80" x14ac:dyDescent="0.25">
      <c r="A211" s="23">
        <v>146515</v>
      </c>
      <c r="B211" s="23">
        <v>8732085</v>
      </c>
      <c r="C211" s="23" t="s">
        <v>294</v>
      </c>
      <c r="D211" s="223">
        <v>218</v>
      </c>
      <c r="E211" s="223">
        <v>218</v>
      </c>
      <c r="F211" s="223">
        <v>0</v>
      </c>
      <c r="G211" s="30">
        <v>891060.25718871877</v>
      </c>
      <c r="H211" s="30">
        <v>0</v>
      </c>
      <c r="I211" s="30">
        <v>0</v>
      </c>
      <c r="J211" s="30">
        <v>47235.792660175815</v>
      </c>
      <c r="K211" s="30">
        <v>0</v>
      </c>
      <c r="L211" s="30">
        <v>118142.9599999998</v>
      </c>
      <c r="M211" s="30">
        <v>0</v>
      </c>
      <c r="N211" s="30">
        <v>24187.259999999958</v>
      </c>
      <c r="O211" s="30">
        <v>16618.739999999958</v>
      </c>
      <c r="P211" s="30">
        <v>6743.3999999999924</v>
      </c>
      <c r="Q211" s="30">
        <v>0</v>
      </c>
      <c r="R211" s="30">
        <v>0</v>
      </c>
      <c r="S211" s="30">
        <v>691.62999999999965</v>
      </c>
      <c r="T211" s="30">
        <v>0</v>
      </c>
      <c r="U211" s="30">
        <v>0</v>
      </c>
      <c r="V211" s="30">
        <v>0</v>
      </c>
      <c r="W211" s="30">
        <v>0</v>
      </c>
      <c r="X211" s="30">
        <v>0</v>
      </c>
      <c r="Y211" s="30">
        <v>0</v>
      </c>
      <c r="Z211" s="30">
        <v>14939.795577393932</v>
      </c>
      <c r="AA211" s="30">
        <v>0</v>
      </c>
      <c r="AB211" s="30">
        <v>101868.51970445494</v>
      </c>
      <c r="AC211" s="30">
        <v>0</v>
      </c>
      <c r="AD211" s="30">
        <v>2892.7837080634013</v>
      </c>
      <c r="AE211" s="30">
        <v>0</v>
      </c>
      <c r="AF211" s="30">
        <v>153580.44371785081</v>
      </c>
      <c r="AG211" s="30">
        <v>0</v>
      </c>
      <c r="AH211" s="30">
        <v>0</v>
      </c>
      <c r="AI211" s="30">
        <v>0</v>
      </c>
      <c r="AJ211" s="30">
        <v>7603.5</v>
      </c>
      <c r="AK211" s="30">
        <v>0</v>
      </c>
      <c r="AL211" s="30">
        <v>0</v>
      </c>
      <c r="AM211" s="30">
        <v>0</v>
      </c>
      <c r="AN211" s="30">
        <v>0</v>
      </c>
      <c r="AO211" s="30">
        <v>0</v>
      </c>
      <c r="AP211" s="30">
        <v>0</v>
      </c>
      <c r="AQ211" s="30">
        <v>0</v>
      </c>
      <c r="AR211" s="30">
        <v>0</v>
      </c>
      <c r="AS211" s="30">
        <v>891060.25718871877</v>
      </c>
      <c r="AT211" s="30">
        <v>333320.88165008783</v>
      </c>
      <c r="AU211" s="30">
        <v>161183.94371785081</v>
      </c>
      <c r="AV211" s="30">
        <v>190229.57775802119</v>
      </c>
      <c r="AW211" s="38">
        <v>1385565.0825566575</v>
      </c>
      <c r="AX211" s="30">
        <v>1377961.5825566575</v>
      </c>
      <c r="AY211" s="30">
        <v>5115</v>
      </c>
      <c r="AZ211" s="30">
        <v>1115070</v>
      </c>
      <c r="BA211" s="30">
        <v>0</v>
      </c>
      <c r="BB211" s="30">
        <v>0</v>
      </c>
      <c r="BC211" s="30">
        <v>1385565.0825566575</v>
      </c>
      <c r="BD211" s="30">
        <v>1385565.0825566573</v>
      </c>
      <c r="BE211" s="30">
        <v>0</v>
      </c>
      <c r="BF211" s="30">
        <v>1122673.5</v>
      </c>
      <c r="BG211" s="30">
        <v>961489.55628214916</v>
      </c>
      <c r="BH211" s="30">
        <v>1224381.1388388067</v>
      </c>
      <c r="BI211" s="30">
        <v>5616.4272423798475</v>
      </c>
      <c r="BJ211" s="30">
        <v>5658.7546239285975</v>
      </c>
      <c r="BK211" s="196">
        <v>-7.4799817913582221E-3</v>
      </c>
      <c r="BL211" s="30">
        <v>7.4799817913582221E-3</v>
      </c>
      <c r="BM211" s="30">
        <v>9227.3691776275118</v>
      </c>
      <c r="BN211" s="38">
        <v>1394792.4517342851</v>
      </c>
      <c r="BO211" s="30">
        <v>6363.25207217562</v>
      </c>
      <c r="BP211" s="30" t="s">
        <v>412</v>
      </c>
      <c r="BQ211" s="30">
        <v>6398.1305125425924</v>
      </c>
      <c r="BR211" s="196">
        <v>1.5093345394585178E-2</v>
      </c>
      <c r="BS211" s="30">
        <v>0</v>
      </c>
      <c r="BT211" s="30">
        <v>1394792.4517342851</v>
      </c>
      <c r="BU211" s="30">
        <v>0</v>
      </c>
      <c r="BV211" s="38">
        <v>1394792.4517342851</v>
      </c>
      <c r="BW211" s="211">
        <v>7603.5</v>
      </c>
      <c r="BX211" s="212">
        <v>1387188.9517342851</v>
      </c>
      <c r="BZ211" s="23">
        <f t="shared" si="3"/>
        <v>8732085</v>
      </c>
      <c r="CB211" s="320"/>
    </row>
    <row r="212" spans="1:80" x14ac:dyDescent="0.25">
      <c r="A212" s="23">
        <v>110668</v>
      </c>
      <c r="B212" s="23">
        <v>8732123</v>
      </c>
      <c r="C212" s="23" t="s">
        <v>295</v>
      </c>
      <c r="D212" s="223">
        <v>196</v>
      </c>
      <c r="E212" s="223">
        <v>196</v>
      </c>
      <c r="F212" s="223">
        <v>0</v>
      </c>
      <c r="G212" s="30">
        <v>801136.74499536178</v>
      </c>
      <c r="H212" s="30">
        <v>0</v>
      </c>
      <c r="I212" s="30">
        <v>0</v>
      </c>
      <c r="J212" s="30">
        <v>41140.851671766133</v>
      </c>
      <c r="K212" s="30">
        <v>0</v>
      </c>
      <c r="L212" s="30">
        <v>101804.04</v>
      </c>
      <c r="M212" s="30">
        <v>0</v>
      </c>
      <c r="N212" s="30">
        <v>14227.799999999961</v>
      </c>
      <c r="O212" s="30">
        <v>22635.869999999944</v>
      </c>
      <c r="P212" s="30">
        <v>0</v>
      </c>
      <c r="Q212" s="30">
        <v>0</v>
      </c>
      <c r="R212" s="30">
        <v>0</v>
      </c>
      <c r="S212" s="30">
        <v>0</v>
      </c>
      <c r="T212" s="30">
        <v>0</v>
      </c>
      <c r="U212" s="30">
        <v>0</v>
      </c>
      <c r="V212" s="30">
        <v>0</v>
      </c>
      <c r="W212" s="30">
        <v>0</v>
      </c>
      <c r="X212" s="30">
        <v>0</v>
      </c>
      <c r="Y212" s="30">
        <v>0</v>
      </c>
      <c r="Z212" s="30">
        <v>21007.41897555954</v>
      </c>
      <c r="AA212" s="30">
        <v>0</v>
      </c>
      <c r="AB212" s="30">
        <v>94522.179866293533</v>
      </c>
      <c r="AC212" s="30">
        <v>0</v>
      </c>
      <c r="AD212" s="30">
        <v>237.76304449834905</v>
      </c>
      <c r="AE212" s="30">
        <v>0</v>
      </c>
      <c r="AF212" s="30">
        <v>153580.44371785081</v>
      </c>
      <c r="AG212" s="30">
        <v>0</v>
      </c>
      <c r="AH212" s="30">
        <v>0</v>
      </c>
      <c r="AI212" s="30">
        <v>0</v>
      </c>
      <c r="AJ212" s="30">
        <v>38017.5</v>
      </c>
      <c r="AK212" s="30">
        <v>0</v>
      </c>
      <c r="AL212" s="30">
        <v>0</v>
      </c>
      <c r="AM212" s="30">
        <v>0</v>
      </c>
      <c r="AN212" s="30">
        <v>0</v>
      </c>
      <c r="AO212" s="30">
        <v>0</v>
      </c>
      <c r="AP212" s="30">
        <v>0</v>
      </c>
      <c r="AQ212" s="30">
        <v>0</v>
      </c>
      <c r="AR212" s="30">
        <v>0</v>
      </c>
      <c r="AS212" s="30">
        <v>801136.74499536178</v>
      </c>
      <c r="AT212" s="30">
        <v>295575.92355811741</v>
      </c>
      <c r="AU212" s="30">
        <v>191597.94371785081</v>
      </c>
      <c r="AV212" s="30">
        <v>168509.89133328456</v>
      </c>
      <c r="AW212" s="38">
        <v>1288310.6122713301</v>
      </c>
      <c r="AX212" s="30">
        <v>1250293.1122713301</v>
      </c>
      <c r="AY212" s="30">
        <v>5115</v>
      </c>
      <c r="AZ212" s="30">
        <v>1002540</v>
      </c>
      <c r="BA212" s="30">
        <v>0</v>
      </c>
      <c r="BB212" s="30">
        <v>0</v>
      </c>
      <c r="BC212" s="30">
        <v>1288310.6122713301</v>
      </c>
      <c r="BD212" s="30">
        <v>1288310.6122713301</v>
      </c>
      <c r="BE212" s="30">
        <v>0</v>
      </c>
      <c r="BF212" s="30">
        <v>1040557.5</v>
      </c>
      <c r="BG212" s="30">
        <v>848959.55628214916</v>
      </c>
      <c r="BH212" s="30">
        <v>1096712.6685534792</v>
      </c>
      <c r="BI212" s="30">
        <v>5595.4727987422411</v>
      </c>
      <c r="BJ212" s="30">
        <v>5520.55463436435</v>
      </c>
      <c r="BK212" s="196">
        <v>1.3570767674599306E-2</v>
      </c>
      <c r="BL212" s="30">
        <v>0</v>
      </c>
      <c r="BM212" s="30">
        <v>0</v>
      </c>
      <c r="BN212" s="38">
        <v>1288310.6122713301</v>
      </c>
      <c r="BO212" s="30">
        <v>6379.0464911802555</v>
      </c>
      <c r="BP212" s="30" t="s">
        <v>412</v>
      </c>
      <c r="BQ212" s="30">
        <v>6573.0133279149495</v>
      </c>
      <c r="BR212" s="196">
        <v>2.15518375358843E-2</v>
      </c>
      <c r="BS212" s="30">
        <v>-2003.4500000000003</v>
      </c>
      <c r="BT212" s="30">
        <v>1286307.1622713301</v>
      </c>
      <c r="BU212" s="30">
        <v>-2450</v>
      </c>
      <c r="BV212" s="38">
        <v>1283857.1622713301</v>
      </c>
      <c r="BW212" s="211">
        <v>38017.5</v>
      </c>
      <c r="BX212" s="212">
        <v>1245839.6622713301</v>
      </c>
      <c r="BZ212" s="23">
        <f t="shared" si="3"/>
        <v>8732123</v>
      </c>
      <c r="CB212" s="320"/>
    </row>
    <row r="213" spans="1:80" x14ac:dyDescent="0.25">
      <c r="A213" s="23">
        <v>148454</v>
      </c>
      <c r="B213" s="23">
        <v>8732202</v>
      </c>
      <c r="C213" s="23" t="s">
        <v>296</v>
      </c>
      <c r="D213" s="223">
        <v>184</v>
      </c>
      <c r="E213" s="223">
        <v>184</v>
      </c>
      <c r="F213" s="223">
        <v>0</v>
      </c>
      <c r="G213" s="30">
        <v>752087.55652625801</v>
      </c>
      <c r="H213" s="30">
        <v>0</v>
      </c>
      <c r="I213" s="30">
        <v>0</v>
      </c>
      <c r="J213" s="30">
        <v>27935.146196878155</v>
      </c>
      <c r="K213" s="30">
        <v>0</v>
      </c>
      <c r="L213" s="30">
        <v>69126.199999999793</v>
      </c>
      <c r="M213" s="30">
        <v>0</v>
      </c>
      <c r="N213" s="30">
        <v>0</v>
      </c>
      <c r="O213" s="30">
        <v>0</v>
      </c>
      <c r="P213" s="30">
        <v>0</v>
      </c>
      <c r="Q213" s="30">
        <v>0</v>
      </c>
      <c r="R213" s="30">
        <v>0</v>
      </c>
      <c r="S213" s="30">
        <v>0</v>
      </c>
      <c r="T213" s="30">
        <v>0</v>
      </c>
      <c r="U213" s="30">
        <v>0</v>
      </c>
      <c r="V213" s="30">
        <v>0</v>
      </c>
      <c r="W213" s="30">
        <v>0</v>
      </c>
      <c r="X213" s="30">
        <v>0</v>
      </c>
      <c r="Y213" s="30">
        <v>0</v>
      </c>
      <c r="Z213" s="30">
        <v>13661.50317866254</v>
      </c>
      <c r="AA213" s="30">
        <v>0</v>
      </c>
      <c r="AB213" s="30">
        <v>93316.095505050296</v>
      </c>
      <c r="AC213" s="30">
        <v>0</v>
      </c>
      <c r="AD213" s="30">
        <v>0</v>
      </c>
      <c r="AE213" s="30">
        <v>0</v>
      </c>
      <c r="AF213" s="30">
        <v>153580.44371785081</v>
      </c>
      <c r="AG213" s="30">
        <v>0</v>
      </c>
      <c r="AH213" s="30">
        <v>0</v>
      </c>
      <c r="AI213" s="30">
        <v>0</v>
      </c>
      <c r="AJ213" s="30">
        <v>4523.25</v>
      </c>
      <c r="AK213" s="30">
        <v>0</v>
      </c>
      <c r="AL213" s="30">
        <v>0</v>
      </c>
      <c r="AM213" s="30">
        <v>0</v>
      </c>
      <c r="AN213" s="30">
        <v>0</v>
      </c>
      <c r="AO213" s="30">
        <v>0</v>
      </c>
      <c r="AP213" s="30">
        <v>0</v>
      </c>
      <c r="AQ213" s="30">
        <v>0</v>
      </c>
      <c r="AR213" s="30">
        <v>0</v>
      </c>
      <c r="AS213" s="30">
        <v>752087.55652625801</v>
      </c>
      <c r="AT213" s="30">
        <v>204038.94488059077</v>
      </c>
      <c r="AU213" s="30">
        <v>158103.69371785081</v>
      </c>
      <c r="AV213" s="30">
        <v>133105.7323857884</v>
      </c>
      <c r="AW213" s="38">
        <v>1114230.1951246995</v>
      </c>
      <c r="AX213" s="30">
        <v>1109706.9451246995</v>
      </c>
      <c r="AY213" s="30">
        <v>5115</v>
      </c>
      <c r="AZ213" s="30">
        <v>941160</v>
      </c>
      <c r="BA213" s="30">
        <v>0</v>
      </c>
      <c r="BB213" s="30">
        <v>0</v>
      </c>
      <c r="BC213" s="30">
        <v>1114230.1951246995</v>
      </c>
      <c r="BD213" s="30">
        <v>1114230.1951246995</v>
      </c>
      <c r="BE213" s="30">
        <v>0</v>
      </c>
      <c r="BF213" s="30">
        <v>945683.25</v>
      </c>
      <c r="BG213" s="30">
        <v>787579.55628214916</v>
      </c>
      <c r="BH213" s="30">
        <v>956126.50140684866</v>
      </c>
      <c r="BI213" s="30">
        <v>5196.3396815589604</v>
      </c>
      <c r="BJ213" s="30">
        <v>5037.1130963374944</v>
      </c>
      <c r="BK213" s="196">
        <v>3.1610682979748901E-2</v>
      </c>
      <c r="BL213" s="30">
        <v>0</v>
      </c>
      <c r="BM213" s="30">
        <v>0</v>
      </c>
      <c r="BN213" s="38">
        <v>1114230.1951246995</v>
      </c>
      <c r="BO213" s="30">
        <v>6031.0160061124971</v>
      </c>
      <c r="BP213" s="30" t="s">
        <v>412</v>
      </c>
      <c r="BQ213" s="30">
        <v>6055.59888654728</v>
      </c>
      <c r="BR213" s="196">
        <v>3.6662707974107978E-2</v>
      </c>
      <c r="BS213" s="30">
        <v>0</v>
      </c>
      <c r="BT213" s="30">
        <v>1114230.1951246995</v>
      </c>
      <c r="BU213" s="30">
        <v>0</v>
      </c>
      <c r="BV213" s="38">
        <v>1114230.1951246995</v>
      </c>
      <c r="BW213" s="211">
        <v>4523.25</v>
      </c>
      <c r="BX213" s="212">
        <v>1109706.9451246995</v>
      </c>
      <c r="BZ213" s="23">
        <f t="shared" si="3"/>
        <v>8732202</v>
      </c>
      <c r="CB213" s="320"/>
    </row>
    <row r="214" spans="1:80" x14ac:dyDescent="0.25">
      <c r="A214" s="23">
        <v>140174</v>
      </c>
      <c r="B214" s="23">
        <v>8732022</v>
      </c>
      <c r="C214" s="23" t="s">
        <v>297</v>
      </c>
      <c r="D214" s="223">
        <v>217</v>
      </c>
      <c r="E214" s="223">
        <v>217</v>
      </c>
      <c r="F214" s="223">
        <v>0</v>
      </c>
      <c r="G214" s="30">
        <v>886972.82481629343</v>
      </c>
      <c r="H214" s="30">
        <v>0</v>
      </c>
      <c r="I214" s="30">
        <v>0</v>
      </c>
      <c r="J214" s="30">
        <v>47743.704409210062</v>
      </c>
      <c r="K214" s="30">
        <v>0</v>
      </c>
      <c r="L214" s="30">
        <v>118142.95999999996</v>
      </c>
      <c r="M214" s="30">
        <v>0</v>
      </c>
      <c r="N214" s="30">
        <v>27507.079999999954</v>
      </c>
      <c r="O214" s="30">
        <v>13180.379999999968</v>
      </c>
      <c r="P214" s="30">
        <v>7642.5199999999923</v>
      </c>
      <c r="Q214" s="30">
        <v>2470.0999999999917</v>
      </c>
      <c r="R214" s="30">
        <v>4712.9399999999905</v>
      </c>
      <c r="S214" s="30">
        <v>0</v>
      </c>
      <c r="T214" s="30">
        <v>0</v>
      </c>
      <c r="U214" s="30">
        <v>0</v>
      </c>
      <c r="V214" s="30">
        <v>0</v>
      </c>
      <c r="W214" s="30">
        <v>0</v>
      </c>
      <c r="X214" s="30">
        <v>0</v>
      </c>
      <c r="Y214" s="30">
        <v>0</v>
      </c>
      <c r="Z214" s="30">
        <v>55315.917096072582</v>
      </c>
      <c r="AA214" s="30">
        <v>0</v>
      </c>
      <c r="AB214" s="30">
        <v>89198.311294004059</v>
      </c>
      <c r="AC214" s="30">
        <v>0</v>
      </c>
      <c r="AD214" s="30">
        <v>0</v>
      </c>
      <c r="AE214" s="30">
        <v>0</v>
      </c>
      <c r="AF214" s="30">
        <v>153580.44371785081</v>
      </c>
      <c r="AG214" s="30">
        <v>0</v>
      </c>
      <c r="AH214" s="30">
        <v>0</v>
      </c>
      <c r="AI214" s="30">
        <v>0</v>
      </c>
      <c r="AJ214" s="30">
        <v>6660</v>
      </c>
      <c r="AK214" s="30">
        <v>0</v>
      </c>
      <c r="AL214" s="30">
        <v>0</v>
      </c>
      <c r="AM214" s="30">
        <v>0</v>
      </c>
      <c r="AN214" s="30">
        <v>0</v>
      </c>
      <c r="AO214" s="30">
        <v>0</v>
      </c>
      <c r="AP214" s="30">
        <v>0</v>
      </c>
      <c r="AQ214" s="30">
        <v>0</v>
      </c>
      <c r="AR214" s="30">
        <v>0</v>
      </c>
      <c r="AS214" s="30">
        <v>886972.82481629343</v>
      </c>
      <c r="AT214" s="30">
        <v>365913.91279928666</v>
      </c>
      <c r="AU214" s="30">
        <v>160240.44371785081</v>
      </c>
      <c r="AV214" s="30">
        <v>182900.65572757673</v>
      </c>
      <c r="AW214" s="38">
        <v>1413127.181333431</v>
      </c>
      <c r="AX214" s="30">
        <v>1406467.181333431</v>
      </c>
      <c r="AY214" s="30">
        <v>5115</v>
      </c>
      <c r="AZ214" s="30">
        <v>1109955</v>
      </c>
      <c r="BA214" s="30">
        <v>0</v>
      </c>
      <c r="BB214" s="30">
        <v>0</v>
      </c>
      <c r="BC214" s="30">
        <v>1413127.181333431</v>
      </c>
      <c r="BD214" s="30">
        <v>1413127.1813334308</v>
      </c>
      <c r="BE214" s="30">
        <v>0</v>
      </c>
      <c r="BF214" s="30">
        <v>1116615</v>
      </c>
      <c r="BG214" s="30">
        <v>956374.55628214916</v>
      </c>
      <c r="BH214" s="30">
        <v>1252886.7376155802</v>
      </c>
      <c r="BI214" s="30">
        <v>5773.6716019151163</v>
      </c>
      <c r="BJ214" s="30">
        <v>5569.2089848368496</v>
      </c>
      <c r="BK214" s="196">
        <v>3.6713044461960775E-2</v>
      </c>
      <c r="BL214" s="30">
        <v>0</v>
      </c>
      <c r="BM214" s="30">
        <v>0</v>
      </c>
      <c r="BN214" s="38">
        <v>1413127.181333431</v>
      </c>
      <c r="BO214" s="30">
        <v>6481.4155821817103</v>
      </c>
      <c r="BP214" s="30" t="s">
        <v>412</v>
      </c>
      <c r="BQ214" s="30">
        <v>6512.1068264213409</v>
      </c>
      <c r="BR214" s="196">
        <v>4.0366576511836838E-2</v>
      </c>
      <c r="BS214" s="30">
        <v>0</v>
      </c>
      <c r="BT214" s="30">
        <v>1413127.181333431</v>
      </c>
      <c r="BU214" s="30">
        <v>0</v>
      </c>
      <c r="BV214" s="38">
        <v>1413127.181333431</v>
      </c>
      <c r="BW214" s="211">
        <v>6660</v>
      </c>
      <c r="BX214" s="212">
        <v>1406467.181333431</v>
      </c>
      <c r="BZ214" s="23">
        <f t="shared" si="3"/>
        <v>8732022</v>
      </c>
      <c r="CB214" s="320"/>
    </row>
    <row r="215" spans="1:80" x14ac:dyDescent="0.25">
      <c r="A215" s="23">
        <v>142035</v>
      </c>
      <c r="B215" s="23">
        <v>8734011</v>
      </c>
      <c r="C215" s="23" t="s">
        <v>298</v>
      </c>
      <c r="D215" s="223">
        <v>1012</v>
      </c>
      <c r="E215" s="223">
        <v>0</v>
      </c>
      <c r="F215" s="223">
        <v>1012</v>
      </c>
      <c r="G215" s="30">
        <v>0</v>
      </c>
      <c r="H215" s="30">
        <v>3528490.0762179089</v>
      </c>
      <c r="I215" s="30">
        <v>2546548.8177564661</v>
      </c>
      <c r="J215" s="30">
        <v>0</v>
      </c>
      <c r="K215" s="30">
        <v>161008.02444382518</v>
      </c>
      <c r="L215" s="30">
        <v>0</v>
      </c>
      <c r="M215" s="30">
        <v>575161.37999999989</v>
      </c>
      <c r="N215" s="30">
        <v>0</v>
      </c>
      <c r="O215" s="30">
        <v>0</v>
      </c>
      <c r="P215" s="30">
        <v>0</v>
      </c>
      <c r="Q215" s="30">
        <v>0</v>
      </c>
      <c r="R215" s="30">
        <v>0</v>
      </c>
      <c r="S215" s="30">
        <v>0</v>
      </c>
      <c r="T215" s="30">
        <v>48925.479270823933</v>
      </c>
      <c r="U215" s="30">
        <v>10641.002583725342</v>
      </c>
      <c r="V215" s="30">
        <v>6537.4779578652906</v>
      </c>
      <c r="W215" s="30">
        <v>0</v>
      </c>
      <c r="X215" s="30">
        <v>0</v>
      </c>
      <c r="Y215" s="30">
        <v>0</v>
      </c>
      <c r="Z215" s="30">
        <v>0</v>
      </c>
      <c r="AA215" s="30">
        <v>145906.45036115655</v>
      </c>
      <c r="AB215" s="30">
        <v>0</v>
      </c>
      <c r="AC215" s="30">
        <v>408871.88355388213</v>
      </c>
      <c r="AD215" s="30">
        <v>0</v>
      </c>
      <c r="AE215" s="30">
        <v>13305.449591145096</v>
      </c>
      <c r="AF215" s="30">
        <v>153580.44371785081</v>
      </c>
      <c r="AG215" s="30">
        <v>0</v>
      </c>
      <c r="AH215" s="30">
        <v>0</v>
      </c>
      <c r="AI215" s="30">
        <v>0</v>
      </c>
      <c r="AJ215" s="30">
        <v>52447.5</v>
      </c>
      <c r="AK215" s="30">
        <v>0</v>
      </c>
      <c r="AL215" s="30">
        <v>0</v>
      </c>
      <c r="AM215" s="30">
        <v>0</v>
      </c>
      <c r="AN215" s="30">
        <v>0</v>
      </c>
      <c r="AO215" s="30">
        <v>0</v>
      </c>
      <c r="AP215" s="30">
        <v>0</v>
      </c>
      <c r="AQ215" s="30">
        <v>0</v>
      </c>
      <c r="AR215" s="30">
        <v>0</v>
      </c>
      <c r="AS215" s="30">
        <v>6075038.893974375</v>
      </c>
      <c r="AT215" s="30">
        <v>1370357.1477624236</v>
      </c>
      <c r="AU215" s="30">
        <v>206027.94371785081</v>
      </c>
      <c r="AV215" s="30">
        <v>775068.34961655061</v>
      </c>
      <c r="AW215" s="38">
        <v>7651423.9854546487</v>
      </c>
      <c r="AX215" s="30">
        <v>7598976.4854546487</v>
      </c>
      <c r="AY215" s="30">
        <v>6640</v>
      </c>
      <c r="AZ215" s="30">
        <v>6719680</v>
      </c>
      <c r="BA215" s="30">
        <v>0</v>
      </c>
      <c r="BB215" s="30">
        <v>0</v>
      </c>
      <c r="BC215" s="30">
        <v>7651423.9854546487</v>
      </c>
      <c r="BD215" s="30">
        <v>0</v>
      </c>
      <c r="BE215" s="30">
        <v>7651423.9854546487</v>
      </c>
      <c r="BF215" s="30">
        <v>6772127.5</v>
      </c>
      <c r="BG215" s="30">
        <v>6566099.5562821496</v>
      </c>
      <c r="BH215" s="30">
        <v>7445396.0417367984</v>
      </c>
      <c r="BI215" s="30">
        <v>7357.1107131786548</v>
      </c>
      <c r="BJ215" s="30">
        <v>7146.9110650580196</v>
      </c>
      <c r="BK215" s="196">
        <v>2.9411258403413298E-2</v>
      </c>
      <c r="BL215" s="30">
        <v>0</v>
      </c>
      <c r="BM215" s="30">
        <v>0</v>
      </c>
      <c r="BN215" s="38">
        <v>7651423.9854546487</v>
      </c>
      <c r="BO215" s="30">
        <v>7508.8700449156604</v>
      </c>
      <c r="BP215" s="30" t="s">
        <v>412</v>
      </c>
      <c r="BQ215" s="30">
        <v>7560.6956378010364</v>
      </c>
      <c r="BR215" s="196">
        <v>2.7937001736496603E-2</v>
      </c>
      <c r="BS215" s="30">
        <v>0</v>
      </c>
      <c r="BT215" s="30">
        <v>7651423.9854546487</v>
      </c>
      <c r="BU215" s="30">
        <v>0</v>
      </c>
      <c r="BV215" s="38">
        <v>7651423.9854546487</v>
      </c>
      <c r="BW215" s="211">
        <v>52447.5</v>
      </c>
      <c r="BX215" s="212">
        <v>7598976.4854546487</v>
      </c>
      <c r="BZ215" s="23">
        <f t="shared" si="3"/>
        <v>8734011</v>
      </c>
      <c r="CB215" s="320"/>
    </row>
    <row r="216" spans="1:80" x14ac:dyDescent="0.25">
      <c r="A216" s="23">
        <v>110717</v>
      </c>
      <c r="B216" s="23">
        <v>8732260</v>
      </c>
      <c r="C216" s="23" t="s">
        <v>299</v>
      </c>
      <c r="D216" s="223">
        <v>50</v>
      </c>
      <c r="E216" s="223">
        <v>50</v>
      </c>
      <c r="F216" s="223">
        <v>0</v>
      </c>
      <c r="G216" s="30">
        <v>204371.61862126578</v>
      </c>
      <c r="H216" s="30">
        <v>0</v>
      </c>
      <c r="I216" s="30">
        <v>0</v>
      </c>
      <c r="J216" s="30">
        <v>6094.9409884097968</v>
      </c>
      <c r="K216" s="30">
        <v>0</v>
      </c>
      <c r="L216" s="30">
        <v>15082.079999999998</v>
      </c>
      <c r="M216" s="30">
        <v>0</v>
      </c>
      <c r="N216" s="30">
        <v>0</v>
      </c>
      <c r="O216" s="30">
        <v>0</v>
      </c>
      <c r="P216" s="30">
        <v>0</v>
      </c>
      <c r="Q216" s="30">
        <v>504.102040816326</v>
      </c>
      <c r="R216" s="30">
        <v>0</v>
      </c>
      <c r="S216" s="30">
        <v>0</v>
      </c>
      <c r="T216" s="30">
        <v>0</v>
      </c>
      <c r="U216" s="30">
        <v>0</v>
      </c>
      <c r="V216" s="30">
        <v>0</v>
      </c>
      <c r="W216" s="30">
        <v>0</v>
      </c>
      <c r="X216" s="30">
        <v>0</v>
      </c>
      <c r="Y216" s="30">
        <v>0</v>
      </c>
      <c r="Z216" s="30">
        <v>2140.1761472081366</v>
      </c>
      <c r="AA216" s="30">
        <v>0</v>
      </c>
      <c r="AB216" s="30">
        <v>20146.551757396595</v>
      </c>
      <c r="AC216" s="30">
        <v>0</v>
      </c>
      <c r="AD216" s="30">
        <v>1981.3587041530202</v>
      </c>
      <c r="AE216" s="30">
        <v>0</v>
      </c>
      <c r="AF216" s="30">
        <v>153580.44371785081</v>
      </c>
      <c r="AG216" s="30">
        <v>58937.878204754801</v>
      </c>
      <c r="AH216" s="30">
        <v>0</v>
      </c>
      <c r="AI216" s="30">
        <v>0</v>
      </c>
      <c r="AJ216" s="30">
        <v>12724.5</v>
      </c>
      <c r="AK216" s="30">
        <v>0</v>
      </c>
      <c r="AL216" s="30">
        <v>0</v>
      </c>
      <c r="AM216" s="30">
        <v>0</v>
      </c>
      <c r="AN216" s="30">
        <v>0</v>
      </c>
      <c r="AO216" s="30">
        <v>0</v>
      </c>
      <c r="AP216" s="30">
        <v>0</v>
      </c>
      <c r="AQ216" s="30">
        <v>0</v>
      </c>
      <c r="AR216" s="30">
        <v>0</v>
      </c>
      <c r="AS216" s="30">
        <v>204371.61862126578</v>
      </c>
      <c r="AT216" s="30">
        <v>45949.209637983869</v>
      </c>
      <c r="AU216" s="30">
        <v>225242.82192260562</v>
      </c>
      <c r="AV216" s="30">
        <v>30817.19513170045</v>
      </c>
      <c r="AW216" s="38">
        <v>475563.65018185531</v>
      </c>
      <c r="AX216" s="30">
        <v>462839.15018185531</v>
      </c>
      <c r="AY216" s="30">
        <v>5115</v>
      </c>
      <c r="AZ216" s="30">
        <v>255750</v>
      </c>
      <c r="BA216" s="30">
        <v>0</v>
      </c>
      <c r="BB216" s="30">
        <v>0</v>
      </c>
      <c r="BC216" s="30">
        <v>475563.65018185531</v>
      </c>
      <c r="BD216" s="30">
        <v>475563.65018185531</v>
      </c>
      <c r="BE216" s="30">
        <v>0</v>
      </c>
      <c r="BF216" s="30">
        <v>268474.5</v>
      </c>
      <c r="BG216" s="30">
        <v>43231.678077394376</v>
      </c>
      <c r="BH216" s="30">
        <v>250320.82825924968</v>
      </c>
      <c r="BI216" s="30">
        <v>5006.4165651849935</v>
      </c>
      <c r="BJ216" s="30">
        <v>4733.8069486798986</v>
      </c>
      <c r="BK216" s="196">
        <v>5.7587818738809499E-2</v>
      </c>
      <c r="BL216" s="30">
        <v>0</v>
      </c>
      <c r="BM216" s="30">
        <v>0</v>
      </c>
      <c r="BN216" s="38">
        <v>475563.65018185531</v>
      </c>
      <c r="BO216" s="30">
        <v>9256.783003637107</v>
      </c>
      <c r="BP216" s="30" t="s">
        <v>412</v>
      </c>
      <c r="BQ216" s="30">
        <v>9511.2730036371067</v>
      </c>
      <c r="BR216" s="196">
        <v>7.7260380581622767E-2</v>
      </c>
      <c r="BS216" s="30">
        <v>-470.80000000000007</v>
      </c>
      <c r="BT216" s="30">
        <v>475092.85018185532</v>
      </c>
      <c r="BU216" s="30">
        <v>-625</v>
      </c>
      <c r="BV216" s="38">
        <v>474467.85018185532</v>
      </c>
      <c r="BW216" s="211">
        <v>12724.5</v>
      </c>
      <c r="BX216" s="212">
        <v>461743.35018185532</v>
      </c>
      <c r="BZ216" s="23">
        <f t="shared" si="3"/>
        <v>8732260</v>
      </c>
      <c r="CB216" s="320"/>
    </row>
    <row r="217" spans="1:80" x14ac:dyDescent="0.25">
      <c r="A217" s="23">
        <v>110807</v>
      </c>
      <c r="B217" s="23">
        <v>8733058</v>
      </c>
      <c r="C217" s="23" t="s">
        <v>485</v>
      </c>
      <c r="D217" s="223">
        <v>308</v>
      </c>
      <c r="E217" s="223">
        <v>308</v>
      </c>
      <c r="F217" s="223">
        <v>0</v>
      </c>
      <c r="G217" s="30">
        <v>1258929.1707069972</v>
      </c>
      <c r="H217" s="30">
        <v>0</v>
      </c>
      <c r="I217" s="30">
        <v>0</v>
      </c>
      <c r="J217" s="30">
        <v>35045.910683356327</v>
      </c>
      <c r="K217" s="30">
        <v>0</v>
      </c>
      <c r="L217" s="30">
        <v>91749.319999999992</v>
      </c>
      <c r="M217" s="30">
        <v>0</v>
      </c>
      <c r="N217" s="30">
        <v>713.70723127035751</v>
      </c>
      <c r="O217" s="30">
        <v>0</v>
      </c>
      <c r="P217" s="30">
        <v>0</v>
      </c>
      <c r="Q217" s="30">
        <v>0</v>
      </c>
      <c r="R217" s="30">
        <v>0</v>
      </c>
      <c r="S217" s="30">
        <v>0</v>
      </c>
      <c r="T217" s="30">
        <v>0</v>
      </c>
      <c r="U217" s="30">
        <v>0</v>
      </c>
      <c r="V217" s="30">
        <v>0</v>
      </c>
      <c r="W217" s="30">
        <v>0</v>
      </c>
      <c r="X217" s="30">
        <v>0</v>
      </c>
      <c r="Y217" s="30">
        <v>0</v>
      </c>
      <c r="Z217" s="30">
        <v>9305.0102933615926</v>
      </c>
      <c r="AA217" s="30">
        <v>0</v>
      </c>
      <c r="AB217" s="30">
        <v>133155.8407753614</v>
      </c>
      <c r="AC217" s="30">
        <v>0</v>
      </c>
      <c r="AD217" s="30">
        <v>11412.626135921391</v>
      </c>
      <c r="AE217" s="30">
        <v>0</v>
      </c>
      <c r="AF217" s="30">
        <v>153580.44371785081</v>
      </c>
      <c r="AG217" s="30">
        <v>0</v>
      </c>
      <c r="AH217" s="30">
        <v>0</v>
      </c>
      <c r="AI217" s="30">
        <v>0</v>
      </c>
      <c r="AJ217" s="30">
        <v>38017.5</v>
      </c>
      <c r="AK217" s="30">
        <v>0</v>
      </c>
      <c r="AL217" s="30">
        <v>0</v>
      </c>
      <c r="AM217" s="30">
        <v>0</v>
      </c>
      <c r="AN217" s="30">
        <v>0</v>
      </c>
      <c r="AO217" s="30">
        <v>0</v>
      </c>
      <c r="AP217" s="30">
        <v>0</v>
      </c>
      <c r="AQ217" s="30">
        <v>0</v>
      </c>
      <c r="AR217" s="30">
        <v>0</v>
      </c>
      <c r="AS217" s="30">
        <v>1258929.1707069972</v>
      </c>
      <c r="AT217" s="30">
        <v>281382.41511927109</v>
      </c>
      <c r="AU217" s="30">
        <v>191597.94371785081</v>
      </c>
      <c r="AV217" s="30">
        <v>196727.8110954297</v>
      </c>
      <c r="AW217" s="38">
        <v>1731909.529544119</v>
      </c>
      <c r="AX217" s="30">
        <v>1693892.029544119</v>
      </c>
      <c r="AY217" s="30">
        <v>5115</v>
      </c>
      <c r="AZ217" s="30">
        <v>1575420</v>
      </c>
      <c r="BA217" s="30">
        <v>0</v>
      </c>
      <c r="BB217" s="30">
        <v>0</v>
      </c>
      <c r="BC217" s="30">
        <v>1731909.529544119</v>
      </c>
      <c r="BD217" s="30">
        <v>1731909.529544119</v>
      </c>
      <c r="BE217" s="30">
        <v>0</v>
      </c>
      <c r="BF217" s="30">
        <v>1613437.5</v>
      </c>
      <c r="BG217" s="30">
        <v>1421839.5562821492</v>
      </c>
      <c r="BH217" s="30">
        <v>1540311.5858262682</v>
      </c>
      <c r="BI217" s="30">
        <v>5001.0116422930787</v>
      </c>
      <c r="BJ217" s="30">
        <v>4869.6281377985779</v>
      </c>
      <c r="BK217" s="196">
        <v>2.6980192486298474E-2</v>
      </c>
      <c r="BL217" s="30">
        <v>0</v>
      </c>
      <c r="BM217" s="30">
        <v>0</v>
      </c>
      <c r="BN217" s="38">
        <v>1731909.529544119</v>
      </c>
      <c r="BO217" s="30">
        <v>5499.6494465718151</v>
      </c>
      <c r="BP217" s="30" t="s">
        <v>412</v>
      </c>
      <c r="BQ217" s="30">
        <v>5623.0828881302568</v>
      </c>
      <c r="BR217" s="196">
        <v>2.7592663542267415E-2</v>
      </c>
      <c r="BS217" s="30">
        <v>-2877.25</v>
      </c>
      <c r="BT217" s="30">
        <v>1729032.279544119</v>
      </c>
      <c r="BU217" s="30">
        <v>-3850</v>
      </c>
      <c r="BV217" s="38">
        <v>1725182.279544119</v>
      </c>
      <c r="BW217" s="211">
        <v>38017.5</v>
      </c>
      <c r="BX217" s="212">
        <v>1687164.779544119</v>
      </c>
      <c r="BZ217" s="23">
        <f t="shared" si="3"/>
        <v>8733058</v>
      </c>
      <c r="CB217" s="320"/>
    </row>
    <row r="218" spans="1:80" x14ac:dyDescent="0.25">
      <c r="A218" s="23">
        <v>139634</v>
      </c>
      <c r="B218" s="23">
        <v>8732019</v>
      </c>
      <c r="C218" s="23" t="s">
        <v>301</v>
      </c>
      <c r="D218" s="223">
        <v>351</v>
      </c>
      <c r="E218" s="223">
        <v>351</v>
      </c>
      <c r="F218" s="223">
        <v>0</v>
      </c>
      <c r="G218" s="30">
        <v>1434688.7627212857</v>
      </c>
      <c r="H218" s="30">
        <v>0</v>
      </c>
      <c r="I218" s="30">
        <v>0</v>
      </c>
      <c r="J218" s="30">
        <v>40632.939922731814</v>
      </c>
      <c r="K218" s="30">
        <v>0</v>
      </c>
      <c r="L218" s="30">
        <v>100547.19999999959</v>
      </c>
      <c r="M218" s="30">
        <v>0</v>
      </c>
      <c r="N218" s="30">
        <v>3794.0799999999931</v>
      </c>
      <c r="O218" s="30">
        <v>286.52999999999906</v>
      </c>
      <c r="P218" s="30">
        <v>0</v>
      </c>
      <c r="Q218" s="30">
        <v>0</v>
      </c>
      <c r="R218" s="30">
        <v>0</v>
      </c>
      <c r="S218" s="30">
        <v>0</v>
      </c>
      <c r="T218" s="30">
        <v>0</v>
      </c>
      <c r="U218" s="30">
        <v>0</v>
      </c>
      <c r="V218" s="30">
        <v>0</v>
      </c>
      <c r="W218" s="30">
        <v>0</v>
      </c>
      <c r="X218" s="30">
        <v>0</v>
      </c>
      <c r="Y218" s="30">
        <v>0</v>
      </c>
      <c r="Z218" s="30">
        <v>27994.788111170761</v>
      </c>
      <c r="AA218" s="30">
        <v>0</v>
      </c>
      <c r="AB218" s="30">
        <v>156514.43169013111</v>
      </c>
      <c r="AC218" s="30">
        <v>0</v>
      </c>
      <c r="AD218" s="30">
        <v>4893.9559992579334</v>
      </c>
      <c r="AE218" s="30">
        <v>0</v>
      </c>
      <c r="AF218" s="30">
        <v>153580.44371785081</v>
      </c>
      <c r="AG218" s="30">
        <v>0</v>
      </c>
      <c r="AH218" s="30">
        <v>0</v>
      </c>
      <c r="AI218" s="30">
        <v>0</v>
      </c>
      <c r="AJ218" s="30">
        <v>15096</v>
      </c>
      <c r="AK218" s="30">
        <v>0</v>
      </c>
      <c r="AL218" s="30">
        <v>0</v>
      </c>
      <c r="AM218" s="30">
        <v>0</v>
      </c>
      <c r="AN218" s="30">
        <v>0</v>
      </c>
      <c r="AO218" s="30">
        <v>0</v>
      </c>
      <c r="AP218" s="30">
        <v>0</v>
      </c>
      <c r="AQ218" s="30">
        <v>0</v>
      </c>
      <c r="AR218" s="30">
        <v>0</v>
      </c>
      <c r="AS218" s="30">
        <v>1434688.7627212857</v>
      </c>
      <c r="AT218" s="30">
        <v>334663.92572329118</v>
      </c>
      <c r="AU218" s="30">
        <v>168676.44371785081</v>
      </c>
      <c r="AV218" s="30">
        <v>231080.45369125568</v>
      </c>
      <c r="AW218" s="38">
        <v>1938029.1321624278</v>
      </c>
      <c r="AX218" s="30">
        <v>1922933.1321624278</v>
      </c>
      <c r="AY218" s="30">
        <v>5115</v>
      </c>
      <c r="AZ218" s="30">
        <v>1795365</v>
      </c>
      <c r="BA218" s="30">
        <v>0</v>
      </c>
      <c r="BB218" s="30">
        <v>0</v>
      </c>
      <c r="BC218" s="30">
        <v>1938029.1321624278</v>
      </c>
      <c r="BD218" s="30">
        <v>1938029.1321624278</v>
      </c>
      <c r="BE218" s="30">
        <v>0</v>
      </c>
      <c r="BF218" s="30">
        <v>1810461</v>
      </c>
      <c r="BG218" s="30">
        <v>1641784.5562821492</v>
      </c>
      <c r="BH218" s="30">
        <v>1769352.6884445769</v>
      </c>
      <c r="BI218" s="30">
        <v>5040.8908502694503</v>
      </c>
      <c r="BJ218" s="30">
        <v>4830.2529247384482</v>
      </c>
      <c r="BK218" s="196">
        <v>4.3608052997019378E-2</v>
      </c>
      <c r="BL218" s="30">
        <v>0</v>
      </c>
      <c r="BM218" s="30">
        <v>0</v>
      </c>
      <c r="BN218" s="38">
        <v>1938029.1321624278</v>
      </c>
      <c r="BO218" s="30">
        <v>5478.4419719727284</v>
      </c>
      <c r="BP218" s="30" t="s">
        <v>412</v>
      </c>
      <c r="BQ218" s="30">
        <v>5521.4505189812753</v>
      </c>
      <c r="BR218" s="196">
        <v>4.0858469351691351E-2</v>
      </c>
      <c r="BS218" s="30">
        <v>0</v>
      </c>
      <c r="BT218" s="30">
        <v>1938029.1321624278</v>
      </c>
      <c r="BU218" s="30">
        <v>0</v>
      </c>
      <c r="BV218" s="38">
        <v>1938029.1321624278</v>
      </c>
      <c r="BW218" s="211">
        <v>15096</v>
      </c>
      <c r="BX218" s="212">
        <v>1922933.1321624278</v>
      </c>
      <c r="BZ218" s="23">
        <f t="shared" si="3"/>
        <v>8732019</v>
      </c>
      <c r="CB218" s="320"/>
    </row>
    <row r="219" spans="1:80" x14ac:dyDescent="0.25">
      <c r="A219" s="23">
        <v>139555</v>
      </c>
      <c r="B219" s="23">
        <v>8732008</v>
      </c>
      <c r="C219" s="23" t="s">
        <v>302</v>
      </c>
      <c r="D219" s="223">
        <v>210</v>
      </c>
      <c r="E219" s="223">
        <v>210</v>
      </c>
      <c r="F219" s="223">
        <v>0</v>
      </c>
      <c r="G219" s="30">
        <v>858360.79820931621</v>
      </c>
      <c r="H219" s="30">
        <v>0</v>
      </c>
      <c r="I219" s="30">
        <v>0</v>
      </c>
      <c r="J219" s="30">
        <v>17776.911216195171</v>
      </c>
      <c r="K219" s="30">
        <v>0</v>
      </c>
      <c r="L219" s="30">
        <v>43989.39999999982</v>
      </c>
      <c r="M219" s="30">
        <v>0</v>
      </c>
      <c r="N219" s="30">
        <v>0</v>
      </c>
      <c r="O219" s="30">
        <v>0</v>
      </c>
      <c r="P219" s="30">
        <v>0</v>
      </c>
      <c r="Q219" s="30">
        <v>0</v>
      </c>
      <c r="R219" s="30">
        <v>0</v>
      </c>
      <c r="S219" s="30">
        <v>0</v>
      </c>
      <c r="T219" s="30">
        <v>0</v>
      </c>
      <c r="U219" s="30">
        <v>0</v>
      </c>
      <c r="V219" s="30">
        <v>0</v>
      </c>
      <c r="W219" s="30">
        <v>0</v>
      </c>
      <c r="X219" s="30">
        <v>0</v>
      </c>
      <c r="Y219" s="30">
        <v>0</v>
      </c>
      <c r="Z219" s="30">
        <v>17274.449706627369</v>
      </c>
      <c r="AA219" s="30">
        <v>0</v>
      </c>
      <c r="AB219" s="30">
        <v>117410.04892802356</v>
      </c>
      <c r="AC219" s="30">
        <v>0</v>
      </c>
      <c r="AD219" s="30">
        <v>0</v>
      </c>
      <c r="AE219" s="30">
        <v>0</v>
      </c>
      <c r="AF219" s="30">
        <v>153580.44371785081</v>
      </c>
      <c r="AG219" s="30">
        <v>0</v>
      </c>
      <c r="AH219" s="30">
        <v>0</v>
      </c>
      <c r="AI219" s="30">
        <v>0</v>
      </c>
      <c r="AJ219" s="30">
        <v>12432</v>
      </c>
      <c r="AK219" s="30">
        <v>0</v>
      </c>
      <c r="AL219" s="30">
        <v>0</v>
      </c>
      <c r="AM219" s="30">
        <v>0</v>
      </c>
      <c r="AN219" s="30">
        <v>0</v>
      </c>
      <c r="AO219" s="30">
        <v>0</v>
      </c>
      <c r="AP219" s="30">
        <v>0</v>
      </c>
      <c r="AQ219" s="30">
        <v>0</v>
      </c>
      <c r="AR219" s="30">
        <v>0</v>
      </c>
      <c r="AS219" s="30">
        <v>858360.79820931621</v>
      </c>
      <c r="AT219" s="30">
        <v>196450.80985084592</v>
      </c>
      <c r="AU219" s="30">
        <v>166012.44371785081</v>
      </c>
      <c r="AV219" s="30">
        <v>157921.11197801572</v>
      </c>
      <c r="AW219" s="38">
        <v>1220824.0517780129</v>
      </c>
      <c r="AX219" s="30">
        <v>1208392.0517780129</v>
      </c>
      <c r="AY219" s="30">
        <v>5115</v>
      </c>
      <c r="AZ219" s="30">
        <v>1074150</v>
      </c>
      <c r="BA219" s="30">
        <v>0</v>
      </c>
      <c r="BB219" s="30">
        <v>0</v>
      </c>
      <c r="BC219" s="30">
        <v>1220824.0517780129</v>
      </c>
      <c r="BD219" s="30">
        <v>1220824.0517780131</v>
      </c>
      <c r="BE219" s="30">
        <v>0</v>
      </c>
      <c r="BF219" s="30">
        <v>1086582</v>
      </c>
      <c r="BG219" s="30">
        <v>920569.55628214916</v>
      </c>
      <c r="BH219" s="30">
        <v>1054811.608060162</v>
      </c>
      <c r="BI219" s="30">
        <v>5022.9124193341049</v>
      </c>
      <c r="BJ219" s="30">
        <v>4838.966046178266</v>
      </c>
      <c r="BK219" s="196">
        <v>3.801356971725741E-2</v>
      </c>
      <c r="BL219" s="30">
        <v>0</v>
      </c>
      <c r="BM219" s="30">
        <v>0</v>
      </c>
      <c r="BN219" s="38">
        <v>1220824.0517780129</v>
      </c>
      <c r="BO219" s="30">
        <v>5754.2478656095855</v>
      </c>
      <c r="BP219" s="30" t="s">
        <v>412</v>
      </c>
      <c r="BQ219" s="30">
        <v>5813.4478656095853</v>
      </c>
      <c r="BR219" s="196">
        <v>3.7455197690849262E-2</v>
      </c>
      <c r="BS219" s="30">
        <v>0</v>
      </c>
      <c r="BT219" s="30">
        <v>1220824.0517780129</v>
      </c>
      <c r="BU219" s="30">
        <v>0</v>
      </c>
      <c r="BV219" s="38">
        <v>1220824.0517780129</v>
      </c>
      <c r="BW219" s="211">
        <v>12432</v>
      </c>
      <c r="BX219" s="212">
        <v>1208392.0517780129</v>
      </c>
      <c r="BZ219" s="23">
        <f t="shared" si="3"/>
        <v>8732008</v>
      </c>
      <c r="CB219" s="320"/>
    </row>
    <row r="220" spans="1:80" x14ac:dyDescent="0.25">
      <c r="A220" s="23">
        <v>110765</v>
      </c>
      <c r="B220" s="23">
        <v>8732335</v>
      </c>
      <c r="C220" s="23" t="s">
        <v>303</v>
      </c>
      <c r="D220" s="223">
        <v>181</v>
      </c>
      <c r="E220" s="223">
        <v>181</v>
      </c>
      <c r="F220" s="223">
        <v>0</v>
      </c>
      <c r="G220" s="30">
        <v>739825.25940898212</v>
      </c>
      <c r="H220" s="30">
        <v>0</v>
      </c>
      <c r="I220" s="30">
        <v>0</v>
      </c>
      <c r="J220" s="30">
        <v>6602.8527374439464</v>
      </c>
      <c r="K220" s="30">
        <v>0</v>
      </c>
      <c r="L220" s="30">
        <v>18852.59999999998</v>
      </c>
      <c r="M220" s="30">
        <v>0</v>
      </c>
      <c r="N220" s="30">
        <v>2371.2999999999961</v>
      </c>
      <c r="O220" s="30">
        <v>573.05999999999597</v>
      </c>
      <c r="P220" s="30">
        <v>0</v>
      </c>
      <c r="Q220" s="30">
        <v>0</v>
      </c>
      <c r="R220" s="30">
        <v>0</v>
      </c>
      <c r="S220" s="30">
        <v>0</v>
      </c>
      <c r="T220" s="30">
        <v>0</v>
      </c>
      <c r="U220" s="30">
        <v>0</v>
      </c>
      <c r="V220" s="30">
        <v>0</v>
      </c>
      <c r="W220" s="30">
        <v>0</v>
      </c>
      <c r="X220" s="30">
        <v>0</v>
      </c>
      <c r="Y220" s="30">
        <v>0</v>
      </c>
      <c r="Z220" s="30">
        <v>25569.942253518879</v>
      </c>
      <c r="AA220" s="30">
        <v>0</v>
      </c>
      <c r="AB220" s="30">
        <v>56348.643784783788</v>
      </c>
      <c r="AC220" s="30">
        <v>0</v>
      </c>
      <c r="AD220" s="30">
        <v>1129.3744613672113</v>
      </c>
      <c r="AE220" s="30">
        <v>0</v>
      </c>
      <c r="AF220" s="30">
        <v>153580.44371785081</v>
      </c>
      <c r="AG220" s="30">
        <v>0</v>
      </c>
      <c r="AH220" s="30">
        <v>0</v>
      </c>
      <c r="AI220" s="30">
        <v>0</v>
      </c>
      <c r="AJ220" s="30">
        <v>22455</v>
      </c>
      <c r="AK220" s="30">
        <v>0</v>
      </c>
      <c r="AL220" s="30">
        <v>0</v>
      </c>
      <c r="AM220" s="30">
        <v>0</v>
      </c>
      <c r="AN220" s="30">
        <v>0</v>
      </c>
      <c r="AO220" s="30">
        <v>0</v>
      </c>
      <c r="AP220" s="30">
        <v>0</v>
      </c>
      <c r="AQ220" s="30">
        <v>0</v>
      </c>
      <c r="AR220" s="30">
        <v>0</v>
      </c>
      <c r="AS220" s="30">
        <v>739825.25940898212</v>
      </c>
      <c r="AT220" s="30">
        <v>111447.7732371138</v>
      </c>
      <c r="AU220" s="30">
        <v>176035.44371785081</v>
      </c>
      <c r="AV220" s="30">
        <v>90695.469434887462</v>
      </c>
      <c r="AW220" s="38">
        <v>1027308.4763639468</v>
      </c>
      <c r="AX220" s="30">
        <v>1004853.4763639468</v>
      </c>
      <c r="AY220" s="30">
        <v>5115</v>
      </c>
      <c r="AZ220" s="30">
        <v>925815</v>
      </c>
      <c r="BA220" s="30">
        <v>0</v>
      </c>
      <c r="BB220" s="30">
        <v>0</v>
      </c>
      <c r="BC220" s="30">
        <v>1027308.4763639468</v>
      </c>
      <c r="BD220" s="30">
        <v>1027308.4763639468</v>
      </c>
      <c r="BE220" s="30">
        <v>0</v>
      </c>
      <c r="BF220" s="30">
        <v>948270</v>
      </c>
      <c r="BG220" s="30">
        <v>772234.55628214916</v>
      </c>
      <c r="BH220" s="30">
        <v>851273.03264609596</v>
      </c>
      <c r="BI220" s="30">
        <v>4703.1659262215244</v>
      </c>
      <c r="BJ220" s="30">
        <v>4523.2993613160288</v>
      </c>
      <c r="BK220" s="196">
        <v>3.9764461853606881E-2</v>
      </c>
      <c r="BL220" s="30">
        <v>0</v>
      </c>
      <c r="BM220" s="30">
        <v>0</v>
      </c>
      <c r="BN220" s="38">
        <v>1027308.4763639468</v>
      </c>
      <c r="BO220" s="30">
        <v>5551.676664994181</v>
      </c>
      <c r="BP220" s="30" t="s">
        <v>412</v>
      </c>
      <c r="BQ220" s="30">
        <v>5675.7374384748446</v>
      </c>
      <c r="BR220" s="196">
        <v>3.5715915834085177E-2</v>
      </c>
      <c r="BS220" s="30">
        <v>-1562.7500000000002</v>
      </c>
      <c r="BT220" s="30">
        <v>1025745.7263639468</v>
      </c>
      <c r="BU220" s="30">
        <v>-2262.5</v>
      </c>
      <c r="BV220" s="38">
        <v>1023483.2263639468</v>
      </c>
      <c r="BW220" s="211">
        <v>22455</v>
      </c>
      <c r="BX220" s="212">
        <v>1001028.2263639468</v>
      </c>
      <c r="BZ220" s="23">
        <f t="shared" si="3"/>
        <v>8732335</v>
      </c>
      <c r="CB220" s="320"/>
    </row>
    <row r="221" spans="1:80" x14ac:dyDescent="0.25">
      <c r="A221" s="23">
        <v>134894</v>
      </c>
      <c r="B221" s="23">
        <v>8733389</v>
      </c>
      <c r="C221" s="23" t="s">
        <v>304</v>
      </c>
      <c r="D221" s="223">
        <v>368</v>
      </c>
      <c r="E221" s="223">
        <v>368</v>
      </c>
      <c r="F221" s="223">
        <v>0</v>
      </c>
      <c r="G221" s="30">
        <v>1504175.113052516</v>
      </c>
      <c r="H221" s="30">
        <v>0</v>
      </c>
      <c r="I221" s="30">
        <v>0</v>
      </c>
      <c r="J221" s="30">
        <v>30474.70494204888</v>
      </c>
      <c r="K221" s="30">
        <v>0</v>
      </c>
      <c r="L221" s="30">
        <v>75410.399999999732</v>
      </c>
      <c r="M221" s="30">
        <v>0</v>
      </c>
      <c r="N221" s="30">
        <v>0</v>
      </c>
      <c r="O221" s="30">
        <v>0</v>
      </c>
      <c r="P221" s="30">
        <v>0</v>
      </c>
      <c r="Q221" s="30">
        <v>0</v>
      </c>
      <c r="R221" s="30">
        <v>0</v>
      </c>
      <c r="S221" s="30">
        <v>0</v>
      </c>
      <c r="T221" s="30">
        <v>0</v>
      </c>
      <c r="U221" s="30">
        <v>0</v>
      </c>
      <c r="V221" s="30">
        <v>0</v>
      </c>
      <c r="W221" s="30">
        <v>0</v>
      </c>
      <c r="X221" s="30">
        <v>0</v>
      </c>
      <c r="Y221" s="30">
        <v>0</v>
      </c>
      <c r="Z221" s="30">
        <v>54712.18079591616</v>
      </c>
      <c r="AA221" s="30">
        <v>0</v>
      </c>
      <c r="AB221" s="30">
        <v>118474.96793202145</v>
      </c>
      <c r="AC221" s="30">
        <v>0</v>
      </c>
      <c r="AD221" s="30">
        <v>7927.1624318309341</v>
      </c>
      <c r="AE221" s="30">
        <v>0</v>
      </c>
      <c r="AF221" s="30">
        <v>153580.44371785081</v>
      </c>
      <c r="AG221" s="30">
        <v>0</v>
      </c>
      <c r="AH221" s="30">
        <v>0</v>
      </c>
      <c r="AI221" s="30">
        <v>0</v>
      </c>
      <c r="AJ221" s="30">
        <v>10545</v>
      </c>
      <c r="AK221" s="30">
        <v>0</v>
      </c>
      <c r="AL221" s="30">
        <v>0</v>
      </c>
      <c r="AM221" s="30">
        <v>0</v>
      </c>
      <c r="AN221" s="30">
        <v>0</v>
      </c>
      <c r="AO221" s="30">
        <v>0</v>
      </c>
      <c r="AP221" s="30">
        <v>0</v>
      </c>
      <c r="AQ221" s="30">
        <v>0</v>
      </c>
      <c r="AR221" s="30">
        <v>0</v>
      </c>
      <c r="AS221" s="30">
        <v>1504175.113052516</v>
      </c>
      <c r="AT221" s="30">
        <v>286999.41610181716</v>
      </c>
      <c r="AU221" s="30">
        <v>164125.44371785081</v>
      </c>
      <c r="AV221" s="30">
        <v>189230.48294832697</v>
      </c>
      <c r="AW221" s="38">
        <v>1955299.9728721841</v>
      </c>
      <c r="AX221" s="30">
        <v>1944754.9728721841</v>
      </c>
      <c r="AY221" s="30">
        <v>5115</v>
      </c>
      <c r="AZ221" s="30">
        <v>1882320</v>
      </c>
      <c r="BA221" s="30">
        <v>0</v>
      </c>
      <c r="BB221" s="30">
        <v>0</v>
      </c>
      <c r="BC221" s="30">
        <v>1955299.9728721841</v>
      </c>
      <c r="BD221" s="30">
        <v>1955299.9728721841</v>
      </c>
      <c r="BE221" s="30">
        <v>0</v>
      </c>
      <c r="BF221" s="30">
        <v>1892865</v>
      </c>
      <c r="BG221" s="30">
        <v>1728739.5562821492</v>
      </c>
      <c r="BH221" s="30">
        <v>1791174.5291543333</v>
      </c>
      <c r="BI221" s="30">
        <v>4867.3220900932965</v>
      </c>
      <c r="BJ221" s="30">
        <v>4715.9620246831964</v>
      </c>
      <c r="BK221" s="196">
        <v>3.2095268074230944E-2</v>
      </c>
      <c r="BL221" s="30">
        <v>0</v>
      </c>
      <c r="BM221" s="30">
        <v>0</v>
      </c>
      <c r="BN221" s="38">
        <v>1955299.9728721841</v>
      </c>
      <c r="BO221" s="30">
        <v>5284.6602523700658</v>
      </c>
      <c r="BP221" s="30" t="s">
        <v>412</v>
      </c>
      <c r="BQ221" s="30">
        <v>5313.3151436744138</v>
      </c>
      <c r="BR221" s="196">
        <v>3.0371240104340558E-2</v>
      </c>
      <c r="BS221" s="30">
        <v>-3333.3999999999992</v>
      </c>
      <c r="BT221" s="30">
        <v>1951966.5728721842</v>
      </c>
      <c r="BU221" s="30">
        <v>-4600</v>
      </c>
      <c r="BV221" s="38">
        <v>1947366.5728721842</v>
      </c>
      <c r="BW221" s="211">
        <v>10545</v>
      </c>
      <c r="BX221" s="212">
        <v>1936821.5728721842</v>
      </c>
      <c r="BZ221" s="23">
        <f t="shared" si="3"/>
        <v>8733389</v>
      </c>
      <c r="CB221" s="320"/>
    </row>
    <row r="222" spans="1:80" x14ac:dyDescent="0.25">
      <c r="A222" s="23">
        <v>143941</v>
      </c>
      <c r="B222" s="23">
        <v>8732049</v>
      </c>
      <c r="C222" s="23" t="s">
        <v>305</v>
      </c>
      <c r="D222" s="223">
        <v>341</v>
      </c>
      <c r="E222" s="223">
        <v>341</v>
      </c>
      <c r="F222" s="223">
        <v>0</v>
      </c>
      <c r="G222" s="30">
        <v>1393814.4389970326</v>
      </c>
      <c r="H222" s="30">
        <v>0</v>
      </c>
      <c r="I222" s="30">
        <v>0</v>
      </c>
      <c r="J222" s="30">
        <v>52314.910150517309</v>
      </c>
      <c r="K222" s="30">
        <v>0</v>
      </c>
      <c r="L222" s="30">
        <v>129454.51999999971</v>
      </c>
      <c r="M222" s="30">
        <v>0</v>
      </c>
      <c r="N222" s="30">
        <v>0</v>
      </c>
      <c r="O222" s="30">
        <v>286.52999999999957</v>
      </c>
      <c r="P222" s="30">
        <v>0</v>
      </c>
      <c r="Q222" s="30">
        <v>0</v>
      </c>
      <c r="R222" s="30">
        <v>0</v>
      </c>
      <c r="S222" s="30">
        <v>0</v>
      </c>
      <c r="T222" s="30">
        <v>0</v>
      </c>
      <c r="U222" s="30">
        <v>0</v>
      </c>
      <c r="V222" s="30">
        <v>0</v>
      </c>
      <c r="W222" s="30">
        <v>0</v>
      </c>
      <c r="X222" s="30">
        <v>0</v>
      </c>
      <c r="Y222" s="30">
        <v>0</v>
      </c>
      <c r="Z222" s="30">
        <v>26324.355588686245</v>
      </c>
      <c r="AA222" s="30">
        <v>0</v>
      </c>
      <c r="AB222" s="30">
        <v>175961.01014712299</v>
      </c>
      <c r="AC222" s="30">
        <v>0</v>
      </c>
      <c r="AD222" s="30">
        <v>14404.477779192357</v>
      </c>
      <c r="AE222" s="30">
        <v>0</v>
      </c>
      <c r="AF222" s="30">
        <v>153580.44371785081</v>
      </c>
      <c r="AG222" s="30">
        <v>0</v>
      </c>
      <c r="AH222" s="30">
        <v>0</v>
      </c>
      <c r="AI222" s="30">
        <v>0</v>
      </c>
      <c r="AJ222" s="30">
        <v>14430</v>
      </c>
      <c r="AK222" s="30">
        <v>0</v>
      </c>
      <c r="AL222" s="30">
        <v>0</v>
      </c>
      <c r="AM222" s="30">
        <v>0</v>
      </c>
      <c r="AN222" s="30">
        <v>0</v>
      </c>
      <c r="AO222" s="30">
        <v>0</v>
      </c>
      <c r="AP222" s="30">
        <v>0</v>
      </c>
      <c r="AQ222" s="30">
        <v>0</v>
      </c>
      <c r="AR222" s="30">
        <v>0</v>
      </c>
      <c r="AS222" s="30">
        <v>1393814.4389970326</v>
      </c>
      <c r="AT222" s="30">
        <v>398745.80366551864</v>
      </c>
      <c r="AU222" s="30">
        <v>168010.44371785081</v>
      </c>
      <c r="AV222" s="30">
        <v>250105.42822205601</v>
      </c>
      <c r="AW222" s="38">
        <v>1960570.6863804022</v>
      </c>
      <c r="AX222" s="30">
        <v>1946140.6863804022</v>
      </c>
      <c r="AY222" s="30">
        <v>5115</v>
      </c>
      <c r="AZ222" s="30">
        <v>1744215</v>
      </c>
      <c r="BA222" s="30">
        <v>0</v>
      </c>
      <c r="BB222" s="30">
        <v>0</v>
      </c>
      <c r="BC222" s="30">
        <v>1960570.6863804022</v>
      </c>
      <c r="BD222" s="30">
        <v>1960570.686380402</v>
      </c>
      <c r="BE222" s="30">
        <v>0</v>
      </c>
      <c r="BF222" s="30">
        <v>1758645</v>
      </c>
      <c r="BG222" s="30">
        <v>1590634.5562821492</v>
      </c>
      <c r="BH222" s="30">
        <v>1792560.2426625513</v>
      </c>
      <c r="BI222" s="30">
        <v>5256.7749051687724</v>
      </c>
      <c r="BJ222" s="30">
        <v>5016.9410072532282</v>
      </c>
      <c r="BK222" s="196">
        <v>4.7804807265783074E-2</v>
      </c>
      <c r="BL222" s="30">
        <v>0</v>
      </c>
      <c r="BM222" s="30">
        <v>0</v>
      </c>
      <c r="BN222" s="38">
        <v>1960570.6863804022</v>
      </c>
      <c r="BO222" s="30">
        <v>5707.1574380656957</v>
      </c>
      <c r="BP222" s="30" t="s">
        <v>412</v>
      </c>
      <c r="BQ222" s="30">
        <v>5749.4741536082174</v>
      </c>
      <c r="BR222" s="196">
        <v>4.7602109793911218E-2</v>
      </c>
      <c r="BS222" s="30">
        <v>0</v>
      </c>
      <c r="BT222" s="30">
        <v>1960570.6863804022</v>
      </c>
      <c r="BU222" s="30">
        <v>0</v>
      </c>
      <c r="BV222" s="38">
        <v>1960570.6863804022</v>
      </c>
      <c r="BW222" s="211">
        <v>14430</v>
      </c>
      <c r="BX222" s="212">
        <v>1946140.6863804022</v>
      </c>
      <c r="BZ222" s="23">
        <f t="shared" si="3"/>
        <v>8732049</v>
      </c>
      <c r="CB222" s="320"/>
    </row>
    <row r="223" spans="1:80" x14ac:dyDescent="0.25">
      <c r="A223" s="23">
        <v>150783</v>
      </c>
      <c r="B223" s="23">
        <v>8734017</v>
      </c>
      <c r="C223" s="23" t="s">
        <v>443</v>
      </c>
      <c r="D223" s="223">
        <v>276</v>
      </c>
      <c r="E223" s="223">
        <v>0</v>
      </c>
      <c r="F223" s="223">
        <v>276</v>
      </c>
      <c r="G223" s="30">
        <v>0</v>
      </c>
      <c r="H223" s="30">
        <v>1578384.5397668444</v>
      </c>
      <c r="I223" s="30">
        <v>0</v>
      </c>
      <c r="J223" s="30">
        <v>0</v>
      </c>
      <c r="K223" s="30">
        <v>53759.746485148418</v>
      </c>
      <c r="L223" s="30">
        <v>0</v>
      </c>
      <c r="M223" s="30">
        <v>211256.0807766988</v>
      </c>
      <c r="N223" s="30">
        <v>0</v>
      </c>
      <c r="O223" s="30">
        <v>0</v>
      </c>
      <c r="P223" s="30">
        <v>0</v>
      </c>
      <c r="Q223" s="30">
        <v>0</v>
      </c>
      <c r="R223" s="30">
        <v>0</v>
      </c>
      <c r="S223" s="30">
        <v>0</v>
      </c>
      <c r="T223" s="30">
        <v>33007.77015048785</v>
      </c>
      <c r="U223" s="30">
        <v>25414.433355305187</v>
      </c>
      <c r="V223" s="30">
        <v>35035.804201375096</v>
      </c>
      <c r="W223" s="30">
        <v>12437.710491488171</v>
      </c>
      <c r="X223" s="30">
        <v>10241.235074248116</v>
      </c>
      <c r="Y223" s="30">
        <v>0</v>
      </c>
      <c r="Z223" s="30">
        <v>0</v>
      </c>
      <c r="AA223" s="30">
        <v>30900.659040586936</v>
      </c>
      <c r="AB223" s="30">
        <v>0</v>
      </c>
      <c r="AC223" s="30">
        <v>116746.59634076849</v>
      </c>
      <c r="AD223" s="30">
        <v>0</v>
      </c>
      <c r="AE223" s="30">
        <v>0</v>
      </c>
      <c r="AF223" s="30">
        <v>153580.44371785081</v>
      </c>
      <c r="AG223" s="30">
        <v>13929.588675227506</v>
      </c>
      <c r="AH223" s="30">
        <v>0</v>
      </c>
      <c r="AI223" s="30">
        <v>0</v>
      </c>
      <c r="AJ223" s="30">
        <v>0</v>
      </c>
      <c r="AK223" s="30">
        <v>0</v>
      </c>
      <c r="AL223" s="30">
        <v>0</v>
      </c>
      <c r="AM223" s="30">
        <v>0</v>
      </c>
      <c r="AN223" s="30">
        <v>0</v>
      </c>
      <c r="AO223" s="30">
        <v>0</v>
      </c>
      <c r="AP223" s="30">
        <v>0</v>
      </c>
      <c r="AQ223" s="30">
        <v>0</v>
      </c>
      <c r="AR223" s="30">
        <v>0</v>
      </c>
      <c r="AS223" s="30">
        <v>1578384.5397668444</v>
      </c>
      <c r="AT223" s="30">
        <v>528800.03591610701</v>
      </c>
      <c r="AU223" s="30">
        <v>167510.03239307832</v>
      </c>
      <c r="AV223" s="30">
        <v>293486.27561230533</v>
      </c>
      <c r="AW223" s="38">
        <v>2274694.6080760295</v>
      </c>
      <c r="AX223" s="30">
        <v>2274694.6080760295</v>
      </c>
      <c r="AY223" s="30">
        <v>6388</v>
      </c>
      <c r="AZ223" s="30">
        <v>1763088</v>
      </c>
      <c r="BA223" s="30">
        <v>0</v>
      </c>
      <c r="BB223" s="30">
        <v>0</v>
      </c>
      <c r="BC223" s="30">
        <v>2274694.6080760295</v>
      </c>
      <c r="BD223" s="30">
        <v>0</v>
      </c>
      <c r="BE223" s="30">
        <v>2274694.6080760295</v>
      </c>
      <c r="BF223" s="30">
        <v>1763088</v>
      </c>
      <c r="BG223" s="30">
        <v>1595577.9676069217</v>
      </c>
      <c r="BH223" s="30">
        <v>2107184.5756829511</v>
      </c>
      <c r="BI223" s="30">
        <v>7634.7267234889532</v>
      </c>
      <c r="BJ223" s="30">
        <v>7637.5594807422331</v>
      </c>
      <c r="BK223" s="196">
        <v>-3.7089822480892266E-4</v>
      </c>
      <c r="BL223" s="30">
        <v>3.7089822480892266E-4</v>
      </c>
      <c r="BM223" s="30">
        <v>781.84100190523895</v>
      </c>
      <c r="BN223" s="38">
        <v>2275476.4490779345</v>
      </c>
      <c r="BO223" s="30">
        <v>8244.4798879635309</v>
      </c>
      <c r="BP223" s="30" t="s">
        <v>412</v>
      </c>
      <c r="BQ223" s="30">
        <v>8244.4798879635309</v>
      </c>
      <c r="BR223" s="196">
        <v>-4.3247525217828708E-2</v>
      </c>
      <c r="BS223" s="30">
        <v>0</v>
      </c>
      <c r="BT223" s="30">
        <v>2275476.4490779345</v>
      </c>
      <c r="BU223" s="30">
        <v>0</v>
      </c>
      <c r="BV223" s="38">
        <v>2275476.4490779345</v>
      </c>
      <c r="BW223" s="211">
        <v>0</v>
      </c>
      <c r="BX223" s="212">
        <v>2275476.4490779345</v>
      </c>
      <c r="BZ223" s="23">
        <f t="shared" si="3"/>
        <v>8734017</v>
      </c>
      <c r="CB223" s="320"/>
    </row>
    <row r="224" spans="1:80" x14ac:dyDescent="0.25">
      <c r="A224" s="23">
        <v>137867</v>
      </c>
      <c r="B224" s="23">
        <v>8734000</v>
      </c>
      <c r="C224" s="23" t="s">
        <v>306</v>
      </c>
      <c r="D224" s="223">
        <v>1207</v>
      </c>
      <c r="E224" s="223">
        <v>0</v>
      </c>
      <c r="F224" s="223">
        <v>1207</v>
      </c>
      <c r="G224" s="30">
        <v>0</v>
      </c>
      <c r="H224" s="30">
        <v>4146118.8091701525</v>
      </c>
      <c r="I224" s="30">
        <v>3107434.253566118</v>
      </c>
      <c r="J224" s="30">
        <v>0</v>
      </c>
      <c r="K224" s="30">
        <v>266145.75649389415</v>
      </c>
      <c r="L224" s="30">
        <v>0</v>
      </c>
      <c r="M224" s="30">
        <v>942476.27999999793</v>
      </c>
      <c r="N224" s="30">
        <v>0</v>
      </c>
      <c r="O224" s="30">
        <v>0</v>
      </c>
      <c r="P224" s="30">
        <v>0</v>
      </c>
      <c r="Q224" s="30">
        <v>0</v>
      </c>
      <c r="R224" s="30">
        <v>0</v>
      </c>
      <c r="S224" s="30">
        <v>0</v>
      </c>
      <c r="T224" s="30">
        <v>145388.48095372543</v>
      </c>
      <c r="U224" s="30">
        <v>131393.24929469521</v>
      </c>
      <c r="V224" s="30">
        <v>113752.11646685608</v>
      </c>
      <c r="W224" s="30">
        <v>58555.687185679519</v>
      </c>
      <c r="X224" s="30">
        <v>94783.372730649411</v>
      </c>
      <c r="Y224" s="30">
        <v>0</v>
      </c>
      <c r="Z224" s="30">
        <v>0</v>
      </c>
      <c r="AA224" s="30">
        <v>47581.972925555245</v>
      </c>
      <c r="AB224" s="30">
        <v>0</v>
      </c>
      <c r="AC224" s="30">
        <v>641995.58017483598</v>
      </c>
      <c r="AD224" s="30">
        <v>0</v>
      </c>
      <c r="AE224" s="30">
        <v>0</v>
      </c>
      <c r="AF224" s="30">
        <v>153580.44371785081</v>
      </c>
      <c r="AG224" s="30">
        <v>0</v>
      </c>
      <c r="AH224" s="30">
        <v>0</v>
      </c>
      <c r="AI224" s="30">
        <v>0</v>
      </c>
      <c r="AJ224" s="30">
        <v>67710</v>
      </c>
      <c r="AK224" s="30">
        <v>263817</v>
      </c>
      <c r="AL224" s="30">
        <v>0</v>
      </c>
      <c r="AM224" s="30">
        <v>0</v>
      </c>
      <c r="AN224" s="30">
        <v>0</v>
      </c>
      <c r="AO224" s="30">
        <v>0</v>
      </c>
      <c r="AP224" s="30">
        <v>0</v>
      </c>
      <c r="AQ224" s="30">
        <v>0</v>
      </c>
      <c r="AR224" s="30">
        <v>0</v>
      </c>
      <c r="AS224" s="30">
        <v>7253553.0627362709</v>
      </c>
      <c r="AT224" s="30">
        <v>2442072.4962258888</v>
      </c>
      <c r="AU224" s="30">
        <v>485107.44371785084</v>
      </c>
      <c r="AV224" s="30">
        <v>1460904.5863073803</v>
      </c>
      <c r="AW224" s="38">
        <v>10180733.002680009</v>
      </c>
      <c r="AX224" s="30">
        <v>9849206.0026800092</v>
      </c>
      <c r="AY224" s="30">
        <v>6640</v>
      </c>
      <c r="AZ224" s="30">
        <v>8014480</v>
      </c>
      <c r="BA224" s="30">
        <v>0</v>
      </c>
      <c r="BB224" s="30">
        <v>0</v>
      </c>
      <c r="BC224" s="30">
        <v>10180733.002680009</v>
      </c>
      <c r="BD224" s="30">
        <v>0</v>
      </c>
      <c r="BE224" s="30">
        <v>10180733.002680007</v>
      </c>
      <c r="BF224" s="30">
        <v>8346007</v>
      </c>
      <c r="BG224" s="30">
        <v>7860899.5562821496</v>
      </c>
      <c r="BH224" s="30">
        <v>9695625.5589621589</v>
      </c>
      <c r="BI224" s="30">
        <v>8032.8297920150444</v>
      </c>
      <c r="BJ224" s="30">
        <v>7771.7690112825376</v>
      </c>
      <c r="BK224" s="196">
        <v>3.3590908370219975E-2</v>
      </c>
      <c r="BL224" s="30">
        <v>0</v>
      </c>
      <c r="BM224" s="30">
        <v>0</v>
      </c>
      <c r="BN224" s="38">
        <v>10180733.002680009</v>
      </c>
      <c r="BO224" s="30">
        <v>8160.0712532560146</v>
      </c>
      <c r="BP224" s="30" t="s">
        <v>412</v>
      </c>
      <c r="BQ224" s="30">
        <v>8434.7415100911421</v>
      </c>
      <c r="BR224" s="196">
        <v>3.7801062402531338E-2</v>
      </c>
      <c r="BS224" s="30">
        <v>0</v>
      </c>
      <c r="BT224" s="30">
        <v>10180733.002680009</v>
      </c>
      <c r="BU224" s="30">
        <v>0</v>
      </c>
      <c r="BV224" s="38">
        <v>10180733.002680009</v>
      </c>
      <c r="BW224" s="211">
        <v>67710</v>
      </c>
      <c r="BX224" s="212">
        <v>10113023.002680009</v>
      </c>
      <c r="BZ224" s="23">
        <f t="shared" si="3"/>
        <v>8734000</v>
      </c>
      <c r="CB224" s="320"/>
    </row>
    <row r="225" spans="1:80" x14ac:dyDescent="0.25">
      <c r="A225" s="23">
        <v>143955</v>
      </c>
      <c r="B225" s="23">
        <v>8732050</v>
      </c>
      <c r="C225" s="23" t="s">
        <v>307</v>
      </c>
      <c r="D225" s="223">
        <v>108</v>
      </c>
      <c r="E225" s="223">
        <v>108</v>
      </c>
      <c r="F225" s="223">
        <v>0</v>
      </c>
      <c r="G225" s="30">
        <v>441442.69622193405</v>
      </c>
      <c r="H225" s="30">
        <v>0</v>
      </c>
      <c r="I225" s="30">
        <v>0</v>
      </c>
      <c r="J225" s="30">
        <v>15745.264220058638</v>
      </c>
      <c r="K225" s="30">
        <v>0</v>
      </c>
      <c r="L225" s="30">
        <v>38962.039999999986</v>
      </c>
      <c r="M225" s="30">
        <v>0</v>
      </c>
      <c r="N225" s="30">
        <v>1897.0399999999981</v>
      </c>
      <c r="O225" s="30">
        <v>2292.2399999999975</v>
      </c>
      <c r="P225" s="30">
        <v>3596.4799999999964</v>
      </c>
      <c r="Q225" s="30">
        <v>0</v>
      </c>
      <c r="R225" s="30">
        <v>0</v>
      </c>
      <c r="S225" s="30">
        <v>0</v>
      </c>
      <c r="T225" s="30">
        <v>0</v>
      </c>
      <c r="U225" s="30">
        <v>0</v>
      </c>
      <c r="V225" s="30">
        <v>0</v>
      </c>
      <c r="W225" s="30">
        <v>0</v>
      </c>
      <c r="X225" s="30">
        <v>0</v>
      </c>
      <c r="Y225" s="30">
        <v>0</v>
      </c>
      <c r="Z225" s="30">
        <v>704.89205869748696</v>
      </c>
      <c r="AA225" s="30">
        <v>0</v>
      </c>
      <c r="AB225" s="30">
        <v>47254.500053802272</v>
      </c>
      <c r="AC225" s="30">
        <v>0</v>
      </c>
      <c r="AD225" s="30">
        <v>515.15326307978353</v>
      </c>
      <c r="AE225" s="30">
        <v>0</v>
      </c>
      <c r="AF225" s="30">
        <v>153580.44371785081</v>
      </c>
      <c r="AG225" s="30">
        <v>9045.2724961769782</v>
      </c>
      <c r="AH225" s="30">
        <v>0</v>
      </c>
      <c r="AI225" s="30">
        <v>0</v>
      </c>
      <c r="AJ225" s="30">
        <v>5039.8999999999996</v>
      </c>
      <c r="AK225" s="30">
        <v>0</v>
      </c>
      <c r="AL225" s="30">
        <v>0</v>
      </c>
      <c r="AM225" s="30">
        <v>0</v>
      </c>
      <c r="AN225" s="30">
        <v>0</v>
      </c>
      <c r="AO225" s="30">
        <v>0</v>
      </c>
      <c r="AP225" s="30">
        <v>0</v>
      </c>
      <c r="AQ225" s="30">
        <v>0</v>
      </c>
      <c r="AR225" s="30">
        <v>0</v>
      </c>
      <c r="AS225" s="30">
        <v>441442.69622193405</v>
      </c>
      <c r="AT225" s="30">
        <v>110967.60959563816</v>
      </c>
      <c r="AU225" s="30">
        <v>167665.61621402777</v>
      </c>
      <c r="AV225" s="30">
        <v>76222.258324685492</v>
      </c>
      <c r="AW225" s="38">
        <v>720075.92203159991</v>
      </c>
      <c r="AX225" s="30">
        <v>715036.02203159989</v>
      </c>
      <c r="AY225" s="30">
        <v>5115</v>
      </c>
      <c r="AZ225" s="30">
        <v>552420</v>
      </c>
      <c r="BA225" s="30">
        <v>0</v>
      </c>
      <c r="BB225" s="30">
        <v>0</v>
      </c>
      <c r="BC225" s="30">
        <v>720075.92203159991</v>
      </c>
      <c r="BD225" s="30">
        <v>720075.92203159991</v>
      </c>
      <c r="BE225" s="30">
        <v>0</v>
      </c>
      <c r="BF225" s="30">
        <v>557459.9</v>
      </c>
      <c r="BG225" s="30">
        <v>389794.28378597222</v>
      </c>
      <c r="BH225" s="30">
        <v>552410.30581757205</v>
      </c>
      <c r="BI225" s="30">
        <v>5114.9102390515927</v>
      </c>
      <c r="BJ225" s="30">
        <v>5037.2607141604658</v>
      </c>
      <c r="BK225" s="196">
        <v>1.5415029973104812E-2</v>
      </c>
      <c r="BL225" s="30">
        <v>0</v>
      </c>
      <c r="BM225" s="30">
        <v>0</v>
      </c>
      <c r="BN225" s="38">
        <v>720075.92203159991</v>
      </c>
      <c r="BO225" s="30">
        <v>6620.703907699999</v>
      </c>
      <c r="BP225" s="30" t="s">
        <v>412</v>
      </c>
      <c r="BQ225" s="30">
        <v>6667.3696484407401</v>
      </c>
      <c r="BR225" s="196">
        <v>2.0368739103848066E-2</v>
      </c>
      <c r="BS225" s="30">
        <v>0</v>
      </c>
      <c r="BT225" s="30">
        <v>720075.92203159991</v>
      </c>
      <c r="BU225" s="30">
        <v>0</v>
      </c>
      <c r="BV225" s="38">
        <v>720075.92203159991</v>
      </c>
      <c r="BW225" s="211">
        <v>5039.8999999999996</v>
      </c>
      <c r="BX225" s="212">
        <v>715036.02203159989</v>
      </c>
      <c r="BZ225" s="23">
        <f t="shared" si="3"/>
        <v>8732050</v>
      </c>
      <c r="CB225" s="320"/>
    </row>
    <row r="226" spans="1:80" x14ac:dyDescent="0.25">
      <c r="A226" s="23">
        <v>146310</v>
      </c>
      <c r="B226" s="23">
        <v>8732078</v>
      </c>
      <c r="C226" s="23" t="s">
        <v>308</v>
      </c>
      <c r="D226" s="223">
        <v>189</v>
      </c>
      <c r="E226" s="223">
        <v>189</v>
      </c>
      <c r="F226" s="223">
        <v>0</v>
      </c>
      <c r="G226" s="30">
        <v>772524.71838838456</v>
      </c>
      <c r="H226" s="30">
        <v>0</v>
      </c>
      <c r="I226" s="30">
        <v>0</v>
      </c>
      <c r="J226" s="30">
        <v>44188.322165970996</v>
      </c>
      <c r="K226" s="30">
        <v>0</v>
      </c>
      <c r="L226" s="30">
        <v>110601.91999999985</v>
      </c>
      <c r="M226" s="30">
        <v>0</v>
      </c>
      <c r="N226" s="30">
        <v>4505.4699999999766</v>
      </c>
      <c r="O226" s="30">
        <v>4011.4199999999955</v>
      </c>
      <c r="P226" s="30">
        <v>27872.720000000001</v>
      </c>
      <c r="Q226" s="30">
        <v>20254.819999999912</v>
      </c>
      <c r="R226" s="30">
        <v>0</v>
      </c>
      <c r="S226" s="30">
        <v>0</v>
      </c>
      <c r="T226" s="30">
        <v>0</v>
      </c>
      <c r="U226" s="30">
        <v>0</v>
      </c>
      <c r="V226" s="30">
        <v>0</v>
      </c>
      <c r="W226" s="30">
        <v>0</v>
      </c>
      <c r="X226" s="30">
        <v>0</v>
      </c>
      <c r="Y226" s="30">
        <v>0</v>
      </c>
      <c r="Z226" s="30">
        <v>16044.05258129683</v>
      </c>
      <c r="AA226" s="30">
        <v>0</v>
      </c>
      <c r="AB226" s="30">
        <v>130214.66222025467</v>
      </c>
      <c r="AC226" s="30">
        <v>0</v>
      </c>
      <c r="AD226" s="30">
        <v>0</v>
      </c>
      <c r="AE226" s="30">
        <v>0</v>
      </c>
      <c r="AF226" s="30">
        <v>153580.44371785081</v>
      </c>
      <c r="AG226" s="30">
        <v>0</v>
      </c>
      <c r="AH226" s="30">
        <v>0</v>
      </c>
      <c r="AI226" s="30">
        <v>0</v>
      </c>
      <c r="AJ226" s="30">
        <v>5994</v>
      </c>
      <c r="AK226" s="30">
        <v>0</v>
      </c>
      <c r="AL226" s="30">
        <v>0</v>
      </c>
      <c r="AM226" s="30">
        <v>0</v>
      </c>
      <c r="AN226" s="30">
        <v>0</v>
      </c>
      <c r="AO226" s="30">
        <v>0</v>
      </c>
      <c r="AP226" s="30">
        <v>0</v>
      </c>
      <c r="AQ226" s="30">
        <v>0</v>
      </c>
      <c r="AR226" s="30">
        <v>0</v>
      </c>
      <c r="AS226" s="30">
        <v>772524.71838838456</v>
      </c>
      <c r="AT226" s="30">
        <v>357693.38696752221</v>
      </c>
      <c r="AU226" s="30">
        <v>159574.44371785081</v>
      </c>
      <c r="AV226" s="30">
        <v>219077.99767238705</v>
      </c>
      <c r="AW226" s="38">
        <v>1289792.5490737576</v>
      </c>
      <c r="AX226" s="30">
        <v>1283798.5490737576</v>
      </c>
      <c r="AY226" s="30">
        <v>5115</v>
      </c>
      <c r="AZ226" s="30">
        <v>966735</v>
      </c>
      <c r="BA226" s="30">
        <v>0</v>
      </c>
      <c r="BB226" s="30">
        <v>0</v>
      </c>
      <c r="BC226" s="30">
        <v>1289792.5490737576</v>
      </c>
      <c r="BD226" s="30">
        <v>1289792.5490737578</v>
      </c>
      <c r="BE226" s="30">
        <v>0</v>
      </c>
      <c r="BF226" s="30">
        <v>972729</v>
      </c>
      <c r="BG226" s="30">
        <v>813154.55628214916</v>
      </c>
      <c r="BH226" s="30">
        <v>1130218.1053559068</v>
      </c>
      <c r="BI226" s="30">
        <v>5979.9899754280777</v>
      </c>
      <c r="BJ226" s="30">
        <v>5886.420315034874</v>
      </c>
      <c r="BK226" s="196">
        <v>1.5895851024129496E-2</v>
      </c>
      <c r="BL226" s="30">
        <v>0</v>
      </c>
      <c r="BM226" s="30">
        <v>0</v>
      </c>
      <c r="BN226" s="38">
        <v>1289792.5490737576</v>
      </c>
      <c r="BO226" s="30">
        <v>6792.5849157341672</v>
      </c>
      <c r="BP226" s="30" t="s">
        <v>412</v>
      </c>
      <c r="BQ226" s="30">
        <v>6824.2992014484525</v>
      </c>
      <c r="BR226" s="196">
        <v>2.399947752473186E-2</v>
      </c>
      <c r="BS226" s="30">
        <v>0</v>
      </c>
      <c r="BT226" s="30">
        <v>1289792.5490737576</v>
      </c>
      <c r="BU226" s="30">
        <v>0</v>
      </c>
      <c r="BV226" s="38">
        <v>1289792.5490737576</v>
      </c>
      <c r="BW226" s="211">
        <v>5994</v>
      </c>
      <c r="BX226" s="212">
        <v>1283798.5490737576</v>
      </c>
      <c r="BZ226" s="23">
        <f t="shared" si="3"/>
        <v>8732078</v>
      </c>
      <c r="CB226" s="320"/>
    </row>
    <row r="227" spans="1:80" x14ac:dyDescent="0.25">
      <c r="A227" s="23">
        <v>136814</v>
      </c>
      <c r="B227" s="23">
        <v>8732001</v>
      </c>
      <c r="C227" s="23" t="s">
        <v>309</v>
      </c>
      <c r="D227" s="223">
        <v>484</v>
      </c>
      <c r="E227" s="223">
        <v>484</v>
      </c>
      <c r="F227" s="223">
        <v>0</v>
      </c>
      <c r="G227" s="30">
        <v>1978317.2682538526</v>
      </c>
      <c r="H227" s="30">
        <v>0</v>
      </c>
      <c r="I227" s="30">
        <v>0</v>
      </c>
      <c r="J227" s="30">
        <v>40632.939922731952</v>
      </c>
      <c r="K227" s="30">
        <v>0</v>
      </c>
      <c r="L227" s="30">
        <v>101804.03999999973</v>
      </c>
      <c r="M227" s="30">
        <v>0</v>
      </c>
      <c r="N227" s="30">
        <v>475.24190476190455</v>
      </c>
      <c r="O227" s="30">
        <v>1148.4929192546579</v>
      </c>
      <c r="P227" s="30">
        <v>900.98153209109694</v>
      </c>
      <c r="Q227" s="30">
        <v>0</v>
      </c>
      <c r="R227" s="30">
        <v>0</v>
      </c>
      <c r="S227" s="30">
        <v>0</v>
      </c>
      <c r="T227" s="30">
        <v>0</v>
      </c>
      <c r="U227" s="30">
        <v>0</v>
      </c>
      <c r="V227" s="30">
        <v>0</v>
      </c>
      <c r="W227" s="30">
        <v>0</v>
      </c>
      <c r="X227" s="30">
        <v>0</v>
      </c>
      <c r="Y227" s="30">
        <v>0</v>
      </c>
      <c r="Z227" s="30">
        <v>31108.241633819031</v>
      </c>
      <c r="AA227" s="30">
        <v>0</v>
      </c>
      <c r="AB227" s="30">
        <v>155730.35883776884</v>
      </c>
      <c r="AC227" s="30">
        <v>0</v>
      </c>
      <c r="AD227" s="30">
        <v>1941.7315300699579</v>
      </c>
      <c r="AE227" s="30">
        <v>0</v>
      </c>
      <c r="AF227" s="30">
        <v>153580.44371785081</v>
      </c>
      <c r="AG227" s="30">
        <v>0</v>
      </c>
      <c r="AH227" s="30">
        <v>0</v>
      </c>
      <c r="AI227" s="30">
        <v>0</v>
      </c>
      <c r="AJ227" s="30">
        <v>36630</v>
      </c>
      <c r="AK227" s="30">
        <v>0</v>
      </c>
      <c r="AL227" s="30">
        <v>0</v>
      </c>
      <c r="AM227" s="30">
        <v>0</v>
      </c>
      <c r="AN227" s="30">
        <v>0</v>
      </c>
      <c r="AO227" s="30">
        <v>0</v>
      </c>
      <c r="AP227" s="30">
        <v>0</v>
      </c>
      <c r="AQ227" s="30">
        <v>0</v>
      </c>
      <c r="AR227" s="30">
        <v>0</v>
      </c>
      <c r="AS227" s="30">
        <v>1978317.2682538526</v>
      </c>
      <c r="AT227" s="30">
        <v>333742.02828049718</v>
      </c>
      <c r="AU227" s="30">
        <v>190210.44371785081</v>
      </c>
      <c r="AV227" s="30">
        <v>251000.28482727689</v>
      </c>
      <c r="AW227" s="38">
        <v>2502269.7402522005</v>
      </c>
      <c r="AX227" s="30">
        <v>2465639.7402522005</v>
      </c>
      <c r="AY227" s="30">
        <v>5115</v>
      </c>
      <c r="AZ227" s="30">
        <v>2475660</v>
      </c>
      <c r="BA227" s="30">
        <v>10020.259747799486</v>
      </c>
      <c r="BB227" s="30">
        <v>0</v>
      </c>
      <c r="BC227" s="30">
        <v>2512290</v>
      </c>
      <c r="BD227" s="30">
        <v>2512290</v>
      </c>
      <c r="BE227" s="30">
        <v>0</v>
      </c>
      <c r="BF227" s="30">
        <v>2512290</v>
      </c>
      <c r="BG227" s="30">
        <v>2322079.5562821492</v>
      </c>
      <c r="BH227" s="30">
        <v>2322079.5562821492</v>
      </c>
      <c r="BI227" s="30">
        <v>4797.6850336408042</v>
      </c>
      <c r="BJ227" s="30">
        <v>4807.1699238411211</v>
      </c>
      <c r="BK227" s="196">
        <v>-1.9730715474143325E-3</v>
      </c>
      <c r="BL227" s="30">
        <v>1.9730715474143325E-3</v>
      </c>
      <c r="BM227" s="30">
        <v>4590.6868569533499</v>
      </c>
      <c r="BN227" s="38">
        <v>2516880.6868569534</v>
      </c>
      <c r="BO227" s="30">
        <v>5124.4848902003168</v>
      </c>
      <c r="BP227" s="30" t="s">
        <v>412</v>
      </c>
      <c r="BQ227" s="30">
        <v>5200.1667083821349</v>
      </c>
      <c r="BR227" s="196">
        <v>1.1598547216760124E-3</v>
      </c>
      <c r="BS227" s="30">
        <v>-4389.2</v>
      </c>
      <c r="BT227" s="30">
        <v>2512491.4868569532</v>
      </c>
      <c r="BU227" s="30">
        <v>-6050</v>
      </c>
      <c r="BV227" s="38">
        <v>2506441.4868569532</v>
      </c>
      <c r="BW227" s="211">
        <v>36630</v>
      </c>
      <c r="BX227" s="212">
        <v>2469811.4868569532</v>
      </c>
      <c r="BZ227" s="23">
        <f t="shared" si="3"/>
        <v>8732001</v>
      </c>
      <c r="CB227" s="320"/>
    </row>
    <row r="228" spans="1:80" x14ac:dyDescent="0.25">
      <c r="A228" s="23">
        <v>145246</v>
      </c>
      <c r="B228" s="23">
        <v>8733326</v>
      </c>
      <c r="C228" s="23" t="s">
        <v>310</v>
      </c>
      <c r="D228" s="223">
        <v>103</v>
      </c>
      <c r="E228" s="223">
        <v>103</v>
      </c>
      <c r="F228" s="223">
        <v>0</v>
      </c>
      <c r="G228" s="30">
        <v>421005.5343598075</v>
      </c>
      <c r="H228" s="30">
        <v>0</v>
      </c>
      <c r="I228" s="30">
        <v>0</v>
      </c>
      <c r="J228" s="30">
        <v>6094.940988409795</v>
      </c>
      <c r="K228" s="30">
        <v>0</v>
      </c>
      <c r="L228" s="30">
        <v>15082.079999999994</v>
      </c>
      <c r="M228" s="30">
        <v>0</v>
      </c>
      <c r="N228" s="30">
        <v>0</v>
      </c>
      <c r="O228" s="30">
        <v>0</v>
      </c>
      <c r="P228" s="30">
        <v>0</v>
      </c>
      <c r="Q228" s="30">
        <v>0</v>
      </c>
      <c r="R228" s="30">
        <v>0</v>
      </c>
      <c r="S228" s="30">
        <v>0</v>
      </c>
      <c r="T228" s="30">
        <v>0</v>
      </c>
      <c r="U228" s="30">
        <v>0</v>
      </c>
      <c r="V228" s="30">
        <v>0</v>
      </c>
      <c r="W228" s="30">
        <v>0</v>
      </c>
      <c r="X228" s="30">
        <v>0</v>
      </c>
      <c r="Y228" s="30">
        <v>0</v>
      </c>
      <c r="Z228" s="30">
        <v>0</v>
      </c>
      <c r="AA228" s="30">
        <v>0</v>
      </c>
      <c r="AB228" s="30">
        <v>14943.877979092891</v>
      </c>
      <c r="AC228" s="30">
        <v>0</v>
      </c>
      <c r="AD228" s="30">
        <v>0</v>
      </c>
      <c r="AE228" s="30">
        <v>0</v>
      </c>
      <c r="AF228" s="30">
        <v>153580.44371785081</v>
      </c>
      <c r="AG228" s="30">
        <v>0</v>
      </c>
      <c r="AH228" s="30">
        <v>0</v>
      </c>
      <c r="AI228" s="30">
        <v>0</v>
      </c>
      <c r="AJ228" s="30">
        <v>2969.05</v>
      </c>
      <c r="AK228" s="30">
        <v>0</v>
      </c>
      <c r="AL228" s="30">
        <v>0</v>
      </c>
      <c r="AM228" s="30">
        <v>0</v>
      </c>
      <c r="AN228" s="30">
        <v>0</v>
      </c>
      <c r="AO228" s="30">
        <v>0</v>
      </c>
      <c r="AP228" s="30">
        <v>0</v>
      </c>
      <c r="AQ228" s="30">
        <v>0</v>
      </c>
      <c r="AR228" s="30">
        <v>0</v>
      </c>
      <c r="AS228" s="30">
        <v>421005.5343598075</v>
      </c>
      <c r="AT228" s="30">
        <v>36120.898967502682</v>
      </c>
      <c r="AU228" s="30">
        <v>156549.4937178508</v>
      </c>
      <c r="AV228" s="30">
        <v>33901.801452326166</v>
      </c>
      <c r="AW228" s="38">
        <v>613675.92704516102</v>
      </c>
      <c r="AX228" s="30">
        <v>610706.87704516097</v>
      </c>
      <c r="AY228" s="30">
        <v>5115</v>
      </c>
      <c r="AZ228" s="30">
        <v>526845</v>
      </c>
      <c r="BA228" s="30">
        <v>0</v>
      </c>
      <c r="BB228" s="30">
        <v>0</v>
      </c>
      <c r="BC228" s="30">
        <v>613675.92704516102</v>
      </c>
      <c r="BD228" s="30">
        <v>613675.92704516102</v>
      </c>
      <c r="BE228" s="30">
        <v>0</v>
      </c>
      <c r="BF228" s="30">
        <v>529814.05000000005</v>
      </c>
      <c r="BG228" s="30">
        <v>373264.55628214922</v>
      </c>
      <c r="BH228" s="30">
        <v>457126.43332731019</v>
      </c>
      <c r="BI228" s="30">
        <v>4438.1207119156334</v>
      </c>
      <c r="BJ228" s="30">
        <v>4290.1589926749921</v>
      </c>
      <c r="BK228" s="196">
        <v>3.4488633053756469E-2</v>
      </c>
      <c r="BL228" s="30">
        <v>0</v>
      </c>
      <c r="BM228" s="30">
        <v>0</v>
      </c>
      <c r="BN228" s="38">
        <v>613675.92704516102</v>
      </c>
      <c r="BO228" s="30">
        <v>5929.1929810209804</v>
      </c>
      <c r="BP228" s="30" t="s">
        <v>412</v>
      </c>
      <c r="BQ228" s="30">
        <v>5958.018709176321</v>
      </c>
      <c r="BR228" s="196">
        <v>-8.4492591242657511E-3</v>
      </c>
      <c r="BS228" s="30">
        <v>0</v>
      </c>
      <c r="BT228" s="30">
        <v>613675.92704516102</v>
      </c>
      <c r="BU228" s="30">
        <v>0</v>
      </c>
      <c r="BV228" s="38">
        <v>613675.92704516102</v>
      </c>
      <c r="BW228" s="211">
        <v>2969.05</v>
      </c>
      <c r="BX228" s="212">
        <v>610706.87704516097</v>
      </c>
      <c r="BZ228" s="23">
        <f t="shared" si="3"/>
        <v>8733326</v>
      </c>
      <c r="CB228" s="320"/>
    </row>
    <row r="229" spans="1:80" x14ac:dyDescent="0.25">
      <c r="A229" s="23">
        <v>110630</v>
      </c>
      <c r="B229" s="23">
        <v>8732064</v>
      </c>
      <c r="C229" s="23" t="s">
        <v>311</v>
      </c>
      <c r="D229" s="223">
        <v>86</v>
      </c>
      <c r="E229" s="223">
        <v>86</v>
      </c>
      <c r="F229" s="223">
        <v>0</v>
      </c>
      <c r="G229" s="30">
        <v>351519.18402857712</v>
      </c>
      <c r="H229" s="30">
        <v>0</v>
      </c>
      <c r="I229" s="30">
        <v>0</v>
      </c>
      <c r="J229" s="30">
        <v>17776.911216195218</v>
      </c>
      <c r="K229" s="30">
        <v>0</v>
      </c>
      <c r="L229" s="30">
        <v>43989.399999999943</v>
      </c>
      <c r="M229" s="30">
        <v>0</v>
      </c>
      <c r="N229" s="30">
        <v>2134.169999999986</v>
      </c>
      <c r="O229" s="30">
        <v>17191.799999999996</v>
      </c>
      <c r="P229" s="30">
        <v>899.11999999999716</v>
      </c>
      <c r="Q229" s="30">
        <v>0</v>
      </c>
      <c r="R229" s="30">
        <v>0</v>
      </c>
      <c r="S229" s="30">
        <v>0</v>
      </c>
      <c r="T229" s="30">
        <v>0</v>
      </c>
      <c r="U229" s="30">
        <v>0</v>
      </c>
      <c r="V229" s="30">
        <v>0</v>
      </c>
      <c r="W229" s="30">
        <v>0</v>
      </c>
      <c r="X229" s="30">
        <v>0</v>
      </c>
      <c r="Y229" s="30">
        <v>0</v>
      </c>
      <c r="Z229" s="30">
        <v>685.22696037884305</v>
      </c>
      <c r="AA229" s="30">
        <v>0</v>
      </c>
      <c r="AB229" s="30">
        <v>39898.253790854891</v>
      </c>
      <c r="AC229" s="30">
        <v>0</v>
      </c>
      <c r="AD229" s="30">
        <v>832.17065574426726</v>
      </c>
      <c r="AE229" s="30">
        <v>0</v>
      </c>
      <c r="AF229" s="30">
        <v>153580.44371785081</v>
      </c>
      <c r="AG229" s="30">
        <v>50203.42629457084</v>
      </c>
      <c r="AH229" s="30">
        <v>0</v>
      </c>
      <c r="AI229" s="30">
        <v>0</v>
      </c>
      <c r="AJ229" s="30">
        <v>17839.25</v>
      </c>
      <c r="AK229" s="30">
        <v>0</v>
      </c>
      <c r="AL229" s="30">
        <v>0</v>
      </c>
      <c r="AM229" s="30">
        <v>0</v>
      </c>
      <c r="AN229" s="30">
        <v>0</v>
      </c>
      <c r="AO229" s="30">
        <v>0</v>
      </c>
      <c r="AP229" s="30">
        <v>0</v>
      </c>
      <c r="AQ229" s="30">
        <v>0</v>
      </c>
      <c r="AR229" s="30">
        <v>0</v>
      </c>
      <c r="AS229" s="30">
        <v>351519.18402857712</v>
      </c>
      <c r="AT229" s="30">
        <v>123407.05262317313</v>
      </c>
      <c r="AU229" s="30">
        <v>221623.12001242166</v>
      </c>
      <c r="AV229" s="30">
        <v>75304.469773617486</v>
      </c>
      <c r="AW229" s="38">
        <v>696549.35666417191</v>
      </c>
      <c r="AX229" s="30">
        <v>678710.10666417191</v>
      </c>
      <c r="AY229" s="30">
        <v>5115</v>
      </c>
      <c r="AZ229" s="30">
        <v>439890</v>
      </c>
      <c r="BA229" s="30">
        <v>0</v>
      </c>
      <c r="BB229" s="30">
        <v>0</v>
      </c>
      <c r="BC229" s="30">
        <v>696549.35666417191</v>
      </c>
      <c r="BD229" s="30">
        <v>696549.35666417191</v>
      </c>
      <c r="BE229" s="30">
        <v>0</v>
      </c>
      <c r="BF229" s="30">
        <v>457729.25</v>
      </c>
      <c r="BG229" s="30">
        <v>236106.12998757834</v>
      </c>
      <c r="BH229" s="30">
        <v>474926.23665175028</v>
      </c>
      <c r="BI229" s="30">
        <v>5522.3981006017475</v>
      </c>
      <c r="BJ229" s="30">
        <v>4965.2160481750388</v>
      </c>
      <c r="BK229" s="196">
        <v>0.11221708119458376</v>
      </c>
      <c r="BL229" s="30">
        <v>0</v>
      </c>
      <c r="BM229" s="30">
        <v>0</v>
      </c>
      <c r="BN229" s="38">
        <v>696549.35666417191</v>
      </c>
      <c r="BO229" s="30">
        <v>7891.9779844671148</v>
      </c>
      <c r="BP229" s="30" t="s">
        <v>412</v>
      </c>
      <c r="BQ229" s="30">
        <v>8099.4111240019993</v>
      </c>
      <c r="BR229" s="196">
        <v>8.4451200120959857E-2</v>
      </c>
      <c r="BS229" s="30">
        <v>-876.54999999999984</v>
      </c>
      <c r="BT229" s="30">
        <v>695672.80666417186</v>
      </c>
      <c r="BU229" s="30">
        <v>-1075</v>
      </c>
      <c r="BV229" s="38">
        <v>694597.80666417186</v>
      </c>
      <c r="BW229" s="211">
        <v>17839.25</v>
      </c>
      <c r="BX229" s="212">
        <v>676758.55666417186</v>
      </c>
      <c r="BZ229" s="23">
        <f t="shared" si="3"/>
        <v>8732064</v>
      </c>
      <c r="CB229" s="320"/>
    </row>
    <row r="230" spans="1:80" x14ac:dyDescent="0.25">
      <c r="A230" s="23">
        <v>145034</v>
      </c>
      <c r="B230" s="23">
        <v>8734010</v>
      </c>
      <c r="C230" s="23" t="s">
        <v>312</v>
      </c>
      <c r="D230" s="223">
        <v>623</v>
      </c>
      <c r="E230" s="223">
        <v>0</v>
      </c>
      <c r="F230" s="223">
        <v>623</v>
      </c>
      <c r="G230" s="30">
        <v>0</v>
      </c>
      <c r="H230" s="30">
        <v>2304670.1794421677</v>
      </c>
      <c r="I230" s="30">
        <v>1418330.9871048671</v>
      </c>
      <c r="J230" s="30">
        <v>0</v>
      </c>
      <c r="K230" s="30">
        <v>110724.76128944459</v>
      </c>
      <c r="L230" s="30">
        <v>0</v>
      </c>
      <c r="M230" s="30">
        <v>413901.17999999935</v>
      </c>
      <c r="N230" s="30">
        <v>0</v>
      </c>
      <c r="O230" s="30">
        <v>0</v>
      </c>
      <c r="P230" s="30">
        <v>0</v>
      </c>
      <c r="Q230" s="30">
        <v>0</v>
      </c>
      <c r="R230" s="30">
        <v>0</v>
      </c>
      <c r="S230" s="30">
        <v>0</v>
      </c>
      <c r="T230" s="30">
        <v>4873.4942520086333</v>
      </c>
      <c r="U230" s="30">
        <v>4641.4230971510715</v>
      </c>
      <c r="V230" s="30">
        <v>1967.5597911836105</v>
      </c>
      <c r="W230" s="30">
        <v>1432.7871299901176</v>
      </c>
      <c r="X230" s="30">
        <v>0</v>
      </c>
      <c r="Y230" s="30">
        <v>0</v>
      </c>
      <c r="Z230" s="30">
        <v>0</v>
      </c>
      <c r="AA230" s="30">
        <v>157382.23859180877</v>
      </c>
      <c r="AB230" s="30">
        <v>0</v>
      </c>
      <c r="AC230" s="30">
        <v>298973.73081648501</v>
      </c>
      <c r="AD230" s="30">
        <v>0</v>
      </c>
      <c r="AE230" s="30">
        <v>46905.473203179754</v>
      </c>
      <c r="AF230" s="30">
        <v>153580.44371785081</v>
      </c>
      <c r="AG230" s="30">
        <v>0</v>
      </c>
      <c r="AH230" s="30">
        <v>0</v>
      </c>
      <c r="AI230" s="30">
        <v>0</v>
      </c>
      <c r="AJ230" s="30">
        <v>21201</v>
      </c>
      <c r="AK230" s="30">
        <v>0</v>
      </c>
      <c r="AL230" s="30">
        <v>0</v>
      </c>
      <c r="AM230" s="30">
        <v>0</v>
      </c>
      <c r="AN230" s="30">
        <v>0</v>
      </c>
      <c r="AO230" s="30">
        <v>0</v>
      </c>
      <c r="AP230" s="30">
        <v>0</v>
      </c>
      <c r="AQ230" s="30">
        <v>0</v>
      </c>
      <c r="AR230" s="30">
        <v>0</v>
      </c>
      <c r="AS230" s="30">
        <v>3723001.1665470349</v>
      </c>
      <c r="AT230" s="30">
        <v>1040802.6481712509</v>
      </c>
      <c r="AU230" s="30">
        <v>174781.44371785081</v>
      </c>
      <c r="AV230" s="30">
        <v>510042.8198100609</v>
      </c>
      <c r="AW230" s="38">
        <v>4938585.2584361359</v>
      </c>
      <c r="AX230" s="30">
        <v>4917384.2584361359</v>
      </c>
      <c r="AY230" s="30">
        <v>6640</v>
      </c>
      <c r="AZ230" s="30">
        <v>4136720</v>
      </c>
      <c r="BA230" s="30">
        <v>0</v>
      </c>
      <c r="BB230" s="30">
        <v>0</v>
      </c>
      <c r="BC230" s="30">
        <v>4938585.2584361359</v>
      </c>
      <c r="BD230" s="30">
        <v>0</v>
      </c>
      <c r="BE230" s="30">
        <v>4938585.2584361369</v>
      </c>
      <c r="BF230" s="30">
        <v>4157921</v>
      </c>
      <c r="BG230" s="30">
        <v>3983139.5562821492</v>
      </c>
      <c r="BH230" s="30">
        <v>4763803.8147182856</v>
      </c>
      <c r="BI230" s="30">
        <v>7646.5550798046315</v>
      </c>
      <c r="BJ230" s="30">
        <v>7394.105600859446</v>
      </c>
      <c r="BK230" s="196">
        <v>3.4141989927198545E-2</v>
      </c>
      <c r="BL230" s="30">
        <v>0</v>
      </c>
      <c r="BM230" s="30">
        <v>0</v>
      </c>
      <c r="BN230" s="38">
        <v>4938585.2584361359</v>
      </c>
      <c r="BO230" s="30">
        <v>7893.072645964905</v>
      </c>
      <c r="BP230" s="30" t="s">
        <v>412</v>
      </c>
      <c r="BQ230" s="30">
        <v>7927.1031435572004</v>
      </c>
      <c r="BR230" s="196">
        <v>2.8819684815863056E-2</v>
      </c>
      <c r="BS230" s="30">
        <v>0</v>
      </c>
      <c r="BT230" s="30">
        <v>4938585.2584361359</v>
      </c>
      <c r="BU230" s="30">
        <v>0</v>
      </c>
      <c r="BV230" s="38">
        <v>4938585.2584361359</v>
      </c>
      <c r="BW230" s="211">
        <v>21201</v>
      </c>
      <c r="BX230" s="212">
        <v>4917384.2584361359</v>
      </c>
      <c r="BZ230" s="23">
        <f t="shared" si="3"/>
        <v>8734010</v>
      </c>
      <c r="CB230" s="320"/>
    </row>
    <row r="231" spans="1:80" x14ac:dyDescent="0.25">
      <c r="A231" s="23">
        <v>136802</v>
      </c>
      <c r="B231" s="23">
        <v>8732000</v>
      </c>
      <c r="C231" s="23" t="s">
        <v>313</v>
      </c>
      <c r="D231" s="223">
        <v>220</v>
      </c>
      <c r="E231" s="223">
        <v>220</v>
      </c>
      <c r="F231" s="223">
        <v>0</v>
      </c>
      <c r="G231" s="30">
        <v>899235.12193356943</v>
      </c>
      <c r="H231" s="30">
        <v>0</v>
      </c>
      <c r="I231" s="30">
        <v>0</v>
      </c>
      <c r="J231" s="30">
        <v>48251.616158244135</v>
      </c>
      <c r="K231" s="30">
        <v>0</v>
      </c>
      <c r="L231" s="30">
        <v>119399.79999999976</v>
      </c>
      <c r="M231" s="30">
        <v>0</v>
      </c>
      <c r="N231" s="30">
        <v>0</v>
      </c>
      <c r="O231" s="30">
        <v>0</v>
      </c>
      <c r="P231" s="30">
        <v>0</v>
      </c>
      <c r="Q231" s="30">
        <v>0</v>
      </c>
      <c r="R231" s="30">
        <v>0</v>
      </c>
      <c r="S231" s="30">
        <v>0</v>
      </c>
      <c r="T231" s="30">
        <v>0</v>
      </c>
      <c r="U231" s="30">
        <v>0</v>
      </c>
      <c r="V231" s="30">
        <v>0</v>
      </c>
      <c r="W231" s="30">
        <v>0</v>
      </c>
      <c r="X231" s="30">
        <v>0</v>
      </c>
      <c r="Y231" s="30">
        <v>0</v>
      </c>
      <c r="Z231" s="30">
        <v>33054.802208308472</v>
      </c>
      <c r="AA231" s="30">
        <v>0</v>
      </c>
      <c r="AB231" s="30">
        <v>107999.90467373548</v>
      </c>
      <c r="AC231" s="30">
        <v>0</v>
      </c>
      <c r="AD231" s="30">
        <v>10699.337002426288</v>
      </c>
      <c r="AE231" s="30">
        <v>0</v>
      </c>
      <c r="AF231" s="30">
        <v>153580.44371785081</v>
      </c>
      <c r="AG231" s="30">
        <v>0</v>
      </c>
      <c r="AH231" s="30">
        <v>0</v>
      </c>
      <c r="AI231" s="30">
        <v>0</v>
      </c>
      <c r="AJ231" s="30">
        <v>12210</v>
      </c>
      <c r="AK231" s="30">
        <v>0</v>
      </c>
      <c r="AL231" s="30">
        <v>0</v>
      </c>
      <c r="AM231" s="30">
        <v>0</v>
      </c>
      <c r="AN231" s="30">
        <v>0</v>
      </c>
      <c r="AO231" s="30">
        <v>0</v>
      </c>
      <c r="AP231" s="30">
        <v>0</v>
      </c>
      <c r="AQ231" s="30">
        <v>0</v>
      </c>
      <c r="AR231" s="30">
        <v>0</v>
      </c>
      <c r="AS231" s="30">
        <v>899235.12193356943</v>
      </c>
      <c r="AT231" s="30">
        <v>319405.46004271414</v>
      </c>
      <c r="AU231" s="30">
        <v>165790.44371785081</v>
      </c>
      <c r="AV231" s="30">
        <v>160734.45116690264</v>
      </c>
      <c r="AW231" s="38">
        <v>1384431.0256941344</v>
      </c>
      <c r="AX231" s="30">
        <v>1372221.0256941344</v>
      </c>
      <c r="AY231" s="30">
        <v>5115</v>
      </c>
      <c r="AZ231" s="30">
        <v>1125300</v>
      </c>
      <c r="BA231" s="30">
        <v>0</v>
      </c>
      <c r="BB231" s="30">
        <v>0</v>
      </c>
      <c r="BC231" s="30">
        <v>1384431.0256941344</v>
      </c>
      <c r="BD231" s="30">
        <v>1384431.0256941342</v>
      </c>
      <c r="BE231" s="30">
        <v>0</v>
      </c>
      <c r="BF231" s="30">
        <v>1137510</v>
      </c>
      <c r="BG231" s="30">
        <v>971719.55628214916</v>
      </c>
      <c r="BH231" s="30">
        <v>1218640.5819762836</v>
      </c>
      <c r="BI231" s="30">
        <v>5539.2753726194705</v>
      </c>
      <c r="BJ231" s="30">
        <v>5458.808839754869</v>
      </c>
      <c r="BK231" s="196">
        <v>1.4740676075444858E-2</v>
      </c>
      <c r="BL231" s="30">
        <v>0</v>
      </c>
      <c r="BM231" s="30">
        <v>0</v>
      </c>
      <c r="BN231" s="38">
        <v>1384431.0256941344</v>
      </c>
      <c r="BO231" s="30">
        <v>6237.3682986097019</v>
      </c>
      <c r="BP231" s="30" t="s">
        <v>412</v>
      </c>
      <c r="BQ231" s="30">
        <v>6292.8682986097019</v>
      </c>
      <c r="BR231" s="196">
        <v>2.1802726916964721E-2</v>
      </c>
      <c r="BS231" s="30">
        <v>-2267.7499999999995</v>
      </c>
      <c r="BT231" s="30">
        <v>1382163.2756941344</v>
      </c>
      <c r="BU231" s="30">
        <v>-2750</v>
      </c>
      <c r="BV231" s="38">
        <v>1379413.2756941344</v>
      </c>
      <c r="BW231" s="211">
        <v>12210</v>
      </c>
      <c r="BX231" s="212">
        <v>1367203.2756941344</v>
      </c>
      <c r="BZ231" s="23">
        <f t="shared" si="3"/>
        <v>8732000</v>
      </c>
      <c r="CB231" s="320"/>
    </row>
    <row r="232" spans="1:80" x14ac:dyDescent="0.25">
      <c r="A232" s="23">
        <v>144770</v>
      </c>
      <c r="B232" s="23">
        <v>8732051</v>
      </c>
      <c r="C232" s="23" t="s">
        <v>314</v>
      </c>
      <c r="D232" s="223">
        <v>414</v>
      </c>
      <c r="E232" s="223">
        <v>414</v>
      </c>
      <c r="F232" s="223">
        <v>0</v>
      </c>
      <c r="G232" s="30">
        <v>1692197.0021840807</v>
      </c>
      <c r="H232" s="30">
        <v>0</v>
      </c>
      <c r="I232" s="30">
        <v>0</v>
      </c>
      <c r="J232" s="30">
        <v>55870.292393756376</v>
      </c>
      <c r="K232" s="30">
        <v>0</v>
      </c>
      <c r="L232" s="30">
        <v>140766.0799999997</v>
      </c>
      <c r="M232" s="30">
        <v>0</v>
      </c>
      <c r="N232" s="30">
        <v>0</v>
      </c>
      <c r="O232" s="30">
        <v>0</v>
      </c>
      <c r="P232" s="30">
        <v>0</v>
      </c>
      <c r="Q232" s="30">
        <v>0</v>
      </c>
      <c r="R232" s="30">
        <v>0</v>
      </c>
      <c r="S232" s="30">
        <v>0</v>
      </c>
      <c r="T232" s="30">
        <v>0</v>
      </c>
      <c r="U232" s="30">
        <v>0</v>
      </c>
      <c r="V232" s="30">
        <v>0</v>
      </c>
      <c r="W232" s="30">
        <v>0</v>
      </c>
      <c r="X232" s="30">
        <v>0</v>
      </c>
      <c r="Y232" s="30">
        <v>0</v>
      </c>
      <c r="Z232" s="30">
        <v>87453.748779419446</v>
      </c>
      <c r="AA232" s="30">
        <v>0</v>
      </c>
      <c r="AB232" s="30">
        <v>154184.69514061589</v>
      </c>
      <c r="AC232" s="30">
        <v>0</v>
      </c>
      <c r="AD232" s="30">
        <v>3265.202198475049</v>
      </c>
      <c r="AE232" s="30">
        <v>0</v>
      </c>
      <c r="AF232" s="30">
        <v>153580.44371785081</v>
      </c>
      <c r="AG232" s="30">
        <v>0</v>
      </c>
      <c r="AH232" s="30">
        <v>0</v>
      </c>
      <c r="AI232" s="30">
        <v>0</v>
      </c>
      <c r="AJ232" s="30">
        <v>30247.5</v>
      </c>
      <c r="AK232" s="30">
        <v>0</v>
      </c>
      <c r="AL232" s="30">
        <v>0</v>
      </c>
      <c r="AM232" s="30">
        <v>0</v>
      </c>
      <c r="AN232" s="30">
        <v>0</v>
      </c>
      <c r="AO232" s="30">
        <v>0</v>
      </c>
      <c r="AP232" s="30">
        <v>0</v>
      </c>
      <c r="AQ232" s="30">
        <v>0</v>
      </c>
      <c r="AR232" s="30">
        <v>0</v>
      </c>
      <c r="AS232" s="30">
        <v>1692197.0021840807</v>
      </c>
      <c r="AT232" s="30">
        <v>441540.01851226651</v>
      </c>
      <c r="AU232" s="30">
        <v>183827.94371785081</v>
      </c>
      <c r="AV232" s="30">
        <v>241536.21246735472</v>
      </c>
      <c r="AW232" s="38">
        <v>2317564.964414198</v>
      </c>
      <c r="AX232" s="30">
        <v>2287317.464414198</v>
      </c>
      <c r="AY232" s="30">
        <v>5115</v>
      </c>
      <c r="AZ232" s="30">
        <v>2117610</v>
      </c>
      <c r="BA232" s="30">
        <v>0</v>
      </c>
      <c r="BB232" s="30">
        <v>0</v>
      </c>
      <c r="BC232" s="30">
        <v>2317564.964414198</v>
      </c>
      <c r="BD232" s="30">
        <v>2317564.964414198</v>
      </c>
      <c r="BE232" s="30">
        <v>0</v>
      </c>
      <c r="BF232" s="30">
        <v>2147857.5</v>
      </c>
      <c r="BG232" s="30">
        <v>1964029.5562821492</v>
      </c>
      <c r="BH232" s="30">
        <v>2133737.0206963471</v>
      </c>
      <c r="BI232" s="30">
        <v>5153.9541562713703</v>
      </c>
      <c r="BJ232" s="30">
        <v>5078.9040357569193</v>
      </c>
      <c r="BK232" s="196">
        <v>1.4776833739341589E-2</v>
      </c>
      <c r="BL232" s="30">
        <v>0</v>
      </c>
      <c r="BM232" s="30">
        <v>0</v>
      </c>
      <c r="BN232" s="38">
        <v>2317564.964414198</v>
      </c>
      <c r="BO232" s="30">
        <v>5524.9214116284975</v>
      </c>
      <c r="BP232" s="30" t="s">
        <v>412</v>
      </c>
      <c r="BQ232" s="30">
        <v>5597.9830058313964</v>
      </c>
      <c r="BR232" s="196">
        <v>1.4777481539345549E-2</v>
      </c>
      <c r="BS232" s="30">
        <v>0</v>
      </c>
      <c r="BT232" s="30">
        <v>2317564.964414198</v>
      </c>
      <c r="BU232" s="30">
        <v>0</v>
      </c>
      <c r="BV232" s="38">
        <v>2317564.964414198</v>
      </c>
      <c r="BW232" s="211">
        <v>30247.5</v>
      </c>
      <c r="BX232" s="212">
        <v>2287317.464414198</v>
      </c>
      <c r="BZ232" s="23">
        <f t="shared" si="3"/>
        <v>8732051</v>
      </c>
      <c r="CB232" s="320"/>
    </row>
    <row r="233" spans="1:80" x14ac:dyDescent="0.25">
      <c r="A233" s="23">
        <v>141500</v>
      </c>
      <c r="B233" s="23">
        <v>8732034</v>
      </c>
      <c r="C233" s="23" t="s">
        <v>315</v>
      </c>
      <c r="D233" s="223">
        <v>616</v>
      </c>
      <c r="E233" s="223">
        <v>616</v>
      </c>
      <c r="F233" s="223">
        <v>0</v>
      </c>
      <c r="G233" s="30">
        <v>2517858.3414139943</v>
      </c>
      <c r="H233" s="30">
        <v>0</v>
      </c>
      <c r="I233" s="30">
        <v>0</v>
      </c>
      <c r="J233" s="30">
        <v>26919.322698809923</v>
      </c>
      <c r="K233" s="30">
        <v>0</v>
      </c>
      <c r="L233" s="30">
        <v>70383.039999999994</v>
      </c>
      <c r="M233" s="30">
        <v>0</v>
      </c>
      <c r="N233" s="30">
        <v>5453.9899999999952</v>
      </c>
      <c r="O233" s="30">
        <v>4011.4199999999951</v>
      </c>
      <c r="P233" s="30">
        <v>0</v>
      </c>
      <c r="Q233" s="30">
        <v>0</v>
      </c>
      <c r="R233" s="30">
        <v>0</v>
      </c>
      <c r="S233" s="30">
        <v>691.62999999999852</v>
      </c>
      <c r="T233" s="30">
        <v>0</v>
      </c>
      <c r="U233" s="30">
        <v>0</v>
      </c>
      <c r="V233" s="30">
        <v>0</v>
      </c>
      <c r="W233" s="30">
        <v>0</v>
      </c>
      <c r="X233" s="30">
        <v>0</v>
      </c>
      <c r="Y233" s="30">
        <v>0</v>
      </c>
      <c r="Z233" s="30">
        <v>92317.941231143515</v>
      </c>
      <c r="AA233" s="30">
        <v>0</v>
      </c>
      <c r="AB233" s="30">
        <v>230481.43604302985</v>
      </c>
      <c r="AC233" s="30">
        <v>0</v>
      </c>
      <c r="AD233" s="30">
        <v>0</v>
      </c>
      <c r="AE233" s="30">
        <v>0</v>
      </c>
      <c r="AF233" s="30">
        <v>153580.44371785081</v>
      </c>
      <c r="AG233" s="30">
        <v>0</v>
      </c>
      <c r="AH233" s="30">
        <v>0</v>
      </c>
      <c r="AI233" s="30">
        <v>0</v>
      </c>
      <c r="AJ233" s="30">
        <v>29692.5</v>
      </c>
      <c r="AK233" s="30">
        <v>0</v>
      </c>
      <c r="AL233" s="30">
        <v>0</v>
      </c>
      <c r="AM233" s="30">
        <v>0</v>
      </c>
      <c r="AN233" s="30">
        <v>0</v>
      </c>
      <c r="AO233" s="30">
        <v>0</v>
      </c>
      <c r="AP233" s="30">
        <v>0</v>
      </c>
      <c r="AQ233" s="30">
        <v>0</v>
      </c>
      <c r="AR233" s="30">
        <v>0</v>
      </c>
      <c r="AS233" s="30">
        <v>2517858.3414139943</v>
      </c>
      <c r="AT233" s="30">
        <v>430258.77997298329</v>
      </c>
      <c r="AU233" s="30">
        <v>183272.94371785081</v>
      </c>
      <c r="AV233" s="30">
        <v>348543.78596947063</v>
      </c>
      <c r="AW233" s="38">
        <v>3131390.0651048287</v>
      </c>
      <c r="AX233" s="30">
        <v>3101697.5651048287</v>
      </c>
      <c r="AY233" s="30">
        <v>5115</v>
      </c>
      <c r="AZ233" s="30">
        <v>3150840</v>
      </c>
      <c r="BA233" s="30">
        <v>49142.434895171318</v>
      </c>
      <c r="BB233" s="30">
        <v>0</v>
      </c>
      <c r="BC233" s="30">
        <v>3180532.5</v>
      </c>
      <c r="BD233" s="30">
        <v>3180532.5</v>
      </c>
      <c r="BE233" s="30">
        <v>0</v>
      </c>
      <c r="BF233" s="30">
        <v>3180532.5</v>
      </c>
      <c r="BG233" s="30">
        <v>2997259.5562821492</v>
      </c>
      <c r="BH233" s="30">
        <v>2997259.5562821492</v>
      </c>
      <c r="BI233" s="30">
        <v>4865.6810978606318</v>
      </c>
      <c r="BJ233" s="30">
        <v>4861.8173203239567</v>
      </c>
      <c r="BK233" s="196">
        <v>7.9471878149828571E-4</v>
      </c>
      <c r="BL233" s="30">
        <v>0</v>
      </c>
      <c r="BM233" s="30">
        <v>0</v>
      </c>
      <c r="BN233" s="38">
        <v>3180532.5</v>
      </c>
      <c r="BO233" s="30">
        <v>5115</v>
      </c>
      <c r="BP233" s="30" t="s">
        <v>412</v>
      </c>
      <c r="BQ233" s="30">
        <v>5163.2021103896104</v>
      </c>
      <c r="BR233" s="196">
        <v>6.8973764702220386E-3</v>
      </c>
      <c r="BS233" s="30">
        <v>0</v>
      </c>
      <c r="BT233" s="30">
        <v>3180532.5</v>
      </c>
      <c r="BU233" s="30">
        <v>0</v>
      </c>
      <c r="BV233" s="38">
        <v>3180532.5</v>
      </c>
      <c r="BW233" s="211">
        <v>29692.5</v>
      </c>
      <c r="BX233" s="212">
        <v>3150840</v>
      </c>
      <c r="BZ233" s="23">
        <f t="shared" si="3"/>
        <v>8732034</v>
      </c>
      <c r="CB233" s="320"/>
    </row>
    <row r="234" spans="1:80" x14ac:dyDescent="0.25">
      <c r="A234" s="23">
        <v>146050</v>
      </c>
      <c r="B234" s="23">
        <v>8732226</v>
      </c>
      <c r="C234" s="23" t="s">
        <v>316</v>
      </c>
      <c r="D234" s="223">
        <v>199</v>
      </c>
      <c r="E234" s="223">
        <v>199</v>
      </c>
      <c r="F234" s="223">
        <v>0</v>
      </c>
      <c r="G234" s="30">
        <v>813399.04211263778</v>
      </c>
      <c r="H234" s="30">
        <v>0</v>
      </c>
      <c r="I234" s="30">
        <v>0</v>
      </c>
      <c r="J234" s="30">
        <v>24887.675702673292</v>
      </c>
      <c r="K234" s="30">
        <v>0</v>
      </c>
      <c r="L234" s="30">
        <v>61585.15999999988</v>
      </c>
      <c r="M234" s="30">
        <v>0</v>
      </c>
      <c r="N234" s="30">
        <v>0</v>
      </c>
      <c r="O234" s="30">
        <v>5236.4819387755069</v>
      </c>
      <c r="P234" s="30">
        <v>0</v>
      </c>
      <c r="Q234" s="30">
        <v>0</v>
      </c>
      <c r="R234" s="30">
        <v>0</v>
      </c>
      <c r="S234" s="30">
        <v>0</v>
      </c>
      <c r="T234" s="30">
        <v>0</v>
      </c>
      <c r="U234" s="30">
        <v>0</v>
      </c>
      <c r="V234" s="30">
        <v>0</v>
      </c>
      <c r="W234" s="30">
        <v>0</v>
      </c>
      <c r="X234" s="30">
        <v>0</v>
      </c>
      <c r="Y234" s="30">
        <v>0</v>
      </c>
      <c r="Z234" s="30">
        <v>4309.0558333317695</v>
      </c>
      <c r="AA234" s="30">
        <v>0</v>
      </c>
      <c r="AB234" s="30">
        <v>87662.973471913036</v>
      </c>
      <c r="AC234" s="30">
        <v>0</v>
      </c>
      <c r="AD234" s="30">
        <v>5012.8375215071283</v>
      </c>
      <c r="AE234" s="30">
        <v>0</v>
      </c>
      <c r="AF234" s="30">
        <v>153580.44371785081</v>
      </c>
      <c r="AG234" s="30">
        <v>0</v>
      </c>
      <c r="AH234" s="30">
        <v>0</v>
      </c>
      <c r="AI234" s="30">
        <v>0</v>
      </c>
      <c r="AJ234" s="30">
        <v>4540.8999999999996</v>
      </c>
      <c r="AK234" s="30">
        <v>0</v>
      </c>
      <c r="AL234" s="30">
        <v>0</v>
      </c>
      <c r="AM234" s="30">
        <v>0</v>
      </c>
      <c r="AN234" s="30">
        <v>0</v>
      </c>
      <c r="AO234" s="30">
        <v>0</v>
      </c>
      <c r="AP234" s="30">
        <v>0</v>
      </c>
      <c r="AQ234" s="30">
        <v>0</v>
      </c>
      <c r="AR234" s="30">
        <v>0</v>
      </c>
      <c r="AS234" s="30">
        <v>813399.04211263778</v>
      </c>
      <c r="AT234" s="30">
        <v>188694.1844682006</v>
      </c>
      <c r="AU234" s="30">
        <v>158121.3437178508</v>
      </c>
      <c r="AV234" s="30">
        <v>132773.58018076749</v>
      </c>
      <c r="AW234" s="38">
        <v>1160214.5702986892</v>
      </c>
      <c r="AX234" s="30">
        <v>1155673.6702986893</v>
      </c>
      <c r="AY234" s="30">
        <v>5115</v>
      </c>
      <c r="AZ234" s="30">
        <v>1017885</v>
      </c>
      <c r="BA234" s="30">
        <v>0</v>
      </c>
      <c r="BB234" s="30">
        <v>0</v>
      </c>
      <c r="BC234" s="30">
        <v>1160214.5702986892</v>
      </c>
      <c r="BD234" s="30">
        <v>1160214.5702986892</v>
      </c>
      <c r="BE234" s="30">
        <v>0</v>
      </c>
      <c r="BF234" s="30">
        <v>1022425.9</v>
      </c>
      <c r="BG234" s="30">
        <v>864304.55628214916</v>
      </c>
      <c r="BH234" s="30">
        <v>1002093.2265808383</v>
      </c>
      <c r="BI234" s="30">
        <v>5035.6443546775799</v>
      </c>
      <c r="BJ234" s="30">
        <v>4762.9996694107458</v>
      </c>
      <c r="BK234" s="196">
        <v>5.7242222168905663E-2</v>
      </c>
      <c r="BL234" s="30">
        <v>0</v>
      </c>
      <c r="BM234" s="30">
        <v>0</v>
      </c>
      <c r="BN234" s="38">
        <v>1160214.5702986892</v>
      </c>
      <c r="BO234" s="30">
        <v>5807.4053783853733</v>
      </c>
      <c r="BP234" s="30" t="s">
        <v>412</v>
      </c>
      <c r="BQ234" s="30">
        <v>5830.2239713501967</v>
      </c>
      <c r="BR234" s="196">
        <v>4.9808640372479562E-2</v>
      </c>
      <c r="BS234" s="30">
        <v>0</v>
      </c>
      <c r="BT234" s="30">
        <v>1160214.5702986892</v>
      </c>
      <c r="BU234" s="30">
        <v>0</v>
      </c>
      <c r="BV234" s="38">
        <v>1160214.5702986892</v>
      </c>
      <c r="BW234" s="211">
        <v>4540.8999999999996</v>
      </c>
      <c r="BX234" s="212">
        <v>1155673.6702986893</v>
      </c>
      <c r="BZ234" s="23">
        <f t="shared" si="3"/>
        <v>8732226</v>
      </c>
      <c r="CB234" s="320"/>
    </row>
    <row r="235" spans="1:80" x14ac:dyDescent="0.25">
      <c r="A235" s="23">
        <v>150263</v>
      </c>
      <c r="B235" s="23">
        <v>8734016</v>
      </c>
      <c r="C235" s="23" t="s">
        <v>488</v>
      </c>
      <c r="D235" s="223">
        <v>531</v>
      </c>
      <c r="E235" s="223">
        <v>0</v>
      </c>
      <c r="F235" s="223">
        <v>531</v>
      </c>
      <c r="G235" s="30">
        <v>0</v>
      </c>
      <c r="H235" s="30">
        <v>1715635.3693117872</v>
      </c>
      <c r="I235" s="30">
        <v>1489247.5364601105</v>
      </c>
      <c r="J235" s="30">
        <v>0</v>
      </c>
      <c r="K235" s="30">
        <v>81773.791594498078</v>
      </c>
      <c r="L235" s="30">
        <v>0</v>
      </c>
      <c r="M235" s="30">
        <v>299227.25999999931</v>
      </c>
      <c r="N235" s="30">
        <v>0</v>
      </c>
      <c r="O235" s="30">
        <v>0</v>
      </c>
      <c r="P235" s="30">
        <v>0</v>
      </c>
      <c r="Q235" s="30">
        <v>0</v>
      </c>
      <c r="R235" s="30">
        <v>0</v>
      </c>
      <c r="S235" s="30">
        <v>0</v>
      </c>
      <c r="T235" s="30">
        <v>2089.8064990393291</v>
      </c>
      <c r="U235" s="30">
        <v>14860.846215390909</v>
      </c>
      <c r="V235" s="30">
        <v>3281.0971603274775</v>
      </c>
      <c r="W235" s="30">
        <v>716.79353348692337</v>
      </c>
      <c r="X235" s="30">
        <v>1534.5439026762344</v>
      </c>
      <c r="Y235" s="30">
        <v>0</v>
      </c>
      <c r="Z235" s="30">
        <v>0</v>
      </c>
      <c r="AA235" s="30">
        <v>62297.136109257845</v>
      </c>
      <c r="AB235" s="30">
        <v>0</v>
      </c>
      <c r="AC235" s="30">
        <v>267919.28007480531</v>
      </c>
      <c r="AD235" s="30">
        <v>0</v>
      </c>
      <c r="AE235" s="30">
        <v>34355.050128085299</v>
      </c>
      <c r="AF235" s="30">
        <v>153580.44371785081</v>
      </c>
      <c r="AG235" s="30">
        <v>19708.987394204352</v>
      </c>
      <c r="AH235" s="30">
        <v>0</v>
      </c>
      <c r="AI235" s="30">
        <v>0</v>
      </c>
      <c r="AJ235" s="30">
        <v>24811.19</v>
      </c>
      <c r="AK235" s="30">
        <v>0</v>
      </c>
      <c r="AL235" s="30">
        <v>0</v>
      </c>
      <c r="AM235" s="30">
        <v>0</v>
      </c>
      <c r="AN235" s="30">
        <v>0</v>
      </c>
      <c r="AO235" s="30">
        <v>0</v>
      </c>
      <c r="AP235" s="30">
        <v>0</v>
      </c>
      <c r="AQ235" s="30">
        <v>0</v>
      </c>
      <c r="AR235" s="30">
        <v>0</v>
      </c>
      <c r="AS235" s="30">
        <v>3204882.9057718976</v>
      </c>
      <c r="AT235" s="30">
        <v>768055.60521756671</v>
      </c>
      <c r="AU235" s="30">
        <v>198100.62111205517</v>
      </c>
      <c r="AV235" s="30">
        <v>451077.0169483216</v>
      </c>
      <c r="AW235" s="38">
        <v>4171039.1321015195</v>
      </c>
      <c r="AX235" s="30">
        <v>4146227.9421015196</v>
      </c>
      <c r="AY235" s="30">
        <v>6640</v>
      </c>
      <c r="AZ235" s="30">
        <v>3525840</v>
      </c>
      <c r="BA235" s="30">
        <v>0</v>
      </c>
      <c r="BB235" s="30">
        <v>0</v>
      </c>
      <c r="BC235" s="30">
        <v>4171039.1321015195</v>
      </c>
      <c r="BD235" s="30">
        <v>0</v>
      </c>
      <c r="BE235" s="30">
        <v>4171039.132101519</v>
      </c>
      <c r="BF235" s="30">
        <v>3550651.19</v>
      </c>
      <c r="BG235" s="30">
        <v>3352550.5688879448</v>
      </c>
      <c r="BH235" s="30">
        <v>3972938.5109894644</v>
      </c>
      <c r="BI235" s="30">
        <v>7481.9934293586903</v>
      </c>
      <c r="BJ235" s="30">
        <v>7157.7730018711072</v>
      </c>
      <c r="BK235" s="196">
        <v>4.5296271256832096E-2</v>
      </c>
      <c r="BL235" s="30">
        <v>0</v>
      </c>
      <c r="BM235" s="30">
        <v>0</v>
      </c>
      <c r="BN235" s="38">
        <v>4171039.1321015195</v>
      </c>
      <c r="BO235" s="30">
        <v>7808.3388740141609</v>
      </c>
      <c r="BP235" s="30" t="s">
        <v>412</v>
      </c>
      <c r="BQ235" s="30">
        <v>7855.0642789105832</v>
      </c>
      <c r="BR235" s="196">
        <v>3.9824350630976779E-2</v>
      </c>
      <c r="BS235" s="30">
        <v>0</v>
      </c>
      <c r="BT235" s="30">
        <v>4171039.1321015195</v>
      </c>
      <c r="BU235" s="30">
        <v>0</v>
      </c>
      <c r="BV235" s="38">
        <v>4171039.1321015195</v>
      </c>
      <c r="BW235" s="211">
        <v>24811.19</v>
      </c>
      <c r="BX235" s="212">
        <v>4146227.9421015196</v>
      </c>
      <c r="BZ235" s="23">
        <f t="shared" si="3"/>
        <v>8734016</v>
      </c>
      <c r="CB235" s="320"/>
    </row>
    <row r="236" spans="1:80" x14ac:dyDescent="0.25">
      <c r="A236" s="23">
        <v>146929</v>
      </c>
      <c r="B236" s="23">
        <v>8732256</v>
      </c>
      <c r="C236" s="23" t="s">
        <v>318</v>
      </c>
      <c r="D236" s="223">
        <v>305</v>
      </c>
      <c r="E236" s="223">
        <v>305</v>
      </c>
      <c r="F236" s="223">
        <v>0</v>
      </c>
      <c r="G236" s="30">
        <v>1246666.8735897213</v>
      </c>
      <c r="H236" s="30">
        <v>0</v>
      </c>
      <c r="I236" s="30">
        <v>0</v>
      </c>
      <c r="J236" s="30">
        <v>31490.528440117258</v>
      </c>
      <c r="K236" s="30">
        <v>0</v>
      </c>
      <c r="L236" s="30">
        <v>79180.919999999867</v>
      </c>
      <c r="M236" s="30">
        <v>0</v>
      </c>
      <c r="N236" s="30">
        <v>0</v>
      </c>
      <c r="O236" s="30">
        <v>36675.839999999997</v>
      </c>
      <c r="P236" s="30">
        <v>0</v>
      </c>
      <c r="Q236" s="30">
        <v>0</v>
      </c>
      <c r="R236" s="30">
        <v>0</v>
      </c>
      <c r="S236" s="30">
        <v>0</v>
      </c>
      <c r="T236" s="30">
        <v>0</v>
      </c>
      <c r="U236" s="30">
        <v>0</v>
      </c>
      <c r="V236" s="30">
        <v>0</v>
      </c>
      <c r="W236" s="30">
        <v>0</v>
      </c>
      <c r="X236" s="30">
        <v>0</v>
      </c>
      <c r="Y236" s="30">
        <v>0</v>
      </c>
      <c r="Z236" s="30">
        <v>5670.3858930575188</v>
      </c>
      <c r="AA236" s="30">
        <v>0</v>
      </c>
      <c r="AB236" s="30">
        <v>107289.62452048503</v>
      </c>
      <c r="AC236" s="30">
        <v>0</v>
      </c>
      <c r="AD236" s="30">
        <v>0</v>
      </c>
      <c r="AE236" s="30">
        <v>0</v>
      </c>
      <c r="AF236" s="30">
        <v>153580.44371785081</v>
      </c>
      <c r="AG236" s="30">
        <v>0</v>
      </c>
      <c r="AH236" s="30">
        <v>0</v>
      </c>
      <c r="AI236" s="30">
        <v>0</v>
      </c>
      <c r="AJ236" s="30">
        <v>7159.5</v>
      </c>
      <c r="AK236" s="30">
        <v>0</v>
      </c>
      <c r="AL236" s="30">
        <v>0</v>
      </c>
      <c r="AM236" s="30">
        <v>0</v>
      </c>
      <c r="AN236" s="30">
        <v>0</v>
      </c>
      <c r="AO236" s="30">
        <v>0</v>
      </c>
      <c r="AP236" s="30">
        <v>0</v>
      </c>
      <c r="AQ236" s="30">
        <v>0</v>
      </c>
      <c r="AR236" s="30">
        <v>0</v>
      </c>
      <c r="AS236" s="30">
        <v>1246666.8735897213</v>
      </c>
      <c r="AT236" s="30">
        <v>260307.29885365965</v>
      </c>
      <c r="AU236" s="30">
        <v>160739.94371785081</v>
      </c>
      <c r="AV236" s="30">
        <v>195730.3243080856</v>
      </c>
      <c r="AW236" s="38">
        <v>1667714.1161612319</v>
      </c>
      <c r="AX236" s="30">
        <v>1660554.6161612319</v>
      </c>
      <c r="AY236" s="30">
        <v>5115</v>
      </c>
      <c r="AZ236" s="30">
        <v>1560075</v>
      </c>
      <c r="BA236" s="30">
        <v>0</v>
      </c>
      <c r="BB236" s="30">
        <v>0</v>
      </c>
      <c r="BC236" s="30">
        <v>1667714.1161612319</v>
      </c>
      <c r="BD236" s="30">
        <v>1667714.1161612321</v>
      </c>
      <c r="BE236" s="30">
        <v>0</v>
      </c>
      <c r="BF236" s="30">
        <v>1567234.5</v>
      </c>
      <c r="BG236" s="30">
        <v>1406494.5562821492</v>
      </c>
      <c r="BH236" s="30">
        <v>1506974.172443381</v>
      </c>
      <c r="BI236" s="30">
        <v>4940.8989260438721</v>
      </c>
      <c r="BJ236" s="30">
        <v>4848.9177786734899</v>
      </c>
      <c r="BK236" s="196">
        <v>1.8969417830703092E-2</v>
      </c>
      <c r="BL236" s="30">
        <v>0</v>
      </c>
      <c r="BM236" s="30">
        <v>0</v>
      </c>
      <c r="BN236" s="38">
        <v>1667714.1161612319</v>
      </c>
      <c r="BO236" s="30">
        <v>5444.4413644630549</v>
      </c>
      <c r="BP236" s="30" t="s">
        <v>412</v>
      </c>
      <c r="BQ236" s="30">
        <v>5467.9151349548583</v>
      </c>
      <c r="BR236" s="196">
        <v>2.0355244625356317E-2</v>
      </c>
      <c r="BS236" s="30">
        <v>0</v>
      </c>
      <c r="BT236" s="30">
        <v>1667714.1161612319</v>
      </c>
      <c r="BU236" s="30">
        <v>0</v>
      </c>
      <c r="BV236" s="38">
        <v>1667714.1161612319</v>
      </c>
      <c r="BW236" s="211">
        <v>7159.5</v>
      </c>
      <c r="BX236" s="212">
        <v>1660554.6161612319</v>
      </c>
      <c r="BZ236" s="23">
        <f t="shared" si="3"/>
        <v>8732256</v>
      </c>
      <c r="CB236" s="320"/>
    </row>
    <row r="237" spans="1:80" x14ac:dyDescent="0.25">
      <c r="A237" s="23">
        <v>110621</v>
      </c>
      <c r="B237" s="23">
        <v>8732048</v>
      </c>
      <c r="C237" s="23" t="s">
        <v>319</v>
      </c>
      <c r="D237" s="223">
        <v>517</v>
      </c>
      <c r="E237" s="223">
        <v>517</v>
      </c>
      <c r="F237" s="223">
        <v>0</v>
      </c>
      <c r="G237" s="30">
        <v>2113202.536543888</v>
      </c>
      <c r="H237" s="30">
        <v>0</v>
      </c>
      <c r="I237" s="30">
        <v>0</v>
      </c>
      <c r="J237" s="30">
        <v>45712.057413073439</v>
      </c>
      <c r="K237" s="30">
        <v>0</v>
      </c>
      <c r="L237" s="30">
        <v>115629.27999999969</v>
      </c>
      <c r="M237" s="30">
        <v>0</v>
      </c>
      <c r="N237" s="30">
        <v>0</v>
      </c>
      <c r="O237" s="30">
        <v>0</v>
      </c>
      <c r="P237" s="30">
        <v>0</v>
      </c>
      <c r="Q237" s="30">
        <v>0</v>
      </c>
      <c r="R237" s="30">
        <v>0</v>
      </c>
      <c r="S237" s="30">
        <v>691.62999999999704</v>
      </c>
      <c r="T237" s="30">
        <v>0</v>
      </c>
      <c r="U237" s="30">
        <v>0</v>
      </c>
      <c r="V237" s="30">
        <v>0</v>
      </c>
      <c r="W237" s="30">
        <v>0</v>
      </c>
      <c r="X237" s="30">
        <v>0</v>
      </c>
      <c r="Y237" s="30">
        <v>0</v>
      </c>
      <c r="Z237" s="30">
        <v>61250.168551740433</v>
      </c>
      <c r="AA237" s="30">
        <v>0</v>
      </c>
      <c r="AB237" s="30">
        <v>216995.85536455651</v>
      </c>
      <c r="AC237" s="30">
        <v>0</v>
      </c>
      <c r="AD237" s="30">
        <v>0</v>
      </c>
      <c r="AE237" s="30">
        <v>0</v>
      </c>
      <c r="AF237" s="30">
        <v>153580.44371785081</v>
      </c>
      <c r="AG237" s="30">
        <v>0</v>
      </c>
      <c r="AH237" s="30">
        <v>0</v>
      </c>
      <c r="AI237" s="30">
        <v>0</v>
      </c>
      <c r="AJ237" s="30">
        <v>105450</v>
      </c>
      <c r="AK237" s="30">
        <v>0</v>
      </c>
      <c r="AL237" s="30">
        <v>0</v>
      </c>
      <c r="AM237" s="30">
        <v>0</v>
      </c>
      <c r="AN237" s="30">
        <v>0</v>
      </c>
      <c r="AO237" s="30">
        <v>0</v>
      </c>
      <c r="AP237" s="30">
        <v>0</v>
      </c>
      <c r="AQ237" s="30">
        <v>0</v>
      </c>
      <c r="AR237" s="30">
        <v>0</v>
      </c>
      <c r="AS237" s="30">
        <v>2113202.536543888</v>
      </c>
      <c r="AT237" s="30">
        <v>440278.99132937007</v>
      </c>
      <c r="AU237" s="30">
        <v>259030.44371785081</v>
      </c>
      <c r="AV237" s="30">
        <v>318176.81306761934</v>
      </c>
      <c r="AW237" s="38">
        <v>2812511.9715911089</v>
      </c>
      <c r="AX237" s="30">
        <v>2707061.9715911089</v>
      </c>
      <c r="AY237" s="30">
        <v>5115</v>
      </c>
      <c r="AZ237" s="30">
        <v>2644455</v>
      </c>
      <c r="BA237" s="30">
        <v>0</v>
      </c>
      <c r="BB237" s="30">
        <v>0</v>
      </c>
      <c r="BC237" s="30">
        <v>2812511.9715911089</v>
      </c>
      <c r="BD237" s="30">
        <v>2812511.9715911085</v>
      </c>
      <c r="BE237" s="30">
        <v>0</v>
      </c>
      <c r="BF237" s="30">
        <v>2749905</v>
      </c>
      <c r="BG237" s="30">
        <v>2490874.5562821492</v>
      </c>
      <c r="BH237" s="30">
        <v>2553481.5278732581</v>
      </c>
      <c r="BI237" s="30">
        <v>4939.0358372790288</v>
      </c>
      <c r="BJ237" s="30">
        <v>4831.9943959659986</v>
      </c>
      <c r="BK237" s="196">
        <v>2.2152641857861834E-2</v>
      </c>
      <c r="BL237" s="30">
        <v>0</v>
      </c>
      <c r="BM237" s="30">
        <v>0</v>
      </c>
      <c r="BN237" s="38">
        <v>2812511.9715911089</v>
      </c>
      <c r="BO237" s="30">
        <v>5236.0966568493404</v>
      </c>
      <c r="BP237" s="30" t="s">
        <v>412</v>
      </c>
      <c r="BQ237" s="30">
        <v>5440.0618406017584</v>
      </c>
      <c r="BR237" s="196">
        <v>2.2159041157169934E-2</v>
      </c>
      <c r="BS237" s="30">
        <v>-4709.6000000000004</v>
      </c>
      <c r="BT237" s="30">
        <v>2807802.3715911089</v>
      </c>
      <c r="BU237" s="30">
        <v>-6462.5</v>
      </c>
      <c r="BV237" s="38">
        <v>2801339.8715911089</v>
      </c>
      <c r="BW237" s="211">
        <v>105450</v>
      </c>
      <c r="BX237" s="212">
        <v>2695889.8715911089</v>
      </c>
      <c r="BZ237" s="23">
        <f t="shared" si="3"/>
        <v>8732048</v>
      </c>
      <c r="CB237" s="320"/>
    </row>
    <row r="238" spans="1:80" x14ac:dyDescent="0.25">
      <c r="A238" s="23">
        <v>110698</v>
      </c>
      <c r="B238" s="23">
        <v>8732232</v>
      </c>
      <c r="C238" s="23" t="s">
        <v>320</v>
      </c>
      <c r="D238" s="223">
        <v>235</v>
      </c>
      <c r="E238" s="223">
        <v>235</v>
      </c>
      <c r="F238" s="223">
        <v>0</v>
      </c>
      <c r="G238" s="30">
        <v>960546.60751994909</v>
      </c>
      <c r="H238" s="30">
        <v>0</v>
      </c>
      <c r="I238" s="30">
        <v>0</v>
      </c>
      <c r="J238" s="30">
        <v>26919.322698809938</v>
      </c>
      <c r="K238" s="30">
        <v>0</v>
      </c>
      <c r="L238" s="30">
        <v>67869.359999999942</v>
      </c>
      <c r="M238" s="30">
        <v>0</v>
      </c>
      <c r="N238" s="30">
        <v>0</v>
      </c>
      <c r="O238" s="30">
        <v>286.52999999999997</v>
      </c>
      <c r="P238" s="30">
        <v>0</v>
      </c>
      <c r="Q238" s="30">
        <v>0</v>
      </c>
      <c r="R238" s="30">
        <v>0</v>
      </c>
      <c r="S238" s="30">
        <v>0</v>
      </c>
      <c r="T238" s="30">
        <v>0</v>
      </c>
      <c r="U238" s="30">
        <v>0</v>
      </c>
      <c r="V238" s="30">
        <v>0</v>
      </c>
      <c r="W238" s="30">
        <v>0</v>
      </c>
      <c r="X238" s="30">
        <v>0</v>
      </c>
      <c r="Y238" s="30">
        <v>0</v>
      </c>
      <c r="Z238" s="30">
        <v>28835.306623384302</v>
      </c>
      <c r="AA238" s="30">
        <v>0</v>
      </c>
      <c r="AB238" s="30">
        <v>75786.064425214121</v>
      </c>
      <c r="AC238" s="30">
        <v>0</v>
      </c>
      <c r="AD238" s="30">
        <v>0</v>
      </c>
      <c r="AE238" s="30">
        <v>0</v>
      </c>
      <c r="AF238" s="30">
        <v>153580.44371785081</v>
      </c>
      <c r="AG238" s="30">
        <v>0</v>
      </c>
      <c r="AH238" s="30">
        <v>0</v>
      </c>
      <c r="AI238" s="30">
        <v>0</v>
      </c>
      <c r="AJ238" s="30">
        <v>23078.75</v>
      </c>
      <c r="AK238" s="30">
        <v>0</v>
      </c>
      <c r="AL238" s="30">
        <v>0</v>
      </c>
      <c r="AM238" s="30">
        <v>0</v>
      </c>
      <c r="AN238" s="30">
        <v>0</v>
      </c>
      <c r="AO238" s="30">
        <v>0</v>
      </c>
      <c r="AP238" s="30">
        <v>0</v>
      </c>
      <c r="AQ238" s="30">
        <v>0</v>
      </c>
      <c r="AR238" s="30">
        <v>0</v>
      </c>
      <c r="AS238" s="30">
        <v>960546.60751994909</v>
      </c>
      <c r="AT238" s="30">
        <v>199696.58374740829</v>
      </c>
      <c r="AU238" s="30">
        <v>176659.19371785081</v>
      </c>
      <c r="AV238" s="30">
        <v>123901.69449589307</v>
      </c>
      <c r="AW238" s="38">
        <v>1336902.3849852083</v>
      </c>
      <c r="AX238" s="30">
        <v>1313823.6349852083</v>
      </c>
      <c r="AY238" s="30">
        <v>5115</v>
      </c>
      <c r="AZ238" s="30">
        <v>1202025</v>
      </c>
      <c r="BA238" s="30">
        <v>0</v>
      </c>
      <c r="BB238" s="30">
        <v>0</v>
      </c>
      <c r="BC238" s="30">
        <v>1336902.3849852083</v>
      </c>
      <c r="BD238" s="30">
        <v>1336902.3849852083</v>
      </c>
      <c r="BE238" s="30">
        <v>0</v>
      </c>
      <c r="BF238" s="30">
        <v>1225103.75</v>
      </c>
      <c r="BG238" s="30">
        <v>1048444.5562821492</v>
      </c>
      <c r="BH238" s="30">
        <v>1160243.1912673574</v>
      </c>
      <c r="BI238" s="30">
        <v>4937.2050692227976</v>
      </c>
      <c r="BJ238" s="30">
        <v>4746.2353981911219</v>
      </c>
      <c r="BK238" s="196">
        <v>4.0236030245035422E-2</v>
      </c>
      <c r="BL238" s="30">
        <v>0</v>
      </c>
      <c r="BM238" s="30">
        <v>0</v>
      </c>
      <c r="BN238" s="38">
        <v>1336902.3849852083</v>
      </c>
      <c r="BO238" s="30">
        <v>5590.7388722774822</v>
      </c>
      <c r="BP238" s="30" t="s">
        <v>412</v>
      </c>
      <c r="BQ238" s="30">
        <v>5688.9463190859924</v>
      </c>
      <c r="BR238" s="196">
        <v>3.2290456600858608E-2</v>
      </c>
      <c r="BS238" s="30">
        <v>-2196.9500000000003</v>
      </c>
      <c r="BT238" s="30">
        <v>1334705.4349852083</v>
      </c>
      <c r="BU238" s="30">
        <v>-2937.5</v>
      </c>
      <c r="BV238" s="38">
        <v>1331767.9349852083</v>
      </c>
      <c r="BW238" s="211">
        <v>23078.75</v>
      </c>
      <c r="BX238" s="212">
        <v>1308689.1849852083</v>
      </c>
      <c r="BZ238" s="23">
        <f t="shared" si="3"/>
        <v>8732232</v>
      </c>
      <c r="CB238" s="320"/>
    </row>
    <row r="239" spans="1:80" x14ac:dyDescent="0.25">
      <c r="A239" s="23">
        <v>146407</v>
      </c>
      <c r="B239" s="23">
        <v>8732079</v>
      </c>
      <c r="C239" s="23" t="s">
        <v>321</v>
      </c>
      <c r="D239" s="223">
        <v>738</v>
      </c>
      <c r="E239" s="223">
        <v>738</v>
      </c>
      <c r="F239" s="223">
        <v>0</v>
      </c>
      <c r="G239" s="30">
        <v>3016525.0908498829</v>
      </c>
      <c r="H239" s="30">
        <v>0</v>
      </c>
      <c r="I239" s="30">
        <v>0</v>
      </c>
      <c r="J239" s="30">
        <v>126977.93725853732</v>
      </c>
      <c r="K239" s="30">
        <v>0</v>
      </c>
      <c r="L239" s="30">
        <v>316723.67999999964</v>
      </c>
      <c r="M239" s="30">
        <v>0</v>
      </c>
      <c r="N239" s="30">
        <v>30197.345624999834</v>
      </c>
      <c r="O239" s="30">
        <v>28443.552798912955</v>
      </c>
      <c r="P239" s="30">
        <v>54995.358913043347</v>
      </c>
      <c r="Q239" s="30">
        <v>10897.973804347794</v>
      </c>
      <c r="R239" s="30">
        <v>0</v>
      </c>
      <c r="S239" s="30">
        <v>0</v>
      </c>
      <c r="T239" s="30">
        <v>0</v>
      </c>
      <c r="U239" s="30">
        <v>0</v>
      </c>
      <c r="V239" s="30">
        <v>0</v>
      </c>
      <c r="W239" s="30">
        <v>0</v>
      </c>
      <c r="X239" s="30">
        <v>0</v>
      </c>
      <c r="Y239" s="30">
        <v>0</v>
      </c>
      <c r="Z239" s="30">
        <v>17032.313443386309</v>
      </c>
      <c r="AA239" s="30">
        <v>0</v>
      </c>
      <c r="AB239" s="30">
        <v>343127.10809648031</v>
      </c>
      <c r="AC239" s="30">
        <v>0</v>
      </c>
      <c r="AD239" s="30">
        <v>4676.0065418010781</v>
      </c>
      <c r="AE239" s="30">
        <v>0</v>
      </c>
      <c r="AF239" s="30">
        <v>153580.44371785081</v>
      </c>
      <c r="AG239" s="30">
        <v>0</v>
      </c>
      <c r="AH239" s="30">
        <v>0</v>
      </c>
      <c r="AI239" s="30">
        <v>55417.69776590426</v>
      </c>
      <c r="AJ239" s="30">
        <v>9768</v>
      </c>
      <c r="AK239" s="30">
        <v>0</v>
      </c>
      <c r="AL239" s="30">
        <v>0</v>
      </c>
      <c r="AM239" s="30">
        <v>0</v>
      </c>
      <c r="AN239" s="30">
        <v>0</v>
      </c>
      <c r="AO239" s="30">
        <v>0</v>
      </c>
      <c r="AP239" s="30">
        <v>0</v>
      </c>
      <c r="AQ239" s="30">
        <v>0</v>
      </c>
      <c r="AR239" s="30">
        <v>0</v>
      </c>
      <c r="AS239" s="30">
        <v>3016525.0908498829</v>
      </c>
      <c r="AT239" s="30">
        <v>933071.27648150863</v>
      </c>
      <c r="AU239" s="30">
        <v>218766.14148375508</v>
      </c>
      <c r="AV239" s="30">
        <v>601558.94681230735</v>
      </c>
      <c r="AW239" s="38">
        <v>4168362.508815147</v>
      </c>
      <c r="AX239" s="30">
        <v>4103176.8110492425</v>
      </c>
      <c r="AY239" s="30">
        <v>5115</v>
      </c>
      <c r="AZ239" s="30">
        <v>3774870</v>
      </c>
      <c r="BA239" s="30">
        <v>0</v>
      </c>
      <c r="BB239" s="30">
        <v>0</v>
      </c>
      <c r="BC239" s="30">
        <v>4168362.508815147</v>
      </c>
      <c r="BD239" s="30">
        <v>4168362.508815147</v>
      </c>
      <c r="BE239" s="30">
        <v>0</v>
      </c>
      <c r="BF239" s="30">
        <v>3840055.6977659045</v>
      </c>
      <c r="BG239" s="30">
        <v>3621289.5562821496</v>
      </c>
      <c r="BH239" s="30">
        <v>3949596.3673313921</v>
      </c>
      <c r="BI239" s="30">
        <v>5351.7565952999894</v>
      </c>
      <c r="BJ239" s="30">
        <v>5182.1777316673088</v>
      </c>
      <c r="BK239" s="196">
        <v>3.2723475035681668E-2</v>
      </c>
      <c r="BL239" s="30">
        <v>0</v>
      </c>
      <c r="BM239" s="30">
        <v>0</v>
      </c>
      <c r="BN239" s="38">
        <v>4168362.508815147</v>
      </c>
      <c r="BO239" s="30">
        <v>5559.8601775734996</v>
      </c>
      <c r="BP239" s="30" t="s">
        <v>412</v>
      </c>
      <c r="BQ239" s="30">
        <v>5648.1876813213375</v>
      </c>
      <c r="BR239" s="196">
        <v>3.2320732082367964E-2</v>
      </c>
      <c r="BS239" s="30">
        <v>0</v>
      </c>
      <c r="BT239" s="30">
        <v>4168362.508815147</v>
      </c>
      <c r="BU239" s="30">
        <v>0</v>
      </c>
      <c r="BV239" s="38">
        <v>4168362.508815147</v>
      </c>
      <c r="BW239" s="211">
        <v>9768</v>
      </c>
      <c r="BX239" s="212">
        <v>4158594.508815147</v>
      </c>
      <c r="BZ239" s="23">
        <f t="shared" si="3"/>
        <v>8732079</v>
      </c>
      <c r="CB239" s="320"/>
    </row>
    <row r="240" spans="1:80" x14ac:dyDescent="0.25">
      <c r="A240" s="23">
        <v>131197</v>
      </c>
      <c r="B240" s="23">
        <v>8733392</v>
      </c>
      <c r="C240" s="23" t="s">
        <v>322</v>
      </c>
      <c r="D240" s="223">
        <v>285</v>
      </c>
      <c r="E240" s="223">
        <v>285</v>
      </c>
      <c r="F240" s="223">
        <v>0</v>
      </c>
      <c r="G240" s="30">
        <v>1164918.2261412148</v>
      </c>
      <c r="H240" s="30">
        <v>0</v>
      </c>
      <c r="I240" s="30">
        <v>0</v>
      </c>
      <c r="J240" s="30">
        <v>15237.352471024371</v>
      </c>
      <c r="K240" s="30">
        <v>0</v>
      </c>
      <c r="L240" s="30">
        <v>40218.879999999648</v>
      </c>
      <c r="M240" s="30">
        <v>0</v>
      </c>
      <c r="N240" s="30">
        <v>0</v>
      </c>
      <c r="O240" s="30">
        <v>859.5899999999931</v>
      </c>
      <c r="P240" s="30">
        <v>0</v>
      </c>
      <c r="Q240" s="30">
        <v>0</v>
      </c>
      <c r="R240" s="30">
        <v>0</v>
      </c>
      <c r="S240" s="30">
        <v>0</v>
      </c>
      <c r="T240" s="30">
        <v>0</v>
      </c>
      <c r="U240" s="30">
        <v>0</v>
      </c>
      <c r="V240" s="30">
        <v>0</v>
      </c>
      <c r="W240" s="30">
        <v>0</v>
      </c>
      <c r="X240" s="30">
        <v>0</v>
      </c>
      <c r="Y240" s="30">
        <v>0</v>
      </c>
      <c r="Z240" s="30">
        <v>19191.116110269933</v>
      </c>
      <c r="AA240" s="30">
        <v>0</v>
      </c>
      <c r="AB240" s="30">
        <v>133804.92655643873</v>
      </c>
      <c r="AC240" s="30">
        <v>0</v>
      </c>
      <c r="AD240" s="30">
        <v>11789.084289710388</v>
      </c>
      <c r="AE240" s="30">
        <v>0</v>
      </c>
      <c r="AF240" s="30">
        <v>153580.44371785081</v>
      </c>
      <c r="AG240" s="30">
        <v>0</v>
      </c>
      <c r="AH240" s="30">
        <v>0</v>
      </c>
      <c r="AI240" s="30">
        <v>0</v>
      </c>
      <c r="AJ240" s="30">
        <v>7992</v>
      </c>
      <c r="AK240" s="30">
        <v>0</v>
      </c>
      <c r="AL240" s="30">
        <v>0</v>
      </c>
      <c r="AM240" s="30">
        <v>0</v>
      </c>
      <c r="AN240" s="30">
        <v>0</v>
      </c>
      <c r="AO240" s="30">
        <v>0</v>
      </c>
      <c r="AP240" s="30">
        <v>0</v>
      </c>
      <c r="AQ240" s="30">
        <v>0</v>
      </c>
      <c r="AR240" s="30">
        <v>0</v>
      </c>
      <c r="AS240" s="30">
        <v>1164918.2261412148</v>
      </c>
      <c r="AT240" s="30">
        <v>221100.94942744306</v>
      </c>
      <c r="AU240" s="30">
        <v>161572.44371785081</v>
      </c>
      <c r="AV240" s="30">
        <v>186591.97134918973</v>
      </c>
      <c r="AW240" s="38">
        <v>1547591.6192865088</v>
      </c>
      <c r="AX240" s="30">
        <v>1539599.6192865088</v>
      </c>
      <c r="AY240" s="30">
        <v>5115</v>
      </c>
      <c r="AZ240" s="30">
        <v>1457775</v>
      </c>
      <c r="BA240" s="30">
        <v>0</v>
      </c>
      <c r="BB240" s="30">
        <v>0</v>
      </c>
      <c r="BC240" s="30">
        <v>1547591.6192865088</v>
      </c>
      <c r="BD240" s="30">
        <v>1547591.6192865088</v>
      </c>
      <c r="BE240" s="30">
        <v>0</v>
      </c>
      <c r="BF240" s="30">
        <v>1465767</v>
      </c>
      <c r="BG240" s="30">
        <v>1304194.5562821492</v>
      </c>
      <c r="BH240" s="30">
        <v>1386019.1755686579</v>
      </c>
      <c r="BI240" s="30">
        <v>4863.2251774338874</v>
      </c>
      <c r="BJ240" s="30">
        <v>4774.2631678571643</v>
      </c>
      <c r="BK240" s="196">
        <v>1.8633662713790463E-2</v>
      </c>
      <c r="BL240" s="30">
        <v>0</v>
      </c>
      <c r="BM240" s="30">
        <v>0</v>
      </c>
      <c r="BN240" s="38">
        <v>1547591.6192865088</v>
      </c>
      <c r="BO240" s="30">
        <v>5402.1039273210836</v>
      </c>
      <c r="BP240" s="30" t="s">
        <v>412</v>
      </c>
      <c r="BQ240" s="30">
        <v>5430.1460325842409</v>
      </c>
      <c r="BR240" s="196">
        <v>1.9945279626908174E-2</v>
      </c>
      <c r="BS240" s="30">
        <v>-2504.9999999999991</v>
      </c>
      <c r="BT240" s="30">
        <v>1545086.6192865088</v>
      </c>
      <c r="BU240" s="30">
        <v>-3562.5</v>
      </c>
      <c r="BV240" s="38">
        <v>1541524.1192865088</v>
      </c>
      <c r="BW240" s="211">
        <v>7992</v>
      </c>
      <c r="BX240" s="212">
        <v>1533532.1192865088</v>
      </c>
      <c r="BZ240" s="23">
        <f t="shared" si="3"/>
        <v>8733392</v>
      </c>
      <c r="CB240" s="320"/>
    </row>
    <row r="241" spans="1:80" x14ac:dyDescent="0.25">
      <c r="A241" s="23">
        <v>110804</v>
      </c>
      <c r="B241" s="23">
        <v>8733054</v>
      </c>
      <c r="C241" s="23" t="s">
        <v>50</v>
      </c>
      <c r="D241" s="223">
        <v>110</v>
      </c>
      <c r="E241" s="223">
        <v>110</v>
      </c>
      <c r="F241" s="223">
        <v>0</v>
      </c>
      <c r="G241" s="30">
        <v>449617.56096678472</v>
      </c>
      <c r="H241" s="30">
        <v>0</v>
      </c>
      <c r="I241" s="30">
        <v>0</v>
      </c>
      <c r="J241" s="30">
        <v>13713.617223922018</v>
      </c>
      <c r="K241" s="30">
        <v>0</v>
      </c>
      <c r="L241" s="30">
        <v>33934.679999999935</v>
      </c>
      <c r="M241" s="30">
        <v>0</v>
      </c>
      <c r="N241" s="30">
        <v>0</v>
      </c>
      <c r="O241" s="30">
        <v>0</v>
      </c>
      <c r="P241" s="30">
        <v>0</v>
      </c>
      <c r="Q241" s="30">
        <v>0</v>
      </c>
      <c r="R241" s="30">
        <v>0</v>
      </c>
      <c r="S241" s="30">
        <v>0</v>
      </c>
      <c r="T241" s="30">
        <v>0</v>
      </c>
      <c r="U241" s="30">
        <v>0</v>
      </c>
      <c r="V241" s="30">
        <v>0</v>
      </c>
      <c r="W241" s="30">
        <v>0</v>
      </c>
      <c r="X241" s="30">
        <v>0</v>
      </c>
      <c r="Y241" s="30">
        <v>0</v>
      </c>
      <c r="Z241" s="30">
        <v>0</v>
      </c>
      <c r="AA241" s="30">
        <v>0</v>
      </c>
      <c r="AB241" s="30">
        <v>68642.487002878159</v>
      </c>
      <c r="AC241" s="30">
        <v>0</v>
      </c>
      <c r="AD241" s="30">
        <v>1386.9510929071107</v>
      </c>
      <c r="AE241" s="30">
        <v>0</v>
      </c>
      <c r="AF241" s="30">
        <v>153580.44371785081</v>
      </c>
      <c r="AG241" s="30">
        <v>31161.534242810339</v>
      </c>
      <c r="AH241" s="30">
        <v>0</v>
      </c>
      <c r="AI241" s="30">
        <v>0</v>
      </c>
      <c r="AJ241" s="30">
        <v>12849.25</v>
      </c>
      <c r="AK241" s="30">
        <v>0</v>
      </c>
      <c r="AL241" s="30">
        <v>0</v>
      </c>
      <c r="AM241" s="30">
        <v>0</v>
      </c>
      <c r="AN241" s="30">
        <v>0</v>
      </c>
      <c r="AO241" s="30">
        <v>0</v>
      </c>
      <c r="AP241" s="30">
        <v>0</v>
      </c>
      <c r="AQ241" s="30">
        <v>0</v>
      </c>
      <c r="AR241" s="30">
        <v>0</v>
      </c>
      <c r="AS241" s="30">
        <v>449617.56096678472</v>
      </c>
      <c r="AT241" s="30">
        <v>117677.73531970722</v>
      </c>
      <c r="AU241" s="30">
        <v>197591.22796066114</v>
      </c>
      <c r="AV241" s="30">
        <v>91392.019163941746</v>
      </c>
      <c r="AW241" s="38">
        <v>764886.52424715308</v>
      </c>
      <c r="AX241" s="30">
        <v>752037.27424715308</v>
      </c>
      <c r="AY241" s="30">
        <v>5115</v>
      </c>
      <c r="AZ241" s="30">
        <v>562650</v>
      </c>
      <c r="BA241" s="30">
        <v>0</v>
      </c>
      <c r="BB241" s="30">
        <v>0</v>
      </c>
      <c r="BC241" s="30">
        <v>764886.52424715308</v>
      </c>
      <c r="BD241" s="30">
        <v>764886.5242471532</v>
      </c>
      <c r="BE241" s="30">
        <v>0</v>
      </c>
      <c r="BF241" s="30">
        <v>575499.25</v>
      </c>
      <c r="BG241" s="30">
        <v>377908.02203933883</v>
      </c>
      <c r="BH241" s="30">
        <v>567295.29628649191</v>
      </c>
      <c r="BI241" s="30">
        <v>5157.2299662408359</v>
      </c>
      <c r="BJ241" s="30">
        <v>5130.4513236829016</v>
      </c>
      <c r="BK241" s="196">
        <v>5.2195490939208845E-3</v>
      </c>
      <c r="BL241" s="30">
        <v>0</v>
      </c>
      <c r="BM241" s="30">
        <v>0</v>
      </c>
      <c r="BN241" s="38">
        <v>764886.52424715308</v>
      </c>
      <c r="BO241" s="30">
        <v>6836.7024931559372</v>
      </c>
      <c r="BP241" s="30" t="s">
        <v>412</v>
      </c>
      <c r="BQ241" s="30">
        <v>6953.5138567923004</v>
      </c>
      <c r="BR241" s="196">
        <v>-1.3519851731633947E-2</v>
      </c>
      <c r="BS241" s="30">
        <v>-1038.55</v>
      </c>
      <c r="BT241" s="30">
        <v>763847.97424715303</v>
      </c>
      <c r="BU241" s="30">
        <v>-1375</v>
      </c>
      <c r="BV241" s="38">
        <v>762472.97424715303</v>
      </c>
      <c r="BW241" s="211">
        <v>12849.25</v>
      </c>
      <c r="BX241" s="212">
        <v>749623.72424715303</v>
      </c>
      <c r="BZ241" s="23">
        <f t="shared" si="3"/>
        <v>8733054</v>
      </c>
      <c r="CB241" s="320"/>
    </row>
    <row r="242" spans="1:80" x14ac:dyDescent="0.25">
      <c r="A242" s="23">
        <v>141211</v>
      </c>
      <c r="B242" s="23">
        <v>8732027</v>
      </c>
      <c r="C242" s="23" t="s">
        <v>323</v>
      </c>
      <c r="D242" s="223">
        <v>210</v>
      </c>
      <c r="E242" s="223">
        <v>210</v>
      </c>
      <c r="F242" s="223">
        <v>0</v>
      </c>
      <c r="G242" s="30">
        <v>858360.79820931621</v>
      </c>
      <c r="H242" s="30">
        <v>0</v>
      </c>
      <c r="I242" s="30">
        <v>0</v>
      </c>
      <c r="J242" s="30">
        <v>29458.881443980663</v>
      </c>
      <c r="K242" s="30">
        <v>0</v>
      </c>
      <c r="L242" s="30">
        <v>75410.399999999805</v>
      </c>
      <c r="M242" s="30">
        <v>0</v>
      </c>
      <c r="N242" s="30">
        <v>9010.9399999999532</v>
      </c>
      <c r="O242" s="30">
        <v>573.05999999999972</v>
      </c>
      <c r="P242" s="30">
        <v>449.55999999999977</v>
      </c>
      <c r="Q242" s="30">
        <v>1482.0599999999911</v>
      </c>
      <c r="R242" s="30">
        <v>0</v>
      </c>
      <c r="S242" s="30">
        <v>0</v>
      </c>
      <c r="T242" s="30">
        <v>0</v>
      </c>
      <c r="U242" s="30">
        <v>0</v>
      </c>
      <c r="V242" s="30">
        <v>0</v>
      </c>
      <c r="W242" s="30">
        <v>0</v>
      </c>
      <c r="X242" s="30">
        <v>0</v>
      </c>
      <c r="Y242" s="30">
        <v>0</v>
      </c>
      <c r="Z242" s="30">
        <v>3681.102973197987</v>
      </c>
      <c r="AA242" s="30">
        <v>0</v>
      </c>
      <c r="AB242" s="30">
        <v>83926.360713090136</v>
      </c>
      <c r="AC242" s="30">
        <v>0</v>
      </c>
      <c r="AD242" s="30">
        <v>3368.3097970601357</v>
      </c>
      <c r="AE242" s="30">
        <v>0</v>
      </c>
      <c r="AF242" s="30">
        <v>153580.44371785081</v>
      </c>
      <c r="AG242" s="30">
        <v>0</v>
      </c>
      <c r="AH242" s="30">
        <v>0</v>
      </c>
      <c r="AI242" s="30">
        <v>0</v>
      </c>
      <c r="AJ242" s="30">
        <v>6715.5</v>
      </c>
      <c r="AK242" s="30">
        <v>0</v>
      </c>
      <c r="AL242" s="30">
        <v>0</v>
      </c>
      <c r="AM242" s="30">
        <v>0</v>
      </c>
      <c r="AN242" s="30">
        <v>0</v>
      </c>
      <c r="AO242" s="30">
        <v>0</v>
      </c>
      <c r="AP242" s="30">
        <v>0</v>
      </c>
      <c r="AQ242" s="30">
        <v>0</v>
      </c>
      <c r="AR242" s="30">
        <v>0</v>
      </c>
      <c r="AS242" s="30">
        <v>858360.79820931621</v>
      </c>
      <c r="AT242" s="30">
        <v>207360.67492732866</v>
      </c>
      <c r="AU242" s="30">
        <v>160295.94371785081</v>
      </c>
      <c r="AV242" s="30">
        <v>137384.43578586078</v>
      </c>
      <c r="AW242" s="38">
        <v>1226017.4168544956</v>
      </c>
      <c r="AX242" s="30">
        <v>1219301.9168544956</v>
      </c>
      <c r="AY242" s="30">
        <v>5115</v>
      </c>
      <c r="AZ242" s="30">
        <v>1074150</v>
      </c>
      <c r="BA242" s="30">
        <v>0</v>
      </c>
      <c r="BB242" s="30">
        <v>0</v>
      </c>
      <c r="BC242" s="30">
        <v>1226017.4168544956</v>
      </c>
      <c r="BD242" s="30">
        <v>1226017.4168544956</v>
      </c>
      <c r="BE242" s="30">
        <v>0</v>
      </c>
      <c r="BF242" s="30">
        <v>1080865.5</v>
      </c>
      <c r="BG242" s="30">
        <v>920569.55628214916</v>
      </c>
      <c r="BH242" s="30">
        <v>1065721.4731366448</v>
      </c>
      <c r="BI242" s="30">
        <v>5074.8641577935468</v>
      </c>
      <c r="BJ242" s="30">
        <v>4880.6379361456475</v>
      </c>
      <c r="BK242" s="196">
        <v>3.979525303638571E-2</v>
      </c>
      <c r="BL242" s="30">
        <v>0</v>
      </c>
      <c r="BM242" s="30">
        <v>0</v>
      </c>
      <c r="BN242" s="38">
        <v>1226017.4168544956</v>
      </c>
      <c r="BO242" s="30">
        <v>5806.1996040690265</v>
      </c>
      <c r="BP242" s="30" t="s">
        <v>412</v>
      </c>
      <c r="BQ242" s="30">
        <v>5838.1781754975982</v>
      </c>
      <c r="BR242" s="196">
        <v>3.2485659882096618E-2</v>
      </c>
      <c r="BS242" s="30">
        <v>0</v>
      </c>
      <c r="BT242" s="30">
        <v>1226017.4168544956</v>
      </c>
      <c r="BU242" s="30">
        <v>0</v>
      </c>
      <c r="BV242" s="38">
        <v>1226017.4168544956</v>
      </c>
      <c r="BW242" s="211">
        <v>6715.5</v>
      </c>
      <c r="BX242" s="212">
        <v>1219301.9168544956</v>
      </c>
      <c r="BZ242" s="23">
        <f t="shared" si="3"/>
        <v>8732027</v>
      </c>
      <c r="CB242" s="320"/>
    </row>
    <row r="243" spans="1:80" x14ac:dyDescent="0.25">
      <c r="A243" s="23">
        <v>110795</v>
      </c>
      <c r="B243" s="23">
        <v>8733032</v>
      </c>
      <c r="C243" s="23" t="s">
        <v>324</v>
      </c>
      <c r="D243" s="223">
        <v>183</v>
      </c>
      <c r="E243" s="223">
        <v>183</v>
      </c>
      <c r="F243" s="223">
        <v>0</v>
      </c>
      <c r="G243" s="30">
        <v>748000.12415383267</v>
      </c>
      <c r="H243" s="30">
        <v>0</v>
      </c>
      <c r="I243" s="30">
        <v>0</v>
      </c>
      <c r="J243" s="30">
        <v>13205.705474887855</v>
      </c>
      <c r="K243" s="30">
        <v>0</v>
      </c>
      <c r="L243" s="30">
        <v>36448.359999999935</v>
      </c>
      <c r="M243" s="30">
        <v>0</v>
      </c>
      <c r="N243" s="30">
        <v>0</v>
      </c>
      <c r="O243" s="30">
        <v>286.52999999999997</v>
      </c>
      <c r="P243" s="30">
        <v>0</v>
      </c>
      <c r="Q243" s="30">
        <v>0</v>
      </c>
      <c r="R243" s="30">
        <v>0</v>
      </c>
      <c r="S243" s="30">
        <v>0</v>
      </c>
      <c r="T243" s="30">
        <v>0</v>
      </c>
      <c r="U243" s="30">
        <v>0</v>
      </c>
      <c r="V243" s="30">
        <v>0</v>
      </c>
      <c r="W243" s="30">
        <v>0</v>
      </c>
      <c r="X243" s="30">
        <v>0</v>
      </c>
      <c r="Y243" s="30">
        <v>0</v>
      </c>
      <c r="Z243" s="30">
        <v>4184.1108328896462</v>
      </c>
      <c r="AA243" s="30">
        <v>0</v>
      </c>
      <c r="AB243" s="30">
        <v>56414.493195584779</v>
      </c>
      <c r="AC243" s="30">
        <v>0</v>
      </c>
      <c r="AD243" s="30">
        <v>19.813587041523828</v>
      </c>
      <c r="AE243" s="30">
        <v>0</v>
      </c>
      <c r="AF243" s="30">
        <v>153580.44371785081</v>
      </c>
      <c r="AG243" s="30">
        <v>0</v>
      </c>
      <c r="AH243" s="30">
        <v>0</v>
      </c>
      <c r="AI243" s="30">
        <v>0</v>
      </c>
      <c r="AJ243" s="30">
        <v>22205.5</v>
      </c>
      <c r="AK243" s="30">
        <v>0</v>
      </c>
      <c r="AL243" s="30">
        <v>0</v>
      </c>
      <c r="AM243" s="30">
        <v>0</v>
      </c>
      <c r="AN243" s="30">
        <v>0</v>
      </c>
      <c r="AO243" s="30">
        <v>0</v>
      </c>
      <c r="AP243" s="30">
        <v>0</v>
      </c>
      <c r="AQ243" s="30">
        <v>0</v>
      </c>
      <c r="AR243" s="30">
        <v>0</v>
      </c>
      <c r="AS243" s="30">
        <v>748000.12415383267</v>
      </c>
      <c r="AT243" s="30">
        <v>110559.01309040374</v>
      </c>
      <c r="AU243" s="30">
        <v>175785.94371785081</v>
      </c>
      <c r="AV243" s="30">
        <v>91514.802209226866</v>
      </c>
      <c r="AW243" s="38">
        <v>1034345.0809620873</v>
      </c>
      <c r="AX243" s="30">
        <v>1012139.5809620873</v>
      </c>
      <c r="AY243" s="30">
        <v>5115</v>
      </c>
      <c r="AZ243" s="30">
        <v>936045</v>
      </c>
      <c r="BA243" s="30">
        <v>0</v>
      </c>
      <c r="BB243" s="30">
        <v>0</v>
      </c>
      <c r="BC243" s="30">
        <v>1034345.0809620873</v>
      </c>
      <c r="BD243" s="30">
        <v>1034345.0809620874</v>
      </c>
      <c r="BE243" s="30">
        <v>0</v>
      </c>
      <c r="BF243" s="30">
        <v>958250.5</v>
      </c>
      <c r="BG243" s="30">
        <v>782464.55628214916</v>
      </c>
      <c r="BH243" s="30">
        <v>858559.13724423642</v>
      </c>
      <c r="BI243" s="30">
        <v>4691.5799849411824</v>
      </c>
      <c r="BJ243" s="30">
        <v>4555.7270189247238</v>
      </c>
      <c r="BK243" s="196">
        <v>2.9820260400177271E-2</v>
      </c>
      <c r="BL243" s="30">
        <v>0</v>
      </c>
      <c r="BM243" s="30">
        <v>0</v>
      </c>
      <c r="BN243" s="38">
        <v>1034345.0809620873</v>
      </c>
      <c r="BO243" s="30">
        <v>5530.8173823064881</v>
      </c>
      <c r="BP243" s="30" t="s">
        <v>412</v>
      </c>
      <c r="BQ243" s="30">
        <v>5652.1589123611329</v>
      </c>
      <c r="BR243" s="196">
        <v>2.559813416117418E-2</v>
      </c>
      <c r="BS243" s="30">
        <v>-1639.7999999999997</v>
      </c>
      <c r="BT243" s="30">
        <v>1032705.2809620872</v>
      </c>
      <c r="BU243" s="30">
        <v>-2287.5</v>
      </c>
      <c r="BV243" s="38">
        <v>1030417.7809620872</v>
      </c>
      <c r="BW243" s="211">
        <v>22205.5</v>
      </c>
      <c r="BX243" s="212">
        <v>1008212.2809620872</v>
      </c>
      <c r="BZ243" s="23">
        <f t="shared" si="3"/>
        <v>8733032</v>
      </c>
      <c r="CB243" s="320"/>
    </row>
    <row r="244" spans="1:80" x14ac:dyDescent="0.25">
      <c r="A244" s="23">
        <v>110622</v>
      </c>
      <c r="B244" s="23">
        <v>8732054</v>
      </c>
      <c r="C244" s="23" t="s">
        <v>325</v>
      </c>
      <c r="D244" s="223">
        <v>361</v>
      </c>
      <c r="E244" s="223">
        <v>361</v>
      </c>
      <c r="F244" s="223">
        <v>0</v>
      </c>
      <c r="G244" s="30">
        <v>1475563.0864455388</v>
      </c>
      <c r="H244" s="30">
        <v>0</v>
      </c>
      <c r="I244" s="30">
        <v>0</v>
      </c>
      <c r="J244" s="30">
        <v>48251.616158244207</v>
      </c>
      <c r="K244" s="30">
        <v>0</v>
      </c>
      <c r="L244" s="30">
        <v>120656.6399999999</v>
      </c>
      <c r="M244" s="30">
        <v>0</v>
      </c>
      <c r="N244" s="30">
        <v>0</v>
      </c>
      <c r="O244" s="30">
        <v>51575.399999999943</v>
      </c>
      <c r="P244" s="30">
        <v>0</v>
      </c>
      <c r="Q244" s="30">
        <v>0</v>
      </c>
      <c r="R244" s="30">
        <v>0</v>
      </c>
      <c r="S244" s="30">
        <v>4149.7799999999879</v>
      </c>
      <c r="T244" s="30">
        <v>0</v>
      </c>
      <c r="U244" s="30">
        <v>0</v>
      </c>
      <c r="V244" s="30">
        <v>0</v>
      </c>
      <c r="W244" s="30">
        <v>0</v>
      </c>
      <c r="X244" s="30">
        <v>0</v>
      </c>
      <c r="Y244" s="30">
        <v>0</v>
      </c>
      <c r="Z244" s="30">
        <v>13797.095788614783</v>
      </c>
      <c r="AA244" s="30">
        <v>0</v>
      </c>
      <c r="AB244" s="30">
        <v>142754.76607933242</v>
      </c>
      <c r="AC244" s="30">
        <v>0</v>
      </c>
      <c r="AD244" s="30">
        <v>1327.5103317825149</v>
      </c>
      <c r="AE244" s="30">
        <v>0</v>
      </c>
      <c r="AF244" s="30">
        <v>153580.44371785081</v>
      </c>
      <c r="AG244" s="30">
        <v>0</v>
      </c>
      <c r="AH244" s="30">
        <v>0</v>
      </c>
      <c r="AI244" s="30">
        <v>0</v>
      </c>
      <c r="AJ244" s="30">
        <v>45510</v>
      </c>
      <c r="AK244" s="30">
        <v>0</v>
      </c>
      <c r="AL244" s="30">
        <v>0</v>
      </c>
      <c r="AM244" s="30">
        <v>0</v>
      </c>
      <c r="AN244" s="30">
        <v>0</v>
      </c>
      <c r="AO244" s="30">
        <v>0</v>
      </c>
      <c r="AP244" s="30">
        <v>0</v>
      </c>
      <c r="AQ244" s="30">
        <v>0</v>
      </c>
      <c r="AR244" s="30">
        <v>0</v>
      </c>
      <c r="AS244" s="30">
        <v>1475563.0864455388</v>
      </c>
      <c r="AT244" s="30">
        <v>382512.80835797376</v>
      </c>
      <c r="AU244" s="30">
        <v>199090.44371785081</v>
      </c>
      <c r="AV244" s="30">
        <v>260462.00015297835</v>
      </c>
      <c r="AW244" s="38">
        <v>2057166.3385213634</v>
      </c>
      <c r="AX244" s="30">
        <v>2011656.3385213634</v>
      </c>
      <c r="AY244" s="30">
        <v>5115</v>
      </c>
      <c r="AZ244" s="30">
        <v>1846515</v>
      </c>
      <c r="BA244" s="30">
        <v>0</v>
      </c>
      <c r="BB244" s="30">
        <v>0</v>
      </c>
      <c r="BC244" s="30">
        <v>2057166.3385213634</v>
      </c>
      <c r="BD244" s="30">
        <v>2057166.3385213634</v>
      </c>
      <c r="BE244" s="30">
        <v>0</v>
      </c>
      <c r="BF244" s="30">
        <v>1892025</v>
      </c>
      <c r="BG244" s="30">
        <v>1692934.5562821492</v>
      </c>
      <c r="BH244" s="30">
        <v>1858075.8948035126</v>
      </c>
      <c r="BI244" s="30">
        <v>5147.0246393449106</v>
      </c>
      <c r="BJ244" s="30">
        <v>4918.745730446185</v>
      </c>
      <c r="BK244" s="196">
        <v>4.6409983643943747E-2</v>
      </c>
      <c r="BL244" s="30">
        <v>0</v>
      </c>
      <c r="BM244" s="30">
        <v>0</v>
      </c>
      <c r="BN244" s="38">
        <v>2057166.3385213634</v>
      </c>
      <c r="BO244" s="30">
        <v>5572.4552313611175</v>
      </c>
      <c r="BP244" s="30" t="s">
        <v>412</v>
      </c>
      <c r="BQ244" s="30">
        <v>5698.521713355577</v>
      </c>
      <c r="BR244" s="196">
        <v>3.6014904684713578E-2</v>
      </c>
      <c r="BS244" s="30">
        <v>-3438.05</v>
      </c>
      <c r="BT244" s="30">
        <v>2053728.2885213634</v>
      </c>
      <c r="BU244" s="30">
        <v>-4512.5</v>
      </c>
      <c r="BV244" s="38">
        <v>2049215.7885213634</v>
      </c>
      <c r="BW244" s="211">
        <v>45510</v>
      </c>
      <c r="BX244" s="212">
        <v>2003705.7885213634</v>
      </c>
      <c r="BZ244" s="23">
        <f t="shared" si="3"/>
        <v>8732054</v>
      </c>
      <c r="CB244" s="320"/>
    </row>
    <row r="245" spans="1:80" x14ac:dyDescent="0.25">
      <c r="A245" s="23">
        <v>138280</v>
      </c>
      <c r="B245" s="23">
        <v>8732005</v>
      </c>
      <c r="C245" s="23" t="s">
        <v>326</v>
      </c>
      <c r="D245" s="223">
        <v>193</v>
      </c>
      <c r="E245" s="223">
        <v>193</v>
      </c>
      <c r="F245" s="223">
        <v>0</v>
      </c>
      <c r="G245" s="30">
        <v>788874.44787808589</v>
      </c>
      <c r="H245" s="30">
        <v>0</v>
      </c>
      <c r="I245" s="30">
        <v>0</v>
      </c>
      <c r="J245" s="30">
        <v>39617.116424663662</v>
      </c>
      <c r="K245" s="30">
        <v>0</v>
      </c>
      <c r="L245" s="30">
        <v>101804.03999999989</v>
      </c>
      <c r="M245" s="30">
        <v>0</v>
      </c>
      <c r="N245" s="30">
        <v>8773.8099999999777</v>
      </c>
      <c r="O245" s="30">
        <v>14899.559999999972</v>
      </c>
      <c r="P245" s="30">
        <v>0</v>
      </c>
      <c r="Q245" s="30">
        <v>0</v>
      </c>
      <c r="R245" s="30">
        <v>0</v>
      </c>
      <c r="S245" s="30">
        <v>0</v>
      </c>
      <c r="T245" s="30">
        <v>0</v>
      </c>
      <c r="U245" s="30">
        <v>0</v>
      </c>
      <c r="V245" s="30">
        <v>0</v>
      </c>
      <c r="W245" s="30">
        <v>0</v>
      </c>
      <c r="X245" s="30">
        <v>0</v>
      </c>
      <c r="Y245" s="30">
        <v>0</v>
      </c>
      <c r="Z245" s="30">
        <v>12686.658461200221</v>
      </c>
      <c r="AA245" s="30">
        <v>0</v>
      </c>
      <c r="AB245" s="30">
        <v>94072.145234230265</v>
      </c>
      <c r="AC245" s="30">
        <v>0</v>
      </c>
      <c r="AD245" s="30">
        <v>1406.7646799486292</v>
      </c>
      <c r="AE245" s="30">
        <v>0</v>
      </c>
      <c r="AF245" s="30">
        <v>153580.44371785081</v>
      </c>
      <c r="AG245" s="30">
        <v>0</v>
      </c>
      <c r="AH245" s="30">
        <v>0</v>
      </c>
      <c r="AI245" s="30">
        <v>0</v>
      </c>
      <c r="AJ245" s="30">
        <v>5039.8999999999996</v>
      </c>
      <c r="AK245" s="30">
        <v>0</v>
      </c>
      <c r="AL245" s="30">
        <v>0</v>
      </c>
      <c r="AM245" s="30">
        <v>0</v>
      </c>
      <c r="AN245" s="30">
        <v>0</v>
      </c>
      <c r="AO245" s="30">
        <v>0</v>
      </c>
      <c r="AP245" s="30">
        <v>0</v>
      </c>
      <c r="AQ245" s="30">
        <v>0</v>
      </c>
      <c r="AR245" s="30">
        <v>0</v>
      </c>
      <c r="AS245" s="30">
        <v>788874.44787808589</v>
      </c>
      <c r="AT245" s="30">
        <v>273260.09480004263</v>
      </c>
      <c r="AU245" s="30">
        <v>158620.3437178508</v>
      </c>
      <c r="AV245" s="30">
        <v>157524.26629182004</v>
      </c>
      <c r="AW245" s="38">
        <v>1220754.8863959792</v>
      </c>
      <c r="AX245" s="30">
        <v>1215714.9863959793</v>
      </c>
      <c r="AY245" s="30">
        <v>5115</v>
      </c>
      <c r="AZ245" s="30">
        <v>987195</v>
      </c>
      <c r="BA245" s="30">
        <v>0</v>
      </c>
      <c r="BB245" s="30">
        <v>0</v>
      </c>
      <c r="BC245" s="30">
        <v>1220754.8863959792</v>
      </c>
      <c r="BD245" s="30">
        <v>1220754.8863959792</v>
      </c>
      <c r="BE245" s="30">
        <v>0</v>
      </c>
      <c r="BF245" s="30">
        <v>992234.9</v>
      </c>
      <c r="BG245" s="30">
        <v>833614.55628214916</v>
      </c>
      <c r="BH245" s="30">
        <v>1062134.5426781285</v>
      </c>
      <c r="BI245" s="30">
        <v>5503.2877858970387</v>
      </c>
      <c r="BJ245" s="30">
        <v>5254.5053419107462</v>
      </c>
      <c r="BK245" s="196">
        <v>4.7346501297080297E-2</v>
      </c>
      <c r="BL245" s="30">
        <v>0</v>
      </c>
      <c r="BM245" s="30">
        <v>0</v>
      </c>
      <c r="BN245" s="38">
        <v>1220754.8863959792</v>
      </c>
      <c r="BO245" s="30">
        <v>6299.0413802900484</v>
      </c>
      <c r="BP245" s="30" t="s">
        <v>412</v>
      </c>
      <c r="BQ245" s="30">
        <v>6325.1548517926385</v>
      </c>
      <c r="BR245" s="196">
        <v>4.5893820236014404E-2</v>
      </c>
      <c r="BS245" s="30">
        <v>0</v>
      </c>
      <c r="BT245" s="30">
        <v>1220754.8863959792</v>
      </c>
      <c r="BU245" s="30">
        <v>0</v>
      </c>
      <c r="BV245" s="38">
        <v>1220754.8863959792</v>
      </c>
      <c r="BW245" s="211">
        <v>5039.8999999999996</v>
      </c>
      <c r="BX245" s="212">
        <v>1215714.9863959793</v>
      </c>
      <c r="BZ245" s="23">
        <f t="shared" si="3"/>
        <v>8732005</v>
      </c>
      <c r="CB245" s="320"/>
    </row>
    <row r="246" spans="1:80" x14ac:dyDescent="0.25">
      <c r="A246" s="23">
        <v>145924</v>
      </c>
      <c r="B246" s="23">
        <v>8732073</v>
      </c>
      <c r="C246" s="23" t="s">
        <v>327</v>
      </c>
      <c r="D246" s="223">
        <v>318</v>
      </c>
      <c r="E246" s="223">
        <v>318</v>
      </c>
      <c r="F246" s="223">
        <v>0</v>
      </c>
      <c r="G246" s="30">
        <v>1299803.4944312503</v>
      </c>
      <c r="H246" s="30">
        <v>0</v>
      </c>
      <c r="I246" s="30">
        <v>0</v>
      </c>
      <c r="J246" s="30">
        <v>36526.572142554673</v>
      </c>
      <c r="K246" s="30">
        <v>0</v>
      </c>
      <c r="L246" s="30">
        <v>96035.011166077544</v>
      </c>
      <c r="M246" s="30">
        <v>0</v>
      </c>
      <c r="N246" s="30">
        <v>4355.6586281588397</v>
      </c>
      <c r="O246" s="30">
        <v>4276.2275090252642</v>
      </c>
      <c r="P246" s="30">
        <v>0</v>
      </c>
      <c r="Q246" s="30">
        <v>0</v>
      </c>
      <c r="R246" s="30">
        <v>0</v>
      </c>
      <c r="S246" s="30">
        <v>0</v>
      </c>
      <c r="T246" s="30">
        <v>0</v>
      </c>
      <c r="U246" s="30">
        <v>0</v>
      </c>
      <c r="V246" s="30">
        <v>0</v>
      </c>
      <c r="W246" s="30">
        <v>0</v>
      </c>
      <c r="X246" s="30">
        <v>0</v>
      </c>
      <c r="Y246" s="30">
        <v>0</v>
      </c>
      <c r="Z246" s="30">
        <v>41384.52130474108</v>
      </c>
      <c r="AA246" s="30">
        <v>0</v>
      </c>
      <c r="AB246" s="30">
        <v>153056.3590970583</v>
      </c>
      <c r="AC246" s="30">
        <v>0</v>
      </c>
      <c r="AD246" s="30">
        <v>36757.914633816305</v>
      </c>
      <c r="AE246" s="30">
        <v>0</v>
      </c>
      <c r="AF246" s="30">
        <v>153580.44371785081</v>
      </c>
      <c r="AG246" s="30">
        <v>0</v>
      </c>
      <c r="AH246" s="30">
        <v>0</v>
      </c>
      <c r="AI246" s="30">
        <v>0</v>
      </c>
      <c r="AJ246" s="30">
        <v>32745</v>
      </c>
      <c r="AK246" s="30">
        <v>0</v>
      </c>
      <c r="AL246" s="30">
        <v>0</v>
      </c>
      <c r="AM246" s="30">
        <v>0</v>
      </c>
      <c r="AN246" s="30">
        <v>0</v>
      </c>
      <c r="AO246" s="30">
        <v>0</v>
      </c>
      <c r="AP246" s="30">
        <v>0</v>
      </c>
      <c r="AQ246" s="30">
        <v>0</v>
      </c>
      <c r="AR246" s="30">
        <v>0</v>
      </c>
      <c r="AS246" s="30">
        <v>1299803.4944312503</v>
      </c>
      <c r="AT246" s="30">
        <v>372392.26448143198</v>
      </c>
      <c r="AU246" s="30">
        <v>186325.44371785081</v>
      </c>
      <c r="AV246" s="30">
        <v>224778.57180805961</v>
      </c>
      <c r="AW246" s="38">
        <v>1858521.2026305331</v>
      </c>
      <c r="AX246" s="30">
        <v>1825776.2026305331</v>
      </c>
      <c r="AY246" s="30">
        <v>5115</v>
      </c>
      <c r="AZ246" s="30">
        <v>1626570</v>
      </c>
      <c r="BA246" s="30">
        <v>0</v>
      </c>
      <c r="BB246" s="30">
        <v>0</v>
      </c>
      <c r="BC246" s="30">
        <v>1858521.2026305331</v>
      </c>
      <c r="BD246" s="30">
        <v>1858521.2026305331</v>
      </c>
      <c r="BE246" s="30">
        <v>0</v>
      </c>
      <c r="BF246" s="30">
        <v>1659315</v>
      </c>
      <c r="BG246" s="30">
        <v>1472989.5562821492</v>
      </c>
      <c r="BH246" s="30">
        <v>1672195.7589126823</v>
      </c>
      <c r="BI246" s="30">
        <v>5258.4772292851649</v>
      </c>
      <c r="BJ246" s="30">
        <v>5233.5604041146362</v>
      </c>
      <c r="BK246" s="196">
        <v>4.7609702089115129E-3</v>
      </c>
      <c r="BL246" s="30">
        <v>0</v>
      </c>
      <c r="BM246" s="30">
        <v>0</v>
      </c>
      <c r="BN246" s="38">
        <v>1858521.2026305331</v>
      </c>
      <c r="BO246" s="30">
        <v>5741.4345994670857</v>
      </c>
      <c r="BP246" s="30" t="s">
        <v>412</v>
      </c>
      <c r="BQ246" s="30">
        <v>5844.4062975802926</v>
      </c>
      <c r="BR246" s="196">
        <v>-9.9829394973665053E-3</v>
      </c>
      <c r="BS246" s="30">
        <v>0</v>
      </c>
      <c r="BT246" s="30">
        <v>1858521.2026305331</v>
      </c>
      <c r="BU246" s="30">
        <v>0</v>
      </c>
      <c r="BV246" s="38">
        <v>1858521.2026305331</v>
      </c>
      <c r="BW246" s="211">
        <v>32745</v>
      </c>
      <c r="BX246" s="212">
        <v>1825776.2026305331</v>
      </c>
      <c r="BZ246" s="23">
        <f t="shared" si="3"/>
        <v>8732073</v>
      </c>
      <c r="CB246" s="320"/>
    </row>
    <row r="247" spans="1:80" x14ac:dyDescent="0.25">
      <c r="A247" s="23">
        <v>142810</v>
      </c>
      <c r="B247" s="23">
        <v>8732040</v>
      </c>
      <c r="C247" s="23" t="s">
        <v>329</v>
      </c>
      <c r="D247" s="223">
        <v>158</v>
      </c>
      <c r="E247" s="223">
        <v>158</v>
      </c>
      <c r="F247" s="223">
        <v>0</v>
      </c>
      <c r="G247" s="30">
        <v>645814.3148431998</v>
      </c>
      <c r="H247" s="30">
        <v>0</v>
      </c>
      <c r="I247" s="30">
        <v>0</v>
      </c>
      <c r="J247" s="30">
        <v>32506.351938185544</v>
      </c>
      <c r="K247" s="30">
        <v>0</v>
      </c>
      <c r="L247" s="30">
        <v>81694.599999999962</v>
      </c>
      <c r="M247" s="30">
        <v>0</v>
      </c>
      <c r="N247" s="30">
        <v>2371.2999999999993</v>
      </c>
      <c r="O247" s="30">
        <v>6590.1899999999741</v>
      </c>
      <c r="P247" s="30">
        <v>50800.279999999962</v>
      </c>
      <c r="Q247" s="30">
        <v>0</v>
      </c>
      <c r="R247" s="30">
        <v>1047.3199999999945</v>
      </c>
      <c r="S247" s="30">
        <v>0</v>
      </c>
      <c r="T247" s="30">
        <v>0</v>
      </c>
      <c r="U247" s="30">
        <v>0</v>
      </c>
      <c r="V247" s="30">
        <v>0</v>
      </c>
      <c r="W247" s="30">
        <v>0</v>
      </c>
      <c r="X247" s="30">
        <v>0</v>
      </c>
      <c r="Y247" s="30">
        <v>0</v>
      </c>
      <c r="Z247" s="30">
        <v>687.48731650742684</v>
      </c>
      <c r="AA247" s="30">
        <v>0</v>
      </c>
      <c r="AB247" s="30">
        <v>49458.17912052972</v>
      </c>
      <c r="AC247" s="30">
        <v>0</v>
      </c>
      <c r="AD247" s="30">
        <v>5468.550023462336</v>
      </c>
      <c r="AE247" s="30">
        <v>0</v>
      </c>
      <c r="AF247" s="30">
        <v>153580.44371785081</v>
      </c>
      <c r="AG247" s="30">
        <v>0</v>
      </c>
      <c r="AH247" s="30">
        <v>0</v>
      </c>
      <c r="AI247" s="30">
        <v>0</v>
      </c>
      <c r="AJ247" s="30">
        <v>5716.5</v>
      </c>
      <c r="AK247" s="30">
        <v>0</v>
      </c>
      <c r="AL247" s="30">
        <v>0</v>
      </c>
      <c r="AM247" s="30">
        <v>0</v>
      </c>
      <c r="AN247" s="30">
        <v>0</v>
      </c>
      <c r="AO247" s="30">
        <v>0</v>
      </c>
      <c r="AP247" s="30">
        <v>0</v>
      </c>
      <c r="AQ247" s="30">
        <v>0</v>
      </c>
      <c r="AR247" s="30">
        <v>0</v>
      </c>
      <c r="AS247" s="30">
        <v>645814.3148431998</v>
      </c>
      <c r="AT247" s="30">
        <v>230624.25839868496</v>
      </c>
      <c r="AU247" s="30">
        <v>159296.94371785081</v>
      </c>
      <c r="AV247" s="30">
        <v>132317.66440807621</v>
      </c>
      <c r="AW247" s="38">
        <v>1035735.5169597357</v>
      </c>
      <c r="AX247" s="30">
        <v>1030019.0169597357</v>
      </c>
      <c r="AY247" s="30">
        <v>5115</v>
      </c>
      <c r="AZ247" s="30">
        <v>808170</v>
      </c>
      <c r="BA247" s="30">
        <v>0</v>
      </c>
      <c r="BB247" s="30">
        <v>0</v>
      </c>
      <c r="BC247" s="30">
        <v>1035735.5169597357</v>
      </c>
      <c r="BD247" s="30">
        <v>1035735.5169597354</v>
      </c>
      <c r="BE247" s="30">
        <v>0</v>
      </c>
      <c r="BF247" s="30">
        <v>813886.5</v>
      </c>
      <c r="BG247" s="30">
        <v>654589.55628214916</v>
      </c>
      <c r="BH247" s="30">
        <v>876438.57324188482</v>
      </c>
      <c r="BI247" s="30">
        <v>5547.0795774802837</v>
      </c>
      <c r="BJ247" s="30">
        <v>5505.1840100686386</v>
      </c>
      <c r="BK247" s="196">
        <v>7.6102029169271505E-3</v>
      </c>
      <c r="BL247" s="30">
        <v>0</v>
      </c>
      <c r="BM247" s="30">
        <v>0</v>
      </c>
      <c r="BN247" s="38">
        <v>1035735.5169597357</v>
      </c>
      <c r="BO247" s="30">
        <v>6519.1077022768077</v>
      </c>
      <c r="BP247" s="30" t="s">
        <v>412</v>
      </c>
      <c r="BQ247" s="30">
        <v>6555.2880820236433</v>
      </c>
      <c r="BR247" s="196">
        <v>2.3958542089188795E-2</v>
      </c>
      <c r="BS247" s="30">
        <v>0</v>
      </c>
      <c r="BT247" s="30">
        <v>1035735.5169597357</v>
      </c>
      <c r="BU247" s="30">
        <v>0</v>
      </c>
      <c r="BV247" s="38">
        <v>1035735.5169597357</v>
      </c>
      <c r="BW247" s="211">
        <v>5716.5</v>
      </c>
      <c r="BX247" s="212">
        <v>1030019.0169597357</v>
      </c>
      <c r="BZ247" s="23">
        <f t="shared" si="3"/>
        <v>8732040</v>
      </c>
      <c r="CB247" s="320"/>
    </row>
    <row r="248" spans="1:80" x14ac:dyDescent="0.25">
      <c r="A248" s="23">
        <v>137547</v>
      </c>
      <c r="B248" s="23">
        <v>8734055</v>
      </c>
      <c r="C248" s="23" t="s">
        <v>330</v>
      </c>
      <c r="D248" s="223">
        <v>810</v>
      </c>
      <c r="E248" s="223">
        <v>0</v>
      </c>
      <c r="F248" s="223">
        <v>810</v>
      </c>
      <c r="G248" s="30">
        <v>0</v>
      </c>
      <c r="H248" s="30">
        <v>2962330.4043450193</v>
      </c>
      <c r="I248" s="30">
        <v>1882512.0374300964</v>
      </c>
      <c r="J248" s="30">
        <v>0</v>
      </c>
      <c r="K248" s="30">
        <v>107677.29079523959</v>
      </c>
      <c r="L248" s="30">
        <v>0</v>
      </c>
      <c r="M248" s="30">
        <v>388816.25999999966</v>
      </c>
      <c r="N248" s="30">
        <v>0</v>
      </c>
      <c r="O248" s="30">
        <v>0</v>
      </c>
      <c r="P248" s="30">
        <v>0</v>
      </c>
      <c r="Q248" s="30">
        <v>0</v>
      </c>
      <c r="R248" s="30">
        <v>0</v>
      </c>
      <c r="S248" s="30">
        <v>0</v>
      </c>
      <c r="T248" s="30">
        <v>5551.8274349871172</v>
      </c>
      <c r="U248" s="30">
        <v>6014.4797212360399</v>
      </c>
      <c r="V248" s="30">
        <v>0</v>
      </c>
      <c r="W248" s="30">
        <v>0</v>
      </c>
      <c r="X248" s="30">
        <v>0</v>
      </c>
      <c r="Y248" s="30">
        <v>975.59286448142996</v>
      </c>
      <c r="Z248" s="30">
        <v>0</v>
      </c>
      <c r="AA248" s="30">
        <v>19672.779823976154</v>
      </c>
      <c r="AB248" s="30">
        <v>0</v>
      </c>
      <c r="AC248" s="30">
        <v>398170.75132597564</v>
      </c>
      <c r="AD248" s="30">
        <v>0</v>
      </c>
      <c r="AE248" s="30">
        <v>0</v>
      </c>
      <c r="AF248" s="30">
        <v>153580.44371785081</v>
      </c>
      <c r="AG248" s="30">
        <v>0</v>
      </c>
      <c r="AH248" s="30">
        <v>0</v>
      </c>
      <c r="AI248" s="30">
        <v>0</v>
      </c>
      <c r="AJ248" s="30">
        <v>46897.5</v>
      </c>
      <c r="AK248" s="30">
        <v>0</v>
      </c>
      <c r="AL248" s="30">
        <v>0</v>
      </c>
      <c r="AM248" s="30">
        <v>0</v>
      </c>
      <c r="AN248" s="30">
        <v>0</v>
      </c>
      <c r="AO248" s="30">
        <v>0</v>
      </c>
      <c r="AP248" s="30">
        <v>0</v>
      </c>
      <c r="AQ248" s="30">
        <v>0</v>
      </c>
      <c r="AR248" s="30">
        <v>0</v>
      </c>
      <c r="AS248" s="30">
        <v>4844842.4417751152</v>
      </c>
      <c r="AT248" s="30">
        <v>926878.98196589563</v>
      </c>
      <c r="AU248" s="30">
        <v>200477.94371785081</v>
      </c>
      <c r="AV248" s="30">
        <v>651020.22909203265</v>
      </c>
      <c r="AW248" s="38">
        <v>5972199.3674588613</v>
      </c>
      <c r="AX248" s="30">
        <v>5925301.8674588613</v>
      </c>
      <c r="AY248" s="30">
        <v>6640</v>
      </c>
      <c r="AZ248" s="30">
        <v>5378400</v>
      </c>
      <c r="BA248" s="30">
        <v>0</v>
      </c>
      <c r="BB248" s="30">
        <v>0</v>
      </c>
      <c r="BC248" s="30">
        <v>5972199.3674588613</v>
      </c>
      <c r="BD248" s="30">
        <v>0</v>
      </c>
      <c r="BE248" s="30">
        <v>5972199.3674588613</v>
      </c>
      <c r="BF248" s="30">
        <v>5425297.5</v>
      </c>
      <c r="BG248" s="30">
        <v>5224819.5562821496</v>
      </c>
      <c r="BH248" s="30">
        <v>5771721.4237410109</v>
      </c>
      <c r="BI248" s="30">
        <v>7125.5820046185318</v>
      </c>
      <c r="BJ248" s="30">
        <v>6881.9107677439224</v>
      </c>
      <c r="BK248" s="196">
        <v>3.5407497292280557E-2</v>
      </c>
      <c r="BL248" s="30">
        <v>0</v>
      </c>
      <c r="BM248" s="30">
        <v>0</v>
      </c>
      <c r="BN248" s="38">
        <v>5972199.3674588613</v>
      </c>
      <c r="BO248" s="30">
        <v>7315.187490689952</v>
      </c>
      <c r="BP248" s="30" t="s">
        <v>412</v>
      </c>
      <c r="BQ248" s="30">
        <v>7373.0856388381007</v>
      </c>
      <c r="BR248" s="196">
        <v>3.5631260548779187E-2</v>
      </c>
      <c r="BS248" s="30">
        <v>0</v>
      </c>
      <c r="BT248" s="30">
        <v>5972199.3674588613</v>
      </c>
      <c r="BU248" s="30">
        <v>0</v>
      </c>
      <c r="BV248" s="38">
        <v>5972199.3674588613</v>
      </c>
      <c r="BW248" s="211">
        <v>46897.5</v>
      </c>
      <c r="BX248" s="212">
        <v>5925301.8674588613</v>
      </c>
      <c r="BZ248" s="23">
        <f t="shared" si="3"/>
        <v>8734055</v>
      </c>
      <c r="CB248" s="320"/>
    </row>
    <row r="249" spans="1:80" x14ac:dyDescent="0.25">
      <c r="A249" s="23">
        <v>110703</v>
      </c>
      <c r="B249" s="23">
        <v>8732240</v>
      </c>
      <c r="C249" s="23" t="s">
        <v>331</v>
      </c>
      <c r="D249" s="223">
        <v>131</v>
      </c>
      <c r="E249" s="223">
        <v>131</v>
      </c>
      <c r="F249" s="223">
        <v>0</v>
      </c>
      <c r="G249" s="30">
        <v>535453.64078771637</v>
      </c>
      <c r="H249" s="30">
        <v>0</v>
      </c>
      <c r="I249" s="30">
        <v>0</v>
      </c>
      <c r="J249" s="30">
        <v>8126.5879845463514</v>
      </c>
      <c r="K249" s="30">
        <v>0</v>
      </c>
      <c r="L249" s="30">
        <v>21366.279999999966</v>
      </c>
      <c r="M249" s="30">
        <v>0</v>
      </c>
      <c r="N249" s="30">
        <v>237.12999999999994</v>
      </c>
      <c r="O249" s="30">
        <v>286.52999999999992</v>
      </c>
      <c r="P249" s="30">
        <v>0</v>
      </c>
      <c r="Q249" s="30">
        <v>0</v>
      </c>
      <c r="R249" s="30">
        <v>0</v>
      </c>
      <c r="S249" s="30">
        <v>0</v>
      </c>
      <c r="T249" s="30">
        <v>0</v>
      </c>
      <c r="U249" s="30">
        <v>0</v>
      </c>
      <c r="V249" s="30">
        <v>0</v>
      </c>
      <c r="W249" s="30">
        <v>0</v>
      </c>
      <c r="X249" s="30">
        <v>0</v>
      </c>
      <c r="Y249" s="30">
        <v>0</v>
      </c>
      <c r="Z249" s="30">
        <v>5209.2151642323479</v>
      </c>
      <c r="AA249" s="30">
        <v>0</v>
      </c>
      <c r="AB249" s="30">
        <v>44543.377515750479</v>
      </c>
      <c r="AC249" s="30">
        <v>0</v>
      </c>
      <c r="AD249" s="30">
        <v>6082.7712217496946</v>
      </c>
      <c r="AE249" s="30">
        <v>0</v>
      </c>
      <c r="AF249" s="30">
        <v>153580.44371785081</v>
      </c>
      <c r="AG249" s="30">
        <v>0</v>
      </c>
      <c r="AH249" s="30">
        <v>0</v>
      </c>
      <c r="AI249" s="30">
        <v>0</v>
      </c>
      <c r="AJ249" s="30">
        <v>17340.25</v>
      </c>
      <c r="AK249" s="30">
        <v>0</v>
      </c>
      <c r="AL249" s="30">
        <v>0</v>
      </c>
      <c r="AM249" s="30">
        <v>0</v>
      </c>
      <c r="AN249" s="30">
        <v>0</v>
      </c>
      <c r="AO249" s="30">
        <v>0</v>
      </c>
      <c r="AP249" s="30">
        <v>0</v>
      </c>
      <c r="AQ249" s="30">
        <v>0</v>
      </c>
      <c r="AR249" s="30">
        <v>0</v>
      </c>
      <c r="AS249" s="30">
        <v>535453.64078771637</v>
      </c>
      <c r="AT249" s="30">
        <v>85851.891886278841</v>
      </c>
      <c r="AU249" s="30">
        <v>170920.69371785081</v>
      </c>
      <c r="AV249" s="30">
        <v>69303.554945713768</v>
      </c>
      <c r="AW249" s="38">
        <v>792226.22639184608</v>
      </c>
      <c r="AX249" s="30">
        <v>774885.97639184608</v>
      </c>
      <c r="AY249" s="30">
        <v>5115</v>
      </c>
      <c r="AZ249" s="30">
        <v>670065</v>
      </c>
      <c r="BA249" s="30">
        <v>0</v>
      </c>
      <c r="BB249" s="30">
        <v>0</v>
      </c>
      <c r="BC249" s="30">
        <v>792226.22639184608</v>
      </c>
      <c r="BD249" s="30">
        <v>792226.22639184596</v>
      </c>
      <c r="BE249" s="30">
        <v>0</v>
      </c>
      <c r="BF249" s="30">
        <v>687405.25</v>
      </c>
      <c r="BG249" s="30">
        <v>516484.55628214916</v>
      </c>
      <c r="BH249" s="30">
        <v>621305.53267399524</v>
      </c>
      <c r="BI249" s="30">
        <v>4742.7903257556891</v>
      </c>
      <c r="BJ249" s="30">
        <v>4631.4312137088391</v>
      </c>
      <c r="BK249" s="196">
        <v>2.4044211585660984E-2</v>
      </c>
      <c r="BL249" s="30">
        <v>0</v>
      </c>
      <c r="BM249" s="30">
        <v>0</v>
      </c>
      <c r="BN249" s="38">
        <v>792226.22639184608</v>
      </c>
      <c r="BO249" s="30">
        <v>5915.1601251285956</v>
      </c>
      <c r="BP249" s="30" t="s">
        <v>412</v>
      </c>
      <c r="BQ249" s="30">
        <v>6047.5284457392827</v>
      </c>
      <c r="BR249" s="196">
        <v>1.7039885383338449E-2</v>
      </c>
      <c r="BS249" s="30">
        <v>-1161.6999999999998</v>
      </c>
      <c r="BT249" s="30">
        <v>791064.52639184613</v>
      </c>
      <c r="BU249" s="30">
        <v>-1637.5</v>
      </c>
      <c r="BV249" s="38">
        <v>789427.02639184613</v>
      </c>
      <c r="BW249" s="211">
        <v>17340.25</v>
      </c>
      <c r="BX249" s="212">
        <v>772086.77639184613</v>
      </c>
      <c r="BZ249" s="23">
        <f t="shared" si="3"/>
        <v>8732240</v>
      </c>
      <c r="CB249" s="320"/>
    </row>
    <row r="250" spans="1:80" x14ac:dyDescent="0.25">
      <c r="A250" s="23">
        <v>110713</v>
      </c>
      <c r="B250" s="23">
        <v>8732254</v>
      </c>
      <c r="C250" s="23" t="s">
        <v>332</v>
      </c>
      <c r="D250" s="223">
        <v>139</v>
      </c>
      <c r="E250" s="223">
        <v>139</v>
      </c>
      <c r="F250" s="223">
        <v>0</v>
      </c>
      <c r="G250" s="30">
        <v>568153.09976711881</v>
      </c>
      <c r="H250" s="30">
        <v>0</v>
      </c>
      <c r="I250" s="30">
        <v>0</v>
      </c>
      <c r="J250" s="30">
        <v>11681.970227785403</v>
      </c>
      <c r="K250" s="30">
        <v>0</v>
      </c>
      <c r="L250" s="30">
        <v>28907.319999999894</v>
      </c>
      <c r="M250" s="30">
        <v>0</v>
      </c>
      <c r="N250" s="30">
        <v>4776.9666666666644</v>
      </c>
      <c r="O250" s="30">
        <v>0</v>
      </c>
      <c r="P250" s="30">
        <v>452.81768115942009</v>
      </c>
      <c r="Q250" s="30">
        <v>0</v>
      </c>
      <c r="R250" s="30">
        <v>0</v>
      </c>
      <c r="S250" s="30">
        <v>0</v>
      </c>
      <c r="T250" s="30">
        <v>0</v>
      </c>
      <c r="U250" s="30">
        <v>0</v>
      </c>
      <c r="V250" s="30">
        <v>0</v>
      </c>
      <c r="W250" s="30">
        <v>0</v>
      </c>
      <c r="X250" s="30">
        <v>0</v>
      </c>
      <c r="Y250" s="30">
        <v>0</v>
      </c>
      <c r="Z250" s="30">
        <v>11844.289659132366</v>
      </c>
      <c r="AA250" s="30">
        <v>0</v>
      </c>
      <c r="AB250" s="30">
        <v>55377.662426655072</v>
      </c>
      <c r="AC250" s="30">
        <v>0</v>
      </c>
      <c r="AD250" s="30">
        <v>1644.5277244469967</v>
      </c>
      <c r="AE250" s="30">
        <v>0</v>
      </c>
      <c r="AF250" s="30">
        <v>153580.44371785081</v>
      </c>
      <c r="AG250" s="30">
        <v>0</v>
      </c>
      <c r="AH250" s="30">
        <v>0</v>
      </c>
      <c r="AI250" s="30">
        <v>0</v>
      </c>
      <c r="AJ250" s="30">
        <v>18463</v>
      </c>
      <c r="AK250" s="30">
        <v>0</v>
      </c>
      <c r="AL250" s="30">
        <v>0</v>
      </c>
      <c r="AM250" s="30">
        <v>0</v>
      </c>
      <c r="AN250" s="30">
        <v>0</v>
      </c>
      <c r="AO250" s="30">
        <v>0</v>
      </c>
      <c r="AP250" s="30">
        <v>0</v>
      </c>
      <c r="AQ250" s="30">
        <v>0</v>
      </c>
      <c r="AR250" s="30">
        <v>0</v>
      </c>
      <c r="AS250" s="30">
        <v>568153.09976711881</v>
      </c>
      <c r="AT250" s="30">
        <v>114685.55438584581</v>
      </c>
      <c r="AU250" s="30">
        <v>172043.44371785081</v>
      </c>
      <c r="AV250" s="30">
        <v>86085.053700987919</v>
      </c>
      <c r="AW250" s="38">
        <v>854882.09787081543</v>
      </c>
      <c r="AX250" s="30">
        <v>836419.09787081543</v>
      </c>
      <c r="AY250" s="30">
        <v>5115</v>
      </c>
      <c r="AZ250" s="30">
        <v>710985</v>
      </c>
      <c r="BA250" s="30">
        <v>0</v>
      </c>
      <c r="BB250" s="30">
        <v>0</v>
      </c>
      <c r="BC250" s="30">
        <v>854882.09787081543</v>
      </c>
      <c r="BD250" s="30">
        <v>854882.09787081555</v>
      </c>
      <c r="BE250" s="30">
        <v>0</v>
      </c>
      <c r="BF250" s="30">
        <v>729448</v>
      </c>
      <c r="BG250" s="30">
        <v>557404.55628214916</v>
      </c>
      <c r="BH250" s="30">
        <v>682838.65415296459</v>
      </c>
      <c r="BI250" s="30">
        <v>4912.5083032587381</v>
      </c>
      <c r="BJ250" s="30">
        <v>4781.8031173041891</v>
      </c>
      <c r="BK250" s="196">
        <v>2.7333870246886282E-2</v>
      </c>
      <c r="BL250" s="30">
        <v>0</v>
      </c>
      <c r="BM250" s="30">
        <v>0</v>
      </c>
      <c r="BN250" s="38">
        <v>854882.09787081543</v>
      </c>
      <c r="BO250" s="30">
        <v>6017.4035818044276</v>
      </c>
      <c r="BP250" s="30" t="s">
        <v>412</v>
      </c>
      <c r="BQ250" s="30">
        <v>6150.2309199339243</v>
      </c>
      <c r="BR250" s="196">
        <v>4.3869754590759591E-2</v>
      </c>
      <c r="BS250" s="30">
        <v>-1260.6499999999996</v>
      </c>
      <c r="BT250" s="30">
        <v>853621.44787081541</v>
      </c>
      <c r="BU250" s="30">
        <v>-1737.5</v>
      </c>
      <c r="BV250" s="38">
        <v>851883.94787081541</v>
      </c>
      <c r="BW250" s="211">
        <v>18463</v>
      </c>
      <c r="BX250" s="212">
        <v>833420.94787081541</v>
      </c>
      <c r="BZ250" s="23">
        <f t="shared" si="3"/>
        <v>8732254</v>
      </c>
      <c r="CB250" s="320"/>
    </row>
    <row r="251" spans="1:80" x14ac:dyDescent="0.25">
      <c r="A251" s="8" t="s">
        <v>49</v>
      </c>
      <c r="B251" s="8" t="s">
        <v>49</v>
      </c>
      <c r="C251" s="8" t="s">
        <v>49</v>
      </c>
      <c r="D251" s="75" t="s">
        <v>49</v>
      </c>
      <c r="E251" s="75" t="s">
        <v>49</v>
      </c>
      <c r="F251" s="75" t="s">
        <v>49</v>
      </c>
      <c r="G251" s="75" t="s">
        <v>49</v>
      </c>
      <c r="H251" s="75" t="s">
        <v>49</v>
      </c>
      <c r="I251" s="75" t="s">
        <v>49</v>
      </c>
      <c r="J251" s="75" t="s">
        <v>49</v>
      </c>
      <c r="K251" s="75" t="s">
        <v>49</v>
      </c>
      <c r="L251" s="75" t="s">
        <v>49</v>
      </c>
      <c r="M251" s="75" t="s">
        <v>49</v>
      </c>
      <c r="N251" s="75" t="s">
        <v>49</v>
      </c>
      <c r="O251" s="75" t="s">
        <v>49</v>
      </c>
      <c r="P251" s="75" t="s">
        <v>49</v>
      </c>
      <c r="Q251" s="75" t="s">
        <v>49</v>
      </c>
      <c r="R251" s="75" t="s">
        <v>49</v>
      </c>
      <c r="S251" s="75" t="s">
        <v>49</v>
      </c>
      <c r="T251" s="75" t="s">
        <v>49</v>
      </c>
      <c r="U251" s="75" t="s">
        <v>49</v>
      </c>
      <c r="V251" s="75" t="s">
        <v>49</v>
      </c>
      <c r="W251" s="75" t="s">
        <v>49</v>
      </c>
      <c r="X251" s="75" t="s">
        <v>49</v>
      </c>
      <c r="Y251" s="75" t="s">
        <v>49</v>
      </c>
      <c r="Z251" s="75" t="s">
        <v>49</v>
      </c>
      <c r="AA251" s="75" t="s">
        <v>49</v>
      </c>
      <c r="AB251" s="75" t="s">
        <v>49</v>
      </c>
      <c r="AC251" s="75" t="s">
        <v>49</v>
      </c>
      <c r="AD251" s="75" t="s">
        <v>49</v>
      </c>
      <c r="AE251" s="75" t="s">
        <v>49</v>
      </c>
      <c r="AF251" s="75" t="s">
        <v>49</v>
      </c>
      <c r="AG251" s="75" t="s">
        <v>49</v>
      </c>
      <c r="AH251" s="75" t="s">
        <v>49</v>
      </c>
      <c r="AI251" s="75" t="s">
        <v>49</v>
      </c>
      <c r="AJ251" s="75" t="s">
        <v>49</v>
      </c>
      <c r="AK251" s="75" t="s">
        <v>49</v>
      </c>
      <c r="AL251" s="75" t="s">
        <v>49</v>
      </c>
      <c r="AM251" s="75" t="s">
        <v>49</v>
      </c>
      <c r="AN251" s="75" t="s">
        <v>49</v>
      </c>
      <c r="AO251" s="75" t="s">
        <v>49</v>
      </c>
      <c r="AP251" s="75" t="s">
        <v>49</v>
      </c>
      <c r="AQ251" s="75" t="s">
        <v>49</v>
      </c>
      <c r="AR251" s="75" t="s">
        <v>49</v>
      </c>
      <c r="AS251" s="75" t="s">
        <v>49</v>
      </c>
      <c r="AT251" s="75" t="s">
        <v>49</v>
      </c>
      <c r="AU251" s="75" t="s">
        <v>49</v>
      </c>
      <c r="AV251" s="75" t="s">
        <v>49</v>
      </c>
      <c r="AW251" s="40" t="s">
        <v>49</v>
      </c>
      <c r="AX251" s="75" t="s">
        <v>49</v>
      </c>
      <c r="AY251" s="75" t="s">
        <v>49</v>
      </c>
      <c r="AZ251" s="75" t="s">
        <v>49</v>
      </c>
      <c r="BA251" s="75" t="s">
        <v>49</v>
      </c>
      <c r="BB251" s="75" t="s">
        <v>49</v>
      </c>
      <c r="BC251" s="75" t="s">
        <v>49</v>
      </c>
      <c r="BD251" s="75" t="s">
        <v>49</v>
      </c>
      <c r="BE251" s="75" t="s">
        <v>49</v>
      </c>
      <c r="BF251" s="75" t="s">
        <v>49</v>
      </c>
      <c r="BG251" s="75" t="s">
        <v>49</v>
      </c>
      <c r="BH251" s="75" t="s">
        <v>49</v>
      </c>
      <c r="BI251" s="75" t="s">
        <v>49</v>
      </c>
      <c r="BJ251" s="75" t="s">
        <v>49</v>
      </c>
      <c r="BK251" s="75" t="s">
        <v>49</v>
      </c>
      <c r="BL251" s="75" t="s">
        <v>49</v>
      </c>
      <c r="BM251" s="75" t="s">
        <v>49</v>
      </c>
      <c r="BN251" s="40" t="s">
        <v>49</v>
      </c>
      <c r="BO251" s="75" t="s">
        <v>49</v>
      </c>
      <c r="BP251" s="75" t="s">
        <v>49</v>
      </c>
      <c r="BQ251" s="75" t="s">
        <v>49</v>
      </c>
      <c r="BR251" s="75" t="s">
        <v>49</v>
      </c>
      <c r="BS251" s="75" t="s">
        <v>49</v>
      </c>
      <c r="BT251" s="75" t="s">
        <v>49</v>
      </c>
      <c r="BU251" s="75" t="s">
        <v>49</v>
      </c>
      <c r="BV251" s="40" t="s">
        <v>49</v>
      </c>
    </row>
    <row r="252" spans="1:80" x14ac:dyDescent="0.25">
      <c r="A252" s="8" t="s">
        <v>49</v>
      </c>
      <c r="B252" s="8" t="s">
        <v>49</v>
      </c>
      <c r="C252" s="8" t="s">
        <v>49</v>
      </c>
      <c r="D252" s="75" t="s">
        <v>49</v>
      </c>
      <c r="E252" s="75" t="s">
        <v>49</v>
      </c>
      <c r="F252" s="75" t="s">
        <v>49</v>
      </c>
      <c r="G252" s="75" t="s">
        <v>49</v>
      </c>
      <c r="H252" s="75" t="s">
        <v>49</v>
      </c>
      <c r="I252" s="75" t="s">
        <v>49</v>
      </c>
      <c r="J252" s="75" t="s">
        <v>49</v>
      </c>
      <c r="K252" s="75" t="s">
        <v>49</v>
      </c>
      <c r="L252" s="75" t="s">
        <v>49</v>
      </c>
      <c r="M252" s="75" t="s">
        <v>49</v>
      </c>
      <c r="N252" s="75" t="s">
        <v>49</v>
      </c>
      <c r="O252" s="75" t="s">
        <v>49</v>
      </c>
      <c r="P252" s="75" t="s">
        <v>49</v>
      </c>
      <c r="Q252" s="75" t="s">
        <v>49</v>
      </c>
      <c r="R252" s="75" t="s">
        <v>49</v>
      </c>
      <c r="S252" s="75" t="s">
        <v>49</v>
      </c>
      <c r="T252" s="75" t="s">
        <v>49</v>
      </c>
      <c r="U252" s="75" t="s">
        <v>49</v>
      </c>
      <c r="V252" s="75" t="s">
        <v>49</v>
      </c>
      <c r="W252" s="75" t="s">
        <v>49</v>
      </c>
      <c r="X252" s="75" t="s">
        <v>49</v>
      </c>
      <c r="Y252" s="75" t="s">
        <v>49</v>
      </c>
      <c r="Z252" s="75" t="s">
        <v>49</v>
      </c>
      <c r="AA252" s="75" t="s">
        <v>49</v>
      </c>
      <c r="AB252" s="75" t="s">
        <v>49</v>
      </c>
      <c r="AC252" s="75" t="s">
        <v>49</v>
      </c>
      <c r="AD252" s="75" t="s">
        <v>49</v>
      </c>
      <c r="AE252" s="75" t="s">
        <v>49</v>
      </c>
      <c r="AF252" s="75" t="s">
        <v>49</v>
      </c>
      <c r="AG252" s="75" t="s">
        <v>49</v>
      </c>
      <c r="AH252" s="75" t="s">
        <v>49</v>
      </c>
      <c r="AI252" s="75" t="s">
        <v>49</v>
      </c>
      <c r="AJ252" s="75" t="s">
        <v>49</v>
      </c>
      <c r="AK252" s="75" t="s">
        <v>49</v>
      </c>
      <c r="AL252" s="75" t="s">
        <v>49</v>
      </c>
      <c r="AM252" s="75" t="s">
        <v>49</v>
      </c>
      <c r="AN252" s="75" t="s">
        <v>49</v>
      </c>
      <c r="AO252" s="75" t="s">
        <v>49</v>
      </c>
      <c r="AP252" s="75" t="s">
        <v>49</v>
      </c>
      <c r="AQ252" s="75" t="s">
        <v>49</v>
      </c>
      <c r="AR252" s="75" t="s">
        <v>49</v>
      </c>
      <c r="AS252" s="75" t="s">
        <v>49</v>
      </c>
      <c r="AT252" s="75" t="s">
        <v>49</v>
      </c>
      <c r="AU252" s="75" t="s">
        <v>49</v>
      </c>
      <c r="AV252" s="75" t="s">
        <v>49</v>
      </c>
      <c r="AW252" s="40" t="s">
        <v>49</v>
      </c>
      <c r="AX252" s="75" t="s">
        <v>49</v>
      </c>
      <c r="AY252" s="75" t="s">
        <v>49</v>
      </c>
      <c r="AZ252" s="75" t="s">
        <v>49</v>
      </c>
      <c r="BA252" s="75" t="s">
        <v>49</v>
      </c>
      <c r="BB252" s="75" t="s">
        <v>49</v>
      </c>
      <c r="BC252" s="75" t="s">
        <v>49</v>
      </c>
      <c r="BD252" s="75" t="s">
        <v>49</v>
      </c>
      <c r="BE252" s="75" t="s">
        <v>49</v>
      </c>
      <c r="BF252" s="75" t="s">
        <v>49</v>
      </c>
      <c r="BG252" s="75" t="s">
        <v>49</v>
      </c>
      <c r="BH252" s="75" t="s">
        <v>49</v>
      </c>
      <c r="BI252" s="75" t="s">
        <v>49</v>
      </c>
      <c r="BJ252" s="75" t="s">
        <v>49</v>
      </c>
      <c r="BK252" s="75" t="s">
        <v>49</v>
      </c>
      <c r="BL252" s="75" t="s">
        <v>49</v>
      </c>
      <c r="BM252" s="75" t="s">
        <v>49</v>
      </c>
      <c r="BN252" s="40" t="s">
        <v>49</v>
      </c>
      <c r="BO252" s="75" t="s">
        <v>49</v>
      </c>
      <c r="BP252" s="75" t="s">
        <v>49</v>
      </c>
      <c r="BQ252" s="75" t="s">
        <v>49</v>
      </c>
      <c r="BR252" s="75" t="s">
        <v>49</v>
      </c>
      <c r="BS252" s="75" t="s">
        <v>49</v>
      </c>
      <c r="BT252" s="75" t="s">
        <v>49</v>
      </c>
      <c r="BU252" s="75" t="s">
        <v>49</v>
      </c>
      <c r="BV252" s="40" t="s">
        <v>49</v>
      </c>
    </row>
    <row r="253" spans="1:80" x14ac:dyDescent="0.25">
      <c r="A253" s="8" t="s">
        <v>49</v>
      </c>
      <c r="B253" s="8" t="s">
        <v>49</v>
      </c>
      <c r="C253" s="8" t="s">
        <v>49</v>
      </c>
      <c r="D253" s="75" t="s">
        <v>49</v>
      </c>
      <c r="E253" s="75" t="s">
        <v>49</v>
      </c>
      <c r="F253" s="75" t="s">
        <v>49</v>
      </c>
      <c r="G253" s="75" t="s">
        <v>49</v>
      </c>
      <c r="H253" s="75" t="s">
        <v>49</v>
      </c>
      <c r="I253" s="75" t="s">
        <v>49</v>
      </c>
      <c r="J253" s="75" t="s">
        <v>49</v>
      </c>
      <c r="K253" s="75" t="s">
        <v>49</v>
      </c>
      <c r="L253" s="75" t="s">
        <v>49</v>
      </c>
      <c r="M253" s="75" t="s">
        <v>49</v>
      </c>
      <c r="N253" s="75" t="s">
        <v>49</v>
      </c>
      <c r="O253" s="75" t="s">
        <v>49</v>
      </c>
      <c r="P253" s="75" t="s">
        <v>49</v>
      </c>
      <c r="Q253" s="75" t="s">
        <v>49</v>
      </c>
      <c r="R253" s="75" t="s">
        <v>49</v>
      </c>
      <c r="S253" s="75" t="s">
        <v>49</v>
      </c>
      <c r="T253" s="75" t="s">
        <v>49</v>
      </c>
      <c r="U253" s="75" t="s">
        <v>49</v>
      </c>
      <c r="V253" s="75" t="s">
        <v>49</v>
      </c>
      <c r="W253" s="75" t="s">
        <v>49</v>
      </c>
      <c r="X253" s="75" t="s">
        <v>49</v>
      </c>
      <c r="Y253" s="75" t="s">
        <v>49</v>
      </c>
      <c r="Z253" s="75" t="s">
        <v>49</v>
      </c>
      <c r="AA253" s="75" t="s">
        <v>49</v>
      </c>
      <c r="AB253" s="75" t="s">
        <v>49</v>
      </c>
      <c r="AC253" s="75" t="s">
        <v>49</v>
      </c>
      <c r="AD253" s="75" t="s">
        <v>49</v>
      </c>
      <c r="AE253" s="75" t="s">
        <v>49</v>
      </c>
      <c r="AF253" s="75" t="s">
        <v>49</v>
      </c>
      <c r="AG253" s="75" t="s">
        <v>49</v>
      </c>
      <c r="AH253" s="75" t="s">
        <v>49</v>
      </c>
      <c r="AI253" s="75" t="s">
        <v>49</v>
      </c>
      <c r="AJ253" s="75" t="s">
        <v>49</v>
      </c>
      <c r="AK253" s="75" t="s">
        <v>49</v>
      </c>
      <c r="AL253" s="75" t="s">
        <v>49</v>
      </c>
      <c r="AM253" s="75" t="s">
        <v>49</v>
      </c>
      <c r="AN253" s="75" t="s">
        <v>49</v>
      </c>
      <c r="AO253" s="75" t="s">
        <v>49</v>
      </c>
      <c r="AP253" s="75" t="s">
        <v>49</v>
      </c>
      <c r="AQ253" s="75" t="s">
        <v>49</v>
      </c>
      <c r="AR253" s="75" t="s">
        <v>49</v>
      </c>
      <c r="AS253" s="75" t="s">
        <v>49</v>
      </c>
      <c r="AT253" s="75" t="s">
        <v>49</v>
      </c>
      <c r="AU253" s="75" t="s">
        <v>49</v>
      </c>
      <c r="AV253" s="75" t="s">
        <v>49</v>
      </c>
      <c r="AW253" s="40" t="s">
        <v>49</v>
      </c>
      <c r="AX253" s="75" t="s">
        <v>49</v>
      </c>
      <c r="AY253" s="75" t="s">
        <v>49</v>
      </c>
      <c r="AZ253" s="75" t="s">
        <v>49</v>
      </c>
      <c r="BA253" s="75" t="s">
        <v>49</v>
      </c>
      <c r="BB253" s="75" t="s">
        <v>49</v>
      </c>
      <c r="BC253" s="75" t="s">
        <v>49</v>
      </c>
      <c r="BD253" s="75" t="s">
        <v>49</v>
      </c>
      <c r="BE253" s="75" t="s">
        <v>49</v>
      </c>
      <c r="BF253" s="75" t="s">
        <v>49</v>
      </c>
      <c r="BG253" s="75" t="s">
        <v>49</v>
      </c>
      <c r="BH253" s="75" t="s">
        <v>49</v>
      </c>
      <c r="BI253" s="75" t="s">
        <v>49</v>
      </c>
      <c r="BJ253" s="75" t="s">
        <v>49</v>
      </c>
      <c r="BK253" s="75" t="s">
        <v>49</v>
      </c>
      <c r="BL253" s="75" t="s">
        <v>49</v>
      </c>
      <c r="BM253" s="75" t="s">
        <v>49</v>
      </c>
      <c r="BN253" s="40" t="s">
        <v>49</v>
      </c>
      <c r="BO253" s="75" t="s">
        <v>49</v>
      </c>
      <c r="BP253" s="75" t="s">
        <v>49</v>
      </c>
      <c r="BQ253" s="75" t="s">
        <v>49</v>
      </c>
      <c r="BR253" s="75" t="s">
        <v>49</v>
      </c>
      <c r="BS253" s="75" t="s">
        <v>49</v>
      </c>
      <c r="BT253" s="75" t="s">
        <v>49</v>
      </c>
      <c r="BU253" s="75" t="s">
        <v>49</v>
      </c>
      <c r="BV253" s="40" t="s">
        <v>49</v>
      </c>
    </row>
    <row r="254" spans="1:80" x14ac:dyDescent="0.25">
      <c r="A254" s="8" t="s">
        <v>49</v>
      </c>
      <c r="B254" s="8" t="s">
        <v>49</v>
      </c>
      <c r="C254" s="8" t="s">
        <v>49</v>
      </c>
      <c r="D254" s="75" t="s">
        <v>49</v>
      </c>
      <c r="E254" s="75" t="s">
        <v>49</v>
      </c>
      <c r="F254" s="75" t="s">
        <v>49</v>
      </c>
      <c r="G254" s="75" t="s">
        <v>49</v>
      </c>
      <c r="H254" s="75" t="s">
        <v>49</v>
      </c>
      <c r="I254" s="75" t="s">
        <v>49</v>
      </c>
      <c r="J254" s="75" t="s">
        <v>49</v>
      </c>
      <c r="K254" s="75" t="s">
        <v>49</v>
      </c>
      <c r="L254" s="75" t="s">
        <v>49</v>
      </c>
      <c r="M254" s="75" t="s">
        <v>49</v>
      </c>
      <c r="N254" s="75" t="s">
        <v>49</v>
      </c>
      <c r="O254" s="75" t="s">
        <v>49</v>
      </c>
      <c r="P254" s="75" t="s">
        <v>49</v>
      </c>
      <c r="Q254" s="75" t="s">
        <v>49</v>
      </c>
      <c r="R254" s="75" t="s">
        <v>49</v>
      </c>
      <c r="S254" s="75" t="s">
        <v>49</v>
      </c>
      <c r="T254" s="75" t="s">
        <v>49</v>
      </c>
      <c r="U254" s="75" t="s">
        <v>49</v>
      </c>
      <c r="V254" s="75" t="s">
        <v>49</v>
      </c>
      <c r="W254" s="75" t="s">
        <v>49</v>
      </c>
      <c r="X254" s="75" t="s">
        <v>49</v>
      </c>
      <c r="Y254" s="75" t="s">
        <v>49</v>
      </c>
      <c r="Z254" s="75" t="s">
        <v>49</v>
      </c>
      <c r="AA254" s="75" t="s">
        <v>49</v>
      </c>
      <c r="AB254" s="75" t="s">
        <v>49</v>
      </c>
      <c r="AC254" s="75" t="s">
        <v>49</v>
      </c>
      <c r="AD254" s="75" t="s">
        <v>49</v>
      </c>
      <c r="AE254" s="75" t="s">
        <v>49</v>
      </c>
      <c r="AF254" s="75" t="s">
        <v>49</v>
      </c>
      <c r="AG254" s="75" t="s">
        <v>49</v>
      </c>
      <c r="AH254" s="75" t="s">
        <v>49</v>
      </c>
      <c r="AI254" s="75" t="s">
        <v>49</v>
      </c>
      <c r="AJ254" s="75" t="s">
        <v>49</v>
      </c>
      <c r="AK254" s="75" t="s">
        <v>49</v>
      </c>
      <c r="AL254" s="75" t="s">
        <v>49</v>
      </c>
      <c r="AM254" s="75" t="s">
        <v>49</v>
      </c>
      <c r="AN254" s="75" t="s">
        <v>49</v>
      </c>
      <c r="AO254" s="75" t="s">
        <v>49</v>
      </c>
      <c r="AP254" s="75" t="s">
        <v>49</v>
      </c>
      <c r="AQ254" s="75" t="s">
        <v>49</v>
      </c>
      <c r="AR254" s="75" t="s">
        <v>49</v>
      </c>
      <c r="AS254" s="75" t="s">
        <v>49</v>
      </c>
      <c r="AT254" s="75" t="s">
        <v>49</v>
      </c>
      <c r="AU254" s="75" t="s">
        <v>49</v>
      </c>
      <c r="AV254" s="75" t="s">
        <v>49</v>
      </c>
      <c r="AW254" s="40" t="s">
        <v>49</v>
      </c>
      <c r="AX254" s="75" t="s">
        <v>49</v>
      </c>
      <c r="AY254" s="75" t="s">
        <v>49</v>
      </c>
      <c r="AZ254" s="75" t="s">
        <v>49</v>
      </c>
      <c r="BA254" s="75" t="s">
        <v>49</v>
      </c>
      <c r="BB254" s="75" t="s">
        <v>49</v>
      </c>
      <c r="BC254" s="75" t="s">
        <v>49</v>
      </c>
      <c r="BD254" s="75" t="s">
        <v>49</v>
      </c>
      <c r="BE254" s="75" t="s">
        <v>49</v>
      </c>
      <c r="BF254" s="75" t="s">
        <v>49</v>
      </c>
      <c r="BG254" s="75" t="s">
        <v>49</v>
      </c>
      <c r="BH254" s="75" t="s">
        <v>49</v>
      </c>
      <c r="BI254" s="75" t="s">
        <v>49</v>
      </c>
      <c r="BJ254" s="75" t="s">
        <v>49</v>
      </c>
      <c r="BK254" s="75" t="s">
        <v>49</v>
      </c>
      <c r="BL254" s="75" t="s">
        <v>49</v>
      </c>
      <c r="BM254" s="75" t="s">
        <v>49</v>
      </c>
      <c r="BN254" s="40" t="s">
        <v>49</v>
      </c>
      <c r="BO254" s="75" t="s">
        <v>49</v>
      </c>
      <c r="BP254" s="75" t="s">
        <v>49</v>
      </c>
      <c r="BQ254" s="75" t="s">
        <v>49</v>
      </c>
      <c r="BR254" s="75" t="s">
        <v>49</v>
      </c>
      <c r="BS254" s="75" t="s">
        <v>49</v>
      </c>
      <c r="BT254" s="75" t="s">
        <v>49</v>
      </c>
      <c r="BU254" s="75" t="s">
        <v>49</v>
      </c>
      <c r="BV254" s="40" t="s">
        <v>49</v>
      </c>
    </row>
    <row r="255" spans="1:80" x14ac:dyDescent="0.25">
      <c r="A255" s="8" t="s">
        <v>49</v>
      </c>
      <c r="B255" s="8" t="s">
        <v>49</v>
      </c>
      <c r="C255" s="8" t="s">
        <v>49</v>
      </c>
      <c r="D255" s="75" t="s">
        <v>49</v>
      </c>
      <c r="E255" s="75" t="s">
        <v>49</v>
      </c>
      <c r="F255" s="75" t="s">
        <v>49</v>
      </c>
      <c r="G255" s="75" t="s">
        <v>49</v>
      </c>
      <c r="H255" s="75" t="s">
        <v>49</v>
      </c>
      <c r="I255" s="75" t="s">
        <v>49</v>
      </c>
      <c r="J255" s="75" t="s">
        <v>49</v>
      </c>
      <c r="K255" s="75" t="s">
        <v>49</v>
      </c>
      <c r="L255" s="75" t="s">
        <v>49</v>
      </c>
      <c r="M255" s="75" t="s">
        <v>49</v>
      </c>
      <c r="N255" s="75" t="s">
        <v>49</v>
      </c>
      <c r="O255" s="75" t="s">
        <v>49</v>
      </c>
      <c r="P255" s="75" t="s">
        <v>49</v>
      </c>
      <c r="Q255" s="75" t="s">
        <v>49</v>
      </c>
      <c r="R255" s="75" t="s">
        <v>49</v>
      </c>
      <c r="S255" s="75" t="s">
        <v>49</v>
      </c>
      <c r="T255" s="75" t="s">
        <v>49</v>
      </c>
      <c r="U255" s="75" t="s">
        <v>49</v>
      </c>
      <c r="V255" s="75" t="s">
        <v>49</v>
      </c>
      <c r="W255" s="75" t="s">
        <v>49</v>
      </c>
      <c r="X255" s="75" t="s">
        <v>49</v>
      </c>
      <c r="Y255" s="75" t="s">
        <v>49</v>
      </c>
      <c r="Z255" s="75" t="s">
        <v>49</v>
      </c>
      <c r="AA255" s="75" t="s">
        <v>49</v>
      </c>
      <c r="AB255" s="75" t="s">
        <v>49</v>
      </c>
      <c r="AC255" s="75" t="s">
        <v>49</v>
      </c>
      <c r="AD255" s="75" t="s">
        <v>49</v>
      </c>
      <c r="AE255" s="75" t="s">
        <v>49</v>
      </c>
      <c r="AF255" s="75" t="s">
        <v>49</v>
      </c>
      <c r="AG255" s="75" t="s">
        <v>49</v>
      </c>
      <c r="AH255" s="75" t="s">
        <v>49</v>
      </c>
      <c r="AI255" s="75" t="s">
        <v>49</v>
      </c>
      <c r="AJ255" s="75" t="s">
        <v>49</v>
      </c>
      <c r="AK255" s="75" t="s">
        <v>49</v>
      </c>
      <c r="AL255" s="75" t="s">
        <v>49</v>
      </c>
      <c r="AM255" s="75" t="s">
        <v>49</v>
      </c>
      <c r="AN255" s="75" t="s">
        <v>49</v>
      </c>
      <c r="AO255" s="75" t="s">
        <v>49</v>
      </c>
      <c r="AP255" s="75" t="s">
        <v>49</v>
      </c>
      <c r="AQ255" s="75" t="s">
        <v>49</v>
      </c>
      <c r="AR255" s="75" t="s">
        <v>49</v>
      </c>
      <c r="AS255" s="75" t="s">
        <v>49</v>
      </c>
      <c r="AT255" s="75" t="s">
        <v>49</v>
      </c>
      <c r="AU255" s="75" t="s">
        <v>49</v>
      </c>
      <c r="AV255" s="75" t="s">
        <v>49</v>
      </c>
      <c r="AW255" s="40" t="s">
        <v>49</v>
      </c>
      <c r="AX255" s="75" t="s">
        <v>49</v>
      </c>
      <c r="AY255" s="75" t="s">
        <v>49</v>
      </c>
      <c r="AZ255" s="75" t="s">
        <v>49</v>
      </c>
      <c r="BA255" s="75" t="s">
        <v>49</v>
      </c>
      <c r="BB255" s="75" t="s">
        <v>49</v>
      </c>
      <c r="BC255" s="75" t="s">
        <v>49</v>
      </c>
      <c r="BD255" s="75" t="s">
        <v>49</v>
      </c>
      <c r="BE255" s="75" t="s">
        <v>49</v>
      </c>
      <c r="BF255" s="75" t="s">
        <v>49</v>
      </c>
      <c r="BG255" s="75" t="s">
        <v>49</v>
      </c>
      <c r="BH255" s="75" t="s">
        <v>49</v>
      </c>
      <c r="BI255" s="75" t="s">
        <v>49</v>
      </c>
      <c r="BJ255" s="75" t="s">
        <v>49</v>
      </c>
      <c r="BK255" s="75" t="s">
        <v>49</v>
      </c>
      <c r="BL255" s="75" t="s">
        <v>49</v>
      </c>
      <c r="BM255" s="75" t="s">
        <v>49</v>
      </c>
      <c r="BN255" s="40" t="s">
        <v>49</v>
      </c>
      <c r="BO255" s="75" t="s">
        <v>49</v>
      </c>
      <c r="BP255" s="75" t="s">
        <v>49</v>
      </c>
      <c r="BQ255" s="75" t="s">
        <v>49</v>
      </c>
      <c r="BR255" s="75" t="s">
        <v>49</v>
      </c>
      <c r="BS255" s="75" t="s">
        <v>49</v>
      </c>
      <c r="BT255" s="75" t="s">
        <v>49</v>
      </c>
      <c r="BU255" s="75" t="s">
        <v>49</v>
      </c>
      <c r="BV255" s="40" t="s">
        <v>49</v>
      </c>
    </row>
    <row r="256" spans="1:80" x14ac:dyDescent="0.25">
      <c r="A256" s="8" t="s">
        <v>49</v>
      </c>
      <c r="B256" s="8" t="s">
        <v>49</v>
      </c>
      <c r="C256" s="8" t="s">
        <v>49</v>
      </c>
      <c r="D256" s="75" t="s">
        <v>49</v>
      </c>
      <c r="E256" s="75" t="s">
        <v>49</v>
      </c>
      <c r="F256" s="75" t="s">
        <v>49</v>
      </c>
      <c r="G256" s="75" t="s">
        <v>49</v>
      </c>
      <c r="H256" s="75" t="s">
        <v>49</v>
      </c>
      <c r="I256" s="75" t="s">
        <v>49</v>
      </c>
      <c r="J256" s="75" t="s">
        <v>49</v>
      </c>
      <c r="K256" s="75" t="s">
        <v>49</v>
      </c>
      <c r="L256" s="75" t="s">
        <v>49</v>
      </c>
      <c r="M256" s="75" t="s">
        <v>49</v>
      </c>
      <c r="N256" s="75" t="s">
        <v>49</v>
      </c>
      <c r="O256" s="75" t="s">
        <v>49</v>
      </c>
      <c r="P256" s="75" t="s">
        <v>49</v>
      </c>
      <c r="Q256" s="75" t="s">
        <v>49</v>
      </c>
      <c r="R256" s="75" t="s">
        <v>49</v>
      </c>
      <c r="S256" s="75" t="s">
        <v>49</v>
      </c>
      <c r="T256" s="75" t="s">
        <v>49</v>
      </c>
      <c r="U256" s="75" t="s">
        <v>49</v>
      </c>
      <c r="V256" s="75" t="s">
        <v>49</v>
      </c>
      <c r="W256" s="75" t="s">
        <v>49</v>
      </c>
      <c r="X256" s="75" t="s">
        <v>49</v>
      </c>
      <c r="Y256" s="75" t="s">
        <v>49</v>
      </c>
      <c r="Z256" s="75" t="s">
        <v>49</v>
      </c>
      <c r="AA256" s="75" t="s">
        <v>49</v>
      </c>
      <c r="AB256" s="75" t="s">
        <v>49</v>
      </c>
      <c r="AC256" s="75" t="s">
        <v>49</v>
      </c>
      <c r="AD256" s="75" t="s">
        <v>49</v>
      </c>
      <c r="AE256" s="75" t="s">
        <v>49</v>
      </c>
      <c r="AF256" s="75" t="s">
        <v>49</v>
      </c>
      <c r="AG256" s="75" t="s">
        <v>49</v>
      </c>
      <c r="AH256" s="75" t="s">
        <v>49</v>
      </c>
      <c r="AI256" s="75" t="s">
        <v>49</v>
      </c>
      <c r="AJ256" s="75" t="s">
        <v>49</v>
      </c>
      <c r="AK256" s="75" t="s">
        <v>49</v>
      </c>
      <c r="AL256" s="75" t="s">
        <v>49</v>
      </c>
      <c r="AM256" s="75" t="s">
        <v>49</v>
      </c>
      <c r="AN256" s="75" t="s">
        <v>49</v>
      </c>
      <c r="AO256" s="75" t="s">
        <v>49</v>
      </c>
      <c r="AP256" s="75" t="s">
        <v>49</v>
      </c>
      <c r="AQ256" s="75" t="s">
        <v>49</v>
      </c>
      <c r="AR256" s="75" t="s">
        <v>49</v>
      </c>
      <c r="AS256" s="75" t="s">
        <v>49</v>
      </c>
      <c r="AT256" s="75" t="s">
        <v>49</v>
      </c>
      <c r="AU256" s="75" t="s">
        <v>49</v>
      </c>
      <c r="AV256" s="75" t="s">
        <v>49</v>
      </c>
      <c r="AW256" s="40" t="s">
        <v>49</v>
      </c>
      <c r="AX256" s="75" t="s">
        <v>49</v>
      </c>
      <c r="AY256" s="75" t="s">
        <v>49</v>
      </c>
      <c r="AZ256" s="75" t="s">
        <v>49</v>
      </c>
      <c r="BA256" s="75" t="s">
        <v>49</v>
      </c>
      <c r="BB256" s="75" t="s">
        <v>49</v>
      </c>
      <c r="BC256" s="75" t="s">
        <v>49</v>
      </c>
      <c r="BD256" s="75" t="s">
        <v>49</v>
      </c>
      <c r="BE256" s="75" t="s">
        <v>49</v>
      </c>
      <c r="BF256" s="75" t="s">
        <v>49</v>
      </c>
      <c r="BG256" s="75" t="s">
        <v>49</v>
      </c>
      <c r="BH256" s="75" t="s">
        <v>49</v>
      </c>
      <c r="BI256" s="75" t="s">
        <v>49</v>
      </c>
      <c r="BJ256" s="75" t="s">
        <v>49</v>
      </c>
      <c r="BK256" s="75" t="s">
        <v>49</v>
      </c>
      <c r="BL256" s="75" t="s">
        <v>49</v>
      </c>
      <c r="BM256" s="75" t="s">
        <v>49</v>
      </c>
      <c r="BN256" s="40" t="s">
        <v>49</v>
      </c>
      <c r="BO256" s="75" t="s">
        <v>49</v>
      </c>
      <c r="BP256" s="75" t="s">
        <v>49</v>
      </c>
      <c r="BQ256" s="75" t="s">
        <v>49</v>
      </c>
      <c r="BR256" s="75" t="s">
        <v>49</v>
      </c>
      <c r="BS256" s="75" t="s">
        <v>49</v>
      </c>
      <c r="BT256" s="75" t="s">
        <v>49</v>
      </c>
      <c r="BU256" s="75" t="s">
        <v>49</v>
      </c>
      <c r="BV256" s="40" t="s">
        <v>49</v>
      </c>
    </row>
    <row r="257" spans="1:74" x14ac:dyDescent="0.25">
      <c r="A257" s="8" t="s">
        <v>49</v>
      </c>
      <c r="B257" s="8" t="s">
        <v>49</v>
      </c>
      <c r="C257" s="8" t="s">
        <v>49</v>
      </c>
      <c r="D257" s="75" t="s">
        <v>49</v>
      </c>
      <c r="E257" s="75" t="s">
        <v>49</v>
      </c>
      <c r="F257" s="75" t="s">
        <v>49</v>
      </c>
      <c r="G257" s="75" t="s">
        <v>49</v>
      </c>
      <c r="H257" s="75" t="s">
        <v>49</v>
      </c>
      <c r="I257" s="75" t="s">
        <v>49</v>
      </c>
      <c r="J257" s="75" t="s">
        <v>49</v>
      </c>
      <c r="K257" s="75" t="s">
        <v>49</v>
      </c>
      <c r="L257" s="75" t="s">
        <v>49</v>
      </c>
      <c r="M257" s="75" t="s">
        <v>49</v>
      </c>
      <c r="N257" s="75" t="s">
        <v>49</v>
      </c>
      <c r="O257" s="75" t="s">
        <v>49</v>
      </c>
      <c r="P257" s="75" t="s">
        <v>49</v>
      </c>
      <c r="Q257" s="75" t="s">
        <v>49</v>
      </c>
      <c r="R257" s="75" t="s">
        <v>49</v>
      </c>
      <c r="S257" s="75" t="s">
        <v>49</v>
      </c>
      <c r="T257" s="75" t="s">
        <v>49</v>
      </c>
      <c r="U257" s="75" t="s">
        <v>49</v>
      </c>
      <c r="V257" s="75" t="s">
        <v>49</v>
      </c>
      <c r="W257" s="75" t="s">
        <v>49</v>
      </c>
      <c r="X257" s="75" t="s">
        <v>49</v>
      </c>
      <c r="Y257" s="75" t="s">
        <v>49</v>
      </c>
      <c r="Z257" s="75" t="s">
        <v>49</v>
      </c>
      <c r="AA257" s="75" t="s">
        <v>49</v>
      </c>
      <c r="AB257" s="75" t="s">
        <v>49</v>
      </c>
      <c r="AC257" s="75" t="s">
        <v>49</v>
      </c>
      <c r="AD257" s="75" t="s">
        <v>49</v>
      </c>
      <c r="AE257" s="75" t="s">
        <v>49</v>
      </c>
      <c r="AF257" s="75" t="s">
        <v>49</v>
      </c>
      <c r="AG257" s="75" t="s">
        <v>49</v>
      </c>
      <c r="AH257" s="75" t="s">
        <v>49</v>
      </c>
      <c r="AI257" s="75" t="s">
        <v>49</v>
      </c>
      <c r="AJ257" s="75" t="s">
        <v>49</v>
      </c>
      <c r="AK257" s="75" t="s">
        <v>49</v>
      </c>
      <c r="AL257" s="75" t="s">
        <v>49</v>
      </c>
      <c r="AM257" s="75" t="s">
        <v>49</v>
      </c>
      <c r="AN257" s="75" t="s">
        <v>49</v>
      </c>
      <c r="AO257" s="75" t="s">
        <v>49</v>
      </c>
      <c r="AP257" s="75" t="s">
        <v>49</v>
      </c>
      <c r="AQ257" s="75" t="s">
        <v>49</v>
      </c>
      <c r="AR257" s="75" t="s">
        <v>49</v>
      </c>
      <c r="AS257" s="75" t="s">
        <v>49</v>
      </c>
      <c r="AT257" s="75" t="s">
        <v>49</v>
      </c>
      <c r="AU257" s="75" t="s">
        <v>49</v>
      </c>
      <c r="AV257" s="75" t="s">
        <v>49</v>
      </c>
      <c r="AW257" s="40" t="s">
        <v>49</v>
      </c>
      <c r="AX257" s="75" t="s">
        <v>49</v>
      </c>
      <c r="AY257" s="75" t="s">
        <v>49</v>
      </c>
      <c r="AZ257" s="75" t="s">
        <v>49</v>
      </c>
      <c r="BA257" s="75" t="s">
        <v>49</v>
      </c>
      <c r="BB257" s="75" t="s">
        <v>49</v>
      </c>
      <c r="BC257" s="75" t="s">
        <v>49</v>
      </c>
      <c r="BD257" s="75" t="s">
        <v>49</v>
      </c>
      <c r="BE257" s="75" t="s">
        <v>49</v>
      </c>
      <c r="BF257" s="75" t="s">
        <v>49</v>
      </c>
      <c r="BG257" s="75" t="s">
        <v>49</v>
      </c>
      <c r="BH257" s="75" t="s">
        <v>49</v>
      </c>
      <c r="BI257" s="75" t="s">
        <v>49</v>
      </c>
      <c r="BJ257" s="75" t="s">
        <v>49</v>
      </c>
      <c r="BK257" s="75" t="s">
        <v>49</v>
      </c>
      <c r="BL257" s="75" t="s">
        <v>49</v>
      </c>
      <c r="BM257" s="75" t="s">
        <v>49</v>
      </c>
      <c r="BN257" s="40" t="s">
        <v>49</v>
      </c>
      <c r="BO257" s="75" t="s">
        <v>49</v>
      </c>
      <c r="BP257" s="75" t="s">
        <v>49</v>
      </c>
      <c r="BQ257" s="75" t="s">
        <v>49</v>
      </c>
      <c r="BR257" s="75" t="s">
        <v>49</v>
      </c>
      <c r="BS257" s="75" t="s">
        <v>49</v>
      </c>
      <c r="BT257" s="75" t="s">
        <v>49</v>
      </c>
      <c r="BU257" s="75" t="s">
        <v>49</v>
      </c>
      <c r="BV257" s="40" t="s">
        <v>49</v>
      </c>
    </row>
    <row r="258" spans="1:74" x14ac:dyDescent="0.25">
      <c r="A258" s="8" t="s">
        <v>49</v>
      </c>
      <c r="B258" s="8" t="s">
        <v>49</v>
      </c>
      <c r="C258" s="8" t="s">
        <v>49</v>
      </c>
      <c r="D258" s="75" t="s">
        <v>49</v>
      </c>
      <c r="E258" s="75" t="s">
        <v>49</v>
      </c>
      <c r="F258" s="75" t="s">
        <v>49</v>
      </c>
      <c r="G258" s="75" t="s">
        <v>49</v>
      </c>
      <c r="H258" s="75" t="s">
        <v>49</v>
      </c>
      <c r="I258" s="75" t="s">
        <v>49</v>
      </c>
      <c r="J258" s="75" t="s">
        <v>49</v>
      </c>
      <c r="K258" s="75" t="s">
        <v>49</v>
      </c>
      <c r="L258" s="75" t="s">
        <v>49</v>
      </c>
      <c r="M258" s="75" t="s">
        <v>49</v>
      </c>
      <c r="N258" s="75" t="s">
        <v>49</v>
      </c>
      <c r="O258" s="75" t="s">
        <v>49</v>
      </c>
      <c r="P258" s="75" t="s">
        <v>49</v>
      </c>
      <c r="Q258" s="75" t="s">
        <v>49</v>
      </c>
      <c r="R258" s="75" t="s">
        <v>49</v>
      </c>
      <c r="S258" s="75" t="s">
        <v>49</v>
      </c>
      <c r="T258" s="75" t="s">
        <v>49</v>
      </c>
      <c r="U258" s="75" t="s">
        <v>49</v>
      </c>
      <c r="V258" s="75" t="s">
        <v>49</v>
      </c>
      <c r="W258" s="75" t="s">
        <v>49</v>
      </c>
      <c r="X258" s="75" t="s">
        <v>49</v>
      </c>
      <c r="Y258" s="75" t="s">
        <v>49</v>
      </c>
      <c r="Z258" s="75" t="s">
        <v>49</v>
      </c>
      <c r="AA258" s="75" t="s">
        <v>49</v>
      </c>
      <c r="AB258" s="75" t="s">
        <v>49</v>
      </c>
      <c r="AC258" s="75" t="s">
        <v>49</v>
      </c>
      <c r="AD258" s="75" t="s">
        <v>49</v>
      </c>
      <c r="AE258" s="75" t="s">
        <v>49</v>
      </c>
      <c r="AF258" s="75" t="s">
        <v>49</v>
      </c>
      <c r="AG258" s="75" t="s">
        <v>49</v>
      </c>
      <c r="AH258" s="75" t="s">
        <v>49</v>
      </c>
      <c r="AI258" s="75" t="s">
        <v>49</v>
      </c>
      <c r="AJ258" s="75" t="s">
        <v>49</v>
      </c>
      <c r="AK258" s="75" t="s">
        <v>49</v>
      </c>
      <c r="AL258" s="75" t="s">
        <v>49</v>
      </c>
      <c r="AM258" s="75" t="s">
        <v>49</v>
      </c>
      <c r="AN258" s="75" t="s">
        <v>49</v>
      </c>
      <c r="AO258" s="75" t="s">
        <v>49</v>
      </c>
      <c r="AP258" s="75" t="s">
        <v>49</v>
      </c>
      <c r="AQ258" s="75" t="s">
        <v>49</v>
      </c>
      <c r="AR258" s="75" t="s">
        <v>49</v>
      </c>
      <c r="AS258" s="75" t="s">
        <v>49</v>
      </c>
      <c r="AT258" s="75" t="s">
        <v>49</v>
      </c>
      <c r="AU258" s="75" t="s">
        <v>49</v>
      </c>
      <c r="AV258" s="75" t="s">
        <v>49</v>
      </c>
      <c r="AW258" s="40" t="s">
        <v>49</v>
      </c>
      <c r="AX258" s="75" t="s">
        <v>49</v>
      </c>
      <c r="AY258" s="75" t="s">
        <v>49</v>
      </c>
      <c r="AZ258" s="75" t="s">
        <v>49</v>
      </c>
      <c r="BA258" s="75" t="s">
        <v>49</v>
      </c>
      <c r="BB258" s="75" t="s">
        <v>49</v>
      </c>
      <c r="BC258" s="75" t="s">
        <v>49</v>
      </c>
      <c r="BD258" s="75" t="s">
        <v>49</v>
      </c>
      <c r="BE258" s="75" t="s">
        <v>49</v>
      </c>
      <c r="BF258" s="75" t="s">
        <v>49</v>
      </c>
      <c r="BG258" s="75" t="s">
        <v>49</v>
      </c>
      <c r="BH258" s="75" t="s">
        <v>49</v>
      </c>
      <c r="BI258" s="75" t="s">
        <v>49</v>
      </c>
      <c r="BJ258" s="75" t="s">
        <v>49</v>
      </c>
      <c r="BK258" s="75" t="s">
        <v>49</v>
      </c>
      <c r="BL258" s="75" t="s">
        <v>49</v>
      </c>
      <c r="BM258" s="75" t="s">
        <v>49</v>
      </c>
      <c r="BN258" s="40" t="s">
        <v>49</v>
      </c>
      <c r="BO258" s="75" t="s">
        <v>49</v>
      </c>
      <c r="BP258" s="75" t="s">
        <v>49</v>
      </c>
      <c r="BQ258" s="75" t="s">
        <v>49</v>
      </c>
      <c r="BR258" s="75" t="s">
        <v>49</v>
      </c>
      <c r="BS258" s="75" t="s">
        <v>49</v>
      </c>
      <c r="BT258" s="75" t="s">
        <v>49</v>
      </c>
      <c r="BU258" s="75" t="s">
        <v>49</v>
      </c>
      <c r="BV258" s="40" t="s">
        <v>49</v>
      </c>
    </row>
    <row r="259" spans="1:74" x14ac:dyDescent="0.25">
      <c r="A259" s="8" t="s">
        <v>49</v>
      </c>
      <c r="B259" s="8" t="s">
        <v>49</v>
      </c>
      <c r="C259" s="8" t="s">
        <v>49</v>
      </c>
      <c r="D259" s="75" t="s">
        <v>49</v>
      </c>
      <c r="E259" s="75" t="s">
        <v>49</v>
      </c>
      <c r="F259" s="75" t="s">
        <v>49</v>
      </c>
      <c r="G259" s="75" t="s">
        <v>49</v>
      </c>
      <c r="H259" s="75" t="s">
        <v>49</v>
      </c>
      <c r="I259" s="75" t="s">
        <v>49</v>
      </c>
      <c r="J259" s="75" t="s">
        <v>49</v>
      </c>
      <c r="K259" s="75" t="s">
        <v>49</v>
      </c>
      <c r="L259" s="75" t="s">
        <v>49</v>
      </c>
      <c r="M259" s="75" t="s">
        <v>49</v>
      </c>
      <c r="N259" s="75" t="s">
        <v>49</v>
      </c>
      <c r="O259" s="75" t="s">
        <v>49</v>
      </c>
      <c r="P259" s="75" t="s">
        <v>49</v>
      </c>
      <c r="Q259" s="75" t="s">
        <v>49</v>
      </c>
      <c r="R259" s="75" t="s">
        <v>49</v>
      </c>
      <c r="S259" s="75" t="s">
        <v>49</v>
      </c>
      <c r="T259" s="75" t="s">
        <v>49</v>
      </c>
      <c r="U259" s="75" t="s">
        <v>49</v>
      </c>
      <c r="V259" s="75" t="s">
        <v>49</v>
      </c>
      <c r="W259" s="75" t="s">
        <v>49</v>
      </c>
      <c r="X259" s="75" t="s">
        <v>49</v>
      </c>
      <c r="Y259" s="75" t="s">
        <v>49</v>
      </c>
      <c r="Z259" s="75" t="s">
        <v>49</v>
      </c>
      <c r="AA259" s="75" t="s">
        <v>49</v>
      </c>
      <c r="AB259" s="75" t="s">
        <v>49</v>
      </c>
      <c r="AC259" s="75" t="s">
        <v>49</v>
      </c>
      <c r="AD259" s="75" t="s">
        <v>49</v>
      </c>
      <c r="AE259" s="75" t="s">
        <v>49</v>
      </c>
      <c r="AF259" s="75" t="s">
        <v>49</v>
      </c>
      <c r="AG259" s="75" t="s">
        <v>49</v>
      </c>
      <c r="AH259" s="75" t="s">
        <v>49</v>
      </c>
      <c r="AI259" s="75" t="s">
        <v>49</v>
      </c>
      <c r="AJ259" s="75" t="s">
        <v>49</v>
      </c>
      <c r="AK259" s="75" t="s">
        <v>49</v>
      </c>
      <c r="AL259" s="75" t="s">
        <v>49</v>
      </c>
      <c r="AM259" s="75" t="s">
        <v>49</v>
      </c>
      <c r="AN259" s="75" t="s">
        <v>49</v>
      </c>
      <c r="AO259" s="75" t="s">
        <v>49</v>
      </c>
      <c r="AP259" s="75" t="s">
        <v>49</v>
      </c>
      <c r="AQ259" s="75" t="s">
        <v>49</v>
      </c>
      <c r="AR259" s="75" t="s">
        <v>49</v>
      </c>
      <c r="AS259" s="75" t="s">
        <v>49</v>
      </c>
      <c r="AT259" s="75" t="s">
        <v>49</v>
      </c>
      <c r="AU259" s="75" t="s">
        <v>49</v>
      </c>
      <c r="AV259" s="75" t="s">
        <v>49</v>
      </c>
      <c r="AW259" s="40" t="s">
        <v>49</v>
      </c>
      <c r="AX259" s="75" t="s">
        <v>49</v>
      </c>
      <c r="AY259" s="75" t="s">
        <v>49</v>
      </c>
      <c r="AZ259" s="75" t="s">
        <v>49</v>
      </c>
      <c r="BA259" s="75" t="s">
        <v>49</v>
      </c>
      <c r="BB259" s="75" t="s">
        <v>49</v>
      </c>
      <c r="BC259" s="75" t="s">
        <v>49</v>
      </c>
      <c r="BD259" s="75" t="s">
        <v>49</v>
      </c>
      <c r="BE259" s="75" t="s">
        <v>49</v>
      </c>
      <c r="BF259" s="75" t="s">
        <v>49</v>
      </c>
      <c r="BG259" s="75" t="s">
        <v>49</v>
      </c>
      <c r="BH259" s="75" t="s">
        <v>49</v>
      </c>
      <c r="BI259" s="75" t="s">
        <v>49</v>
      </c>
      <c r="BJ259" s="75" t="s">
        <v>49</v>
      </c>
      <c r="BK259" s="75" t="s">
        <v>49</v>
      </c>
      <c r="BL259" s="75" t="s">
        <v>49</v>
      </c>
      <c r="BM259" s="75" t="s">
        <v>49</v>
      </c>
      <c r="BN259" s="40" t="s">
        <v>49</v>
      </c>
      <c r="BO259" s="75" t="s">
        <v>49</v>
      </c>
      <c r="BP259" s="75" t="s">
        <v>49</v>
      </c>
      <c r="BQ259" s="75" t="s">
        <v>49</v>
      </c>
      <c r="BR259" s="75" t="s">
        <v>49</v>
      </c>
      <c r="BS259" s="75" t="s">
        <v>49</v>
      </c>
      <c r="BT259" s="75" t="s">
        <v>49</v>
      </c>
      <c r="BU259" s="75" t="s">
        <v>49</v>
      </c>
      <c r="BV259" s="40" t="s">
        <v>49</v>
      </c>
    </row>
    <row r="260" spans="1:74" x14ac:dyDescent="0.25">
      <c r="A260" s="8" t="s">
        <v>49</v>
      </c>
      <c r="B260" s="8" t="s">
        <v>49</v>
      </c>
      <c r="C260" s="8" t="s">
        <v>49</v>
      </c>
      <c r="D260" s="75" t="s">
        <v>49</v>
      </c>
      <c r="E260" s="75" t="s">
        <v>49</v>
      </c>
      <c r="F260" s="75" t="s">
        <v>49</v>
      </c>
      <c r="G260" s="75" t="s">
        <v>49</v>
      </c>
      <c r="H260" s="75" t="s">
        <v>49</v>
      </c>
      <c r="I260" s="75" t="s">
        <v>49</v>
      </c>
      <c r="J260" s="75" t="s">
        <v>49</v>
      </c>
      <c r="K260" s="75" t="s">
        <v>49</v>
      </c>
      <c r="L260" s="75" t="s">
        <v>49</v>
      </c>
      <c r="M260" s="75" t="s">
        <v>49</v>
      </c>
      <c r="N260" s="75" t="s">
        <v>49</v>
      </c>
      <c r="O260" s="75" t="s">
        <v>49</v>
      </c>
      <c r="P260" s="75" t="s">
        <v>49</v>
      </c>
      <c r="Q260" s="75" t="s">
        <v>49</v>
      </c>
      <c r="R260" s="75" t="s">
        <v>49</v>
      </c>
      <c r="S260" s="75" t="s">
        <v>49</v>
      </c>
      <c r="T260" s="75" t="s">
        <v>49</v>
      </c>
      <c r="U260" s="75" t="s">
        <v>49</v>
      </c>
      <c r="V260" s="75" t="s">
        <v>49</v>
      </c>
      <c r="W260" s="75" t="s">
        <v>49</v>
      </c>
      <c r="X260" s="75" t="s">
        <v>49</v>
      </c>
      <c r="Y260" s="75" t="s">
        <v>49</v>
      </c>
      <c r="Z260" s="75" t="s">
        <v>49</v>
      </c>
      <c r="AA260" s="75" t="s">
        <v>49</v>
      </c>
      <c r="AB260" s="75" t="s">
        <v>49</v>
      </c>
      <c r="AC260" s="75" t="s">
        <v>49</v>
      </c>
      <c r="AD260" s="75" t="s">
        <v>49</v>
      </c>
      <c r="AE260" s="75" t="s">
        <v>49</v>
      </c>
      <c r="AF260" s="75" t="s">
        <v>49</v>
      </c>
      <c r="AG260" s="75" t="s">
        <v>49</v>
      </c>
      <c r="AH260" s="75" t="s">
        <v>49</v>
      </c>
      <c r="AI260" s="75" t="s">
        <v>49</v>
      </c>
      <c r="AJ260" s="75" t="s">
        <v>49</v>
      </c>
      <c r="AK260" s="75" t="s">
        <v>49</v>
      </c>
      <c r="AL260" s="75" t="s">
        <v>49</v>
      </c>
      <c r="AM260" s="75" t="s">
        <v>49</v>
      </c>
      <c r="AN260" s="75" t="s">
        <v>49</v>
      </c>
      <c r="AO260" s="75" t="s">
        <v>49</v>
      </c>
      <c r="AP260" s="75" t="s">
        <v>49</v>
      </c>
      <c r="AQ260" s="75" t="s">
        <v>49</v>
      </c>
      <c r="AR260" s="75" t="s">
        <v>49</v>
      </c>
      <c r="AS260" s="75" t="s">
        <v>49</v>
      </c>
      <c r="AT260" s="75" t="s">
        <v>49</v>
      </c>
      <c r="AU260" s="75" t="s">
        <v>49</v>
      </c>
      <c r="AV260" s="75" t="s">
        <v>49</v>
      </c>
      <c r="AW260" s="40" t="s">
        <v>49</v>
      </c>
      <c r="AX260" s="75" t="s">
        <v>49</v>
      </c>
      <c r="AY260" s="75" t="s">
        <v>49</v>
      </c>
      <c r="AZ260" s="75" t="s">
        <v>49</v>
      </c>
      <c r="BA260" s="75" t="s">
        <v>49</v>
      </c>
      <c r="BB260" s="75" t="s">
        <v>49</v>
      </c>
      <c r="BC260" s="75" t="s">
        <v>49</v>
      </c>
      <c r="BD260" s="75" t="s">
        <v>49</v>
      </c>
      <c r="BE260" s="75" t="s">
        <v>49</v>
      </c>
      <c r="BF260" s="75" t="s">
        <v>49</v>
      </c>
      <c r="BG260" s="75" t="s">
        <v>49</v>
      </c>
      <c r="BH260" s="75" t="s">
        <v>49</v>
      </c>
      <c r="BI260" s="75" t="s">
        <v>49</v>
      </c>
      <c r="BJ260" s="75" t="s">
        <v>49</v>
      </c>
      <c r="BK260" s="75" t="s">
        <v>49</v>
      </c>
      <c r="BL260" s="75" t="s">
        <v>49</v>
      </c>
      <c r="BM260" s="75" t="s">
        <v>49</v>
      </c>
      <c r="BN260" s="40" t="s">
        <v>49</v>
      </c>
      <c r="BO260" s="75" t="s">
        <v>49</v>
      </c>
      <c r="BP260" s="75" t="s">
        <v>49</v>
      </c>
      <c r="BQ260" s="75" t="s">
        <v>49</v>
      </c>
      <c r="BR260" s="75" t="s">
        <v>49</v>
      </c>
      <c r="BS260" s="75" t="s">
        <v>49</v>
      </c>
      <c r="BT260" s="75" t="s">
        <v>49</v>
      </c>
      <c r="BU260" s="75" t="s">
        <v>49</v>
      </c>
      <c r="BV260" s="40" t="s">
        <v>49</v>
      </c>
    </row>
    <row r="261" spans="1:74" x14ac:dyDescent="0.25">
      <c r="A261" s="8" t="s">
        <v>49</v>
      </c>
      <c r="B261" s="8" t="s">
        <v>49</v>
      </c>
      <c r="C261" s="8" t="s">
        <v>49</v>
      </c>
      <c r="D261" s="75" t="s">
        <v>49</v>
      </c>
      <c r="E261" s="75" t="s">
        <v>49</v>
      </c>
      <c r="F261" s="75" t="s">
        <v>49</v>
      </c>
      <c r="G261" s="75" t="s">
        <v>49</v>
      </c>
      <c r="H261" s="75" t="s">
        <v>49</v>
      </c>
      <c r="I261" s="75" t="s">
        <v>49</v>
      </c>
      <c r="J261" s="75" t="s">
        <v>49</v>
      </c>
      <c r="K261" s="75" t="s">
        <v>49</v>
      </c>
      <c r="L261" s="75" t="s">
        <v>49</v>
      </c>
      <c r="M261" s="75" t="s">
        <v>49</v>
      </c>
      <c r="N261" s="75" t="s">
        <v>49</v>
      </c>
      <c r="O261" s="75" t="s">
        <v>49</v>
      </c>
      <c r="P261" s="75" t="s">
        <v>49</v>
      </c>
      <c r="Q261" s="75" t="s">
        <v>49</v>
      </c>
      <c r="R261" s="75" t="s">
        <v>49</v>
      </c>
      <c r="S261" s="75" t="s">
        <v>49</v>
      </c>
      <c r="T261" s="75" t="s">
        <v>49</v>
      </c>
      <c r="U261" s="75" t="s">
        <v>49</v>
      </c>
      <c r="V261" s="75" t="s">
        <v>49</v>
      </c>
      <c r="W261" s="75" t="s">
        <v>49</v>
      </c>
      <c r="X261" s="75" t="s">
        <v>49</v>
      </c>
      <c r="Y261" s="75" t="s">
        <v>49</v>
      </c>
      <c r="Z261" s="75" t="s">
        <v>49</v>
      </c>
      <c r="AA261" s="75" t="s">
        <v>49</v>
      </c>
      <c r="AB261" s="75" t="s">
        <v>49</v>
      </c>
      <c r="AC261" s="75" t="s">
        <v>49</v>
      </c>
      <c r="AD261" s="75" t="s">
        <v>49</v>
      </c>
      <c r="AE261" s="75" t="s">
        <v>49</v>
      </c>
      <c r="AF261" s="75" t="s">
        <v>49</v>
      </c>
      <c r="AG261" s="75" t="s">
        <v>49</v>
      </c>
      <c r="AH261" s="75" t="s">
        <v>49</v>
      </c>
      <c r="AI261" s="75" t="s">
        <v>49</v>
      </c>
      <c r="AJ261" s="75" t="s">
        <v>49</v>
      </c>
      <c r="AK261" s="75" t="s">
        <v>49</v>
      </c>
      <c r="AL261" s="75" t="s">
        <v>49</v>
      </c>
      <c r="AM261" s="75" t="s">
        <v>49</v>
      </c>
      <c r="AN261" s="75" t="s">
        <v>49</v>
      </c>
      <c r="AO261" s="75" t="s">
        <v>49</v>
      </c>
      <c r="AP261" s="75" t="s">
        <v>49</v>
      </c>
      <c r="AQ261" s="75" t="s">
        <v>49</v>
      </c>
      <c r="AR261" s="75" t="s">
        <v>49</v>
      </c>
      <c r="AS261" s="75" t="s">
        <v>49</v>
      </c>
      <c r="AT261" s="75" t="s">
        <v>49</v>
      </c>
      <c r="AU261" s="75" t="s">
        <v>49</v>
      </c>
      <c r="AV261" s="75" t="s">
        <v>49</v>
      </c>
      <c r="AW261" s="40" t="s">
        <v>49</v>
      </c>
      <c r="AX261" s="75" t="s">
        <v>49</v>
      </c>
      <c r="AY261" s="75" t="s">
        <v>49</v>
      </c>
      <c r="AZ261" s="75" t="s">
        <v>49</v>
      </c>
      <c r="BA261" s="75" t="s">
        <v>49</v>
      </c>
      <c r="BB261" s="75" t="s">
        <v>49</v>
      </c>
      <c r="BC261" s="75" t="s">
        <v>49</v>
      </c>
      <c r="BD261" s="75" t="s">
        <v>49</v>
      </c>
      <c r="BE261" s="75" t="s">
        <v>49</v>
      </c>
      <c r="BF261" s="75" t="s">
        <v>49</v>
      </c>
      <c r="BG261" s="75" t="s">
        <v>49</v>
      </c>
      <c r="BH261" s="75" t="s">
        <v>49</v>
      </c>
      <c r="BI261" s="75" t="s">
        <v>49</v>
      </c>
      <c r="BJ261" s="75" t="s">
        <v>49</v>
      </c>
      <c r="BK261" s="75" t="s">
        <v>49</v>
      </c>
      <c r="BL261" s="75" t="s">
        <v>49</v>
      </c>
      <c r="BM261" s="75" t="s">
        <v>49</v>
      </c>
      <c r="BN261" s="40" t="s">
        <v>49</v>
      </c>
      <c r="BO261" s="75" t="s">
        <v>49</v>
      </c>
      <c r="BP261" s="75" t="s">
        <v>49</v>
      </c>
      <c r="BQ261" s="75" t="s">
        <v>49</v>
      </c>
      <c r="BR261" s="75" t="s">
        <v>49</v>
      </c>
      <c r="BS261" s="75" t="s">
        <v>49</v>
      </c>
      <c r="BT261" s="75" t="s">
        <v>49</v>
      </c>
      <c r="BU261" s="75" t="s">
        <v>49</v>
      </c>
      <c r="BV261" s="40" t="s">
        <v>49</v>
      </c>
    </row>
    <row r="262" spans="1:74" x14ac:dyDescent="0.25">
      <c r="A262" s="8" t="s">
        <v>49</v>
      </c>
      <c r="B262" s="8" t="s">
        <v>49</v>
      </c>
      <c r="C262" s="8" t="s">
        <v>49</v>
      </c>
      <c r="D262" s="75" t="s">
        <v>49</v>
      </c>
      <c r="E262" s="75" t="s">
        <v>49</v>
      </c>
      <c r="F262" s="75" t="s">
        <v>49</v>
      </c>
      <c r="G262" s="75" t="s">
        <v>49</v>
      </c>
      <c r="H262" s="75" t="s">
        <v>49</v>
      </c>
      <c r="I262" s="75" t="s">
        <v>49</v>
      </c>
      <c r="J262" s="75" t="s">
        <v>49</v>
      </c>
      <c r="K262" s="75" t="s">
        <v>49</v>
      </c>
      <c r="L262" s="75" t="s">
        <v>49</v>
      </c>
      <c r="M262" s="75" t="s">
        <v>49</v>
      </c>
      <c r="N262" s="75" t="s">
        <v>49</v>
      </c>
      <c r="O262" s="75" t="s">
        <v>49</v>
      </c>
      <c r="P262" s="75" t="s">
        <v>49</v>
      </c>
      <c r="Q262" s="75" t="s">
        <v>49</v>
      </c>
      <c r="R262" s="75" t="s">
        <v>49</v>
      </c>
      <c r="S262" s="75" t="s">
        <v>49</v>
      </c>
      <c r="T262" s="75" t="s">
        <v>49</v>
      </c>
      <c r="U262" s="75" t="s">
        <v>49</v>
      </c>
      <c r="V262" s="75" t="s">
        <v>49</v>
      </c>
      <c r="W262" s="75" t="s">
        <v>49</v>
      </c>
      <c r="X262" s="75" t="s">
        <v>49</v>
      </c>
      <c r="Y262" s="75" t="s">
        <v>49</v>
      </c>
      <c r="Z262" s="75" t="s">
        <v>49</v>
      </c>
      <c r="AA262" s="75" t="s">
        <v>49</v>
      </c>
      <c r="AB262" s="75" t="s">
        <v>49</v>
      </c>
      <c r="AC262" s="75" t="s">
        <v>49</v>
      </c>
      <c r="AD262" s="75" t="s">
        <v>49</v>
      </c>
      <c r="AE262" s="75" t="s">
        <v>49</v>
      </c>
      <c r="AF262" s="75" t="s">
        <v>49</v>
      </c>
      <c r="AG262" s="75" t="s">
        <v>49</v>
      </c>
      <c r="AH262" s="75" t="s">
        <v>49</v>
      </c>
      <c r="AI262" s="75" t="s">
        <v>49</v>
      </c>
      <c r="AJ262" s="75" t="s">
        <v>49</v>
      </c>
      <c r="AK262" s="75" t="s">
        <v>49</v>
      </c>
      <c r="AL262" s="75" t="s">
        <v>49</v>
      </c>
      <c r="AM262" s="75" t="s">
        <v>49</v>
      </c>
      <c r="AN262" s="75" t="s">
        <v>49</v>
      </c>
      <c r="AO262" s="75" t="s">
        <v>49</v>
      </c>
      <c r="AP262" s="75" t="s">
        <v>49</v>
      </c>
      <c r="AQ262" s="75" t="s">
        <v>49</v>
      </c>
      <c r="AR262" s="75" t="s">
        <v>49</v>
      </c>
      <c r="AS262" s="75" t="s">
        <v>49</v>
      </c>
      <c r="AT262" s="75" t="s">
        <v>49</v>
      </c>
      <c r="AU262" s="75" t="s">
        <v>49</v>
      </c>
      <c r="AV262" s="75" t="s">
        <v>49</v>
      </c>
      <c r="AW262" s="40" t="s">
        <v>49</v>
      </c>
      <c r="AX262" s="75" t="s">
        <v>49</v>
      </c>
      <c r="AY262" s="75" t="s">
        <v>49</v>
      </c>
      <c r="AZ262" s="75" t="s">
        <v>49</v>
      </c>
      <c r="BA262" s="75" t="s">
        <v>49</v>
      </c>
      <c r="BB262" s="75" t="s">
        <v>49</v>
      </c>
      <c r="BC262" s="75" t="s">
        <v>49</v>
      </c>
      <c r="BD262" s="75" t="s">
        <v>49</v>
      </c>
      <c r="BE262" s="75" t="s">
        <v>49</v>
      </c>
      <c r="BF262" s="75" t="s">
        <v>49</v>
      </c>
      <c r="BG262" s="75" t="s">
        <v>49</v>
      </c>
      <c r="BH262" s="75" t="s">
        <v>49</v>
      </c>
      <c r="BI262" s="75" t="s">
        <v>49</v>
      </c>
      <c r="BJ262" s="75" t="s">
        <v>49</v>
      </c>
      <c r="BK262" s="75" t="s">
        <v>49</v>
      </c>
      <c r="BL262" s="75" t="s">
        <v>49</v>
      </c>
      <c r="BM262" s="75" t="s">
        <v>49</v>
      </c>
      <c r="BN262" s="40" t="s">
        <v>49</v>
      </c>
      <c r="BO262" s="75" t="s">
        <v>49</v>
      </c>
      <c r="BP262" s="75" t="s">
        <v>49</v>
      </c>
      <c r="BQ262" s="75" t="s">
        <v>49</v>
      </c>
      <c r="BR262" s="75" t="s">
        <v>49</v>
      </c>
      <c r="BS262" s="75" t="s">
        <v>49</v>
      </c>
      <c r="BT262" s="75" t="s">
        <v>49</v>
      </c>
      <c r="BU262" s="75" t="s">
        <v>49</v>
      </c>
      <c r="BV262" s="40" t="s">
        <v>49</v>
      </c>
    </row>
    <row r="263" spans="1:74" x14ac:dyDescent="0.25">
      <c r="A263" s="8" t="s">
        <v>49</v>
      </c>
      <c r="B263" s="8" t="s">
        <v>49</v>
      </c>
      <c r="C263" s="8" t="s">
        <v>49</v>
      </c>
      <c r="D263" s="75" t="s">
        <v>49</v>
      </c>
      <c r="E263" s="75" t="s">
        <v>49</v>
      </c>
      <c r="F263" s="75" t="s">
        <v>49</v>
      </c>
      <c r="G263" s="75" t="s">
        <v>49</v>
      </c>
      <c r="H263" s="75" t="s">
        <v>49</v>
      </c>
      <c r="I263" s="75" t="s">
        <v>49</v>
      </c>
      <c r="J263" s="75" t="s">
        <v>49</v>
      </c>
      <c r="K263" s="75" t="s">
        <v>49</v>
      </c>
      <c r="L263" s="75" t="s">
        <v>49</v>
      </c>
      <c r="M263" s="75" t="s">
        <v>49</v>
      </c>
      <c r="N263" s="75" t="s">
        <v>49</v>
      </c>
      <c r="O263" s="75" t="s">
        <v>49</v>
      </c>
      <c r="P263" s="75" t="s">
        <v>49</v>
      </c>
      <c r="Q263" s="75" t="s">
        <v>49</v>
      </c>
      <c r="R263" s="75" t="s">
        <v>49</v>
      </c>
      <c r="S263" s="75" t="s">
        <v>49</v>
      </c>
      <c r="T263" s="75" t="s">
        <v>49</v>
      </c>
      <c r="U263" s="75" t="s">
        <v>49</v>
      </c>
      <c r="V263" s="75" t="s">
        <v>49</v>
      </c>
      <c r="W263" s="75" t="s">
        <v>49</v>
      </c>
      <c r="X263" s="75" t="s">
        <v>49</v>
      </c>
      <c r="Y263" s="75" t="s">
        <v>49</v>
      </c>
      <c r="Z263" s="75" t="s">
        <v>49</v>
      </c>
      <c r="AA263" s="75" t="s">
        <v>49</v>
      </c>
      <c r="AB263" s="75" t="s">
        <v>49</v>
      </c>
      <c r="AC263" s="75" t="s">
        <v>49</v>
      </c>
      <c r="AD263" s="75" t="s">
        <v>49</v>
      </c>
      <c r="AE263" s="75" t="s">
        <v>49</v>
      </c>
      <c r="AF263" s="75" t="s">
        <v>49</v>
      </c>
      <c r="AG263" s="75" t="s">
        <v>49</v>
      </c>
      <c r="AH263" s="75" t="s">
        <v>49</v>
      </c>
      <c r="AI263" s="75" t="s">
        <v>49</v>
      </c>
      <c r="AJ263" s="75" t="s">
        <v>49</v>
      </c>
      <c r="AK263" s="75" t="s">
        <v>49</v>
      </c>
      <c r="AL263" s="75" t="s">
        <v>49</v>
      </c>
      <c r="AM263" s="75" t="s">
        <v>49</v>
      </c>
      <c r="AN263" s="75" t="s">
        <v>49</v>
      </c>
      <c r="AO263" s="75" t="s">
        <v>49</v>
      </c>
      <c r="AP263" s="75" t="s">
        <v>49</v>
      </c>
      <c r="AQ263" s="75" t="s">
        <v>49</v>
      </c>
      <c r="AR263" s="75" t="s">
        <v>49</v>
      </c>
      <c r="AS263" s="75" t="s">
        <v>49</v>
      </c>
      <c r="AT263" s="75" t="s">
        <v>49</v>
      </c>
      <c r="AU263" s="75" t="s">
        <v>49</v>
      </c>
      <c r="AV263" s="75" t="s">
        <v>49</v>
      </c>
      <c r="AW263" s="40" t="s">
        <v>49</v>
      </c>
      <c r="AX263" s="75" t="s">
        <v>49</v>
      </c>
      <c r="AY263" s="75" t="s">
        <v>49</v>
      </c>
      <c r="AZ263" s="75" t="s">
        <v>49</v>
      </c>
      <c r="BA263" s="75" t="s">
        <v>49</v>
      </c>
      <c r="BB263" s="75" t="s">
        <v>49</v>
      </c>
      <c r="BC263" s="75" t="s">
        <v>49</v>
      </c>
      <c r="BD263" s="75" t="s">
        <v>49</v>
      </c>
      <c r="BE263" s="75" t="s">
        <v>49</v>
      </c>
      <c r="BF263" s="75" t="s">
        <v>49</v>
      </c>
      <c r="BG263" s="75" t="s">
        <v>49</v>
      </c>
      <c r="BH263" s="75" t="s">
        <v>49</v>
      </c>
      <c r="BI263" s="75" t="s">
        <v>49</v>
      </c>
      <c r="BJ263" s="75" t="s">
        <v>49</v>
      </c>
      <c r="BK263" s="75" t="s">
        <v>49</v>
      </c>
      <c r="BL263" s="75" t="s">
        <v>49</v>
      </c>
      <c r="BM263" s="75" t="s">
        <v>49</v>
      </c>
      <c r="BN263" s="40" t="s">
        <v>49</v>
      </c>
      <c r="BO263" s="75" t="s">
        <v>49</v>
      </c>
      <c r="BP263" s="75" t="s">
        <v>49</v>
      </c>
      <c r="BQ263" s="75" t="s">
        <v>49</v>
      </c>
      <c r="BR263" s="75" t="s">
        <v>49</v>
      </c>
      <c r="BS263" s="75" t="s">
        <v>49</v>
      </c>
      <c r="BT263" s="75" t="s">
        <v>49</v>
      </c>
      <c r="BU263" s="75" t="s">
        <v>49</v>
      </c>
      <c r="BV263" s="40" t="s">
        <v>49</v>
      </c>
    </row>
    <row r="264" spans="1:74" x14ac:dyDescent="0.25">
      <c r="A264" s="8" t="s">
        <v>49</v>
      </c>
      <c r="B264" s="8" t="s">
        <v>49</v>
      </c>
      <c r="C264" s="8" t="s">
        <v>49</v>
      </c>
      <c r="D264" s="75" t="s">
        <v>49</v>
      </c>
      <c r="E264" s="75" t="s">
        <v>49</v>
      </c>
      <c r="F264" s="75" t="s">
        <v>49</v>
      </c>
      <c r="G264" s="75" t="s">
        <v>49</v>
      </c>
      <c r="H264" s="75" t="s">
        <v>49</v>
      </c>
      <c r="I264" s="75" t="s">
        <v>49</v>
      </c>
      <c r="J264" s="75" t="s">
        <v>49</v>
      </c>
      <c r="K264" s="75" t="s">
        <v>49</v>
      </c>
      <c r="L264" s="75" t="s">
        <v>49</v>
      </c>
      <c r="M264" s="75" t="s">
        <v>49</v>
      </c>
      <c r="N264" s="75" t="s">
        <v>49</v>
      </c>
      <c r="O264" s="75" t="s">
        <v>49</v>
      </c>
      <c r="P264" s="75" t="s">
        <v>49</v>
      </c>
      <c r="Q264" s="75" t="s">
        <v>49</v>
      </c>
      <c r="R264" s="75" t="s">
        <v>49</v>
      </c>
      <c r="S264" s="75" t="s">
        <v>49</v>
      </c>
      <c r="T264" s="75" t="s">
        <v>49</v>
      </c>
      <c r="U264" s="75" t="s">
        <v>49</v>
      </c>
      <c r="V264" s="75" t="s">
        <v>49</v>
      </c>
      <c r="W264" s="75" t="s">
        <v>49</v>
      </c>
      <c r="X264" s="75" t="s">
        <v>49</v>
      </c>
      <c r="Y264" s="75" t="s">
        <v>49</v>
      </c>
      <c r="Z264" s="75" t="s">
        <v>49</v>
      </c>
      <c r="AA264" s="75" t="s">
        <v>49</v>
      </c>
      <c r="AB264" s="75" t="s">
        <v>49</v>
      </c>
      <c r="AC264" s="75" t="s">
        <v>49</v>
      </c>
      <c r="AD264" s="75" t="s">
        <v>49</v>
      </c>
      <c r="AE264" s="75" t="s">
        <v>49</v>
      </c>
      <c r="AF264" s="75" t="s">
        <v>49</v>
      </c>
      <c r="AG264" s="75" t="s">
        <v>49</v>
      </c>
      <c r="AH264" s="75" t="s">
        <v>49</v>
      </c>
      <c r="AI264" s="75" t="s">
        <v>49</v>
      </c>
      <c r="AJ264" s="75" t="s">
        <v>49</v>
      </c>
      <c r="AK264" s="75" t="s">
        <v>49</v>
      </c>
      <c r="AL264" s="75" t="s">
        <v>49</v>
      </c>
      <c r="AM264" s="75" t="s">
        <v>49</v>
      </c>
      <c r="AN264" s="75" t="s">
        <v>49</v>
      </c>
      <c r="AO264" s="75" t="s">
        <v>49</v>
      </c>
      <c r="AP264" s="75" t="s">
        <v>49</v>
      </c>
      <c r="AQ264" s="75" t="s">
        <v>49</v>
      </c>
      <c r="AR264" s="75" t="s">
        <v>49</v>
      </c>
      <c r="AS264" s="75" t="s">
        <v>49</v>
      </c>
      <c r="AT264" s="75" t="s">
        <v>49</v>
      </c>
      <c r="AU264" s="75" t="s">
        <v>49</v>
      </c>
      <c r="AV264" s="75" t="s">
        <v>49</v>
      </c>
      <c r="AW264" s="40" t="s">
        <v>49</v>
      </c>
      <c r="AX264" s="75" t="s">
        <v>49</v>
      </c>
      <c r="AY264" s="75" t="s">
        <v>49</v>
      </c>
      <c r="AZ264" s="75" t="s">
        <v>49</v>
      </c>
      <c r="BA264" s="75" t="s">
        <v>49</v>
      </c>
      <c r="BB264" s="75" t="s">
        <v>49</v>
      </c>
      <c r="BC264" s="75" t="s">
        <v>49</v>
      </c>
      <c r="BD264" s="75" t="s">
        <v>49</v>
      </c>
      <c r="BE264" s="75" t="s">
        <v>49</v>
      </c>
      <c r="BF264" s="75" t="s">
        <v>49</v>
      </c>
      <c r="BG264" s="75" t="s">
        <v>49</v>
      </c>
      <c r="BH264" s="75" t="s">
        <v>49</v>
      </c>
      <c r="BI264" s="75" t="s">
        <v>49</v>
      </c>
      <c r="BJ264" s="75" t="s">
        <v>49</v>
      </c>
      <c r="BK264" s="75" t="s">
        <v>49</v>
      </c>
      <c r="BL264" s="75" t="s">
        <v>49</v>
      </c>
      <c r="BM264" s="75" t="s">
        <v>49</v>
      </c>
      <c r="BN264" s="40" t="s">
        <v>49</v>
      </c>
      <c r="BO264" s="75" t="s">
        <v>49</v>
      </c>
      <c r="BP264" s="75" t="s">
        <v>49</v>
      </c>
      <c r="BQ264" s="75" t="s">
        <v>49</v>
      </c>
      <c r="BR264" s="75" t="s">
        <v>49</v>
      </c>
      <c r="BS264" s="75" t="s">
        <v>49</v>
      </c>
      <c r="BT264" s="75" t="s">
        <v>49</v>
      </c>
      <c r="BU264" s="75" t="s">
        <v>49</v>
      </c>
      <c r="BV264" s="40" t="s">
        <v>49</v>
      </c>
    </row>
    <row r="265" spans="1:74" x14ac:dyDescent="0.25">
      <c r="A265" s="8" t="s">
        <v>49</v>
      </c>
      <c r="B265" s="8" t="s">
        <v>49</v>
      </c>
      <c r="C265" s="8" t="s">
        <v>49</v>
      </c>
      <c r="D265" s="75" t="s">
        <v>49</v>
      </c>
      <c r="E265" s="75" t="s">
        <v>49</v>
      </c>
      <c r="F265" s="75" t="s">
        <v>49</v>
      </c>
      <c r="G265" s="75" t="s">
        <v>49</v>
      </c>
      <c r="H265" s="75" t="s">
        <v>49</v>
      </c>
      <c r="I265" s="75" t="s">
        <v>49</v>
      </c>
      <c r="J265" s="75" t="s">
        <v>49</v>
      </c>
      <c r="K265" s="75" t="s">
        <v>49</v>
      </c>
      <c r="L265" s="75" t="s">
        <v>49</v>
      </c>
      <c r="M265" s="75" t="s">
        <v>49</v>
      </c>
      <c r="N265" s="75" t="s">
        <v>49</v>
      </c>
      <c r="O265" s="75" t="s">
        <v>49</v>
      </c>
      <c r="P265" s="75" t="s">
        <v>49</v>
      </c>
      <c r="Q265" s="75" t="s">
        <v>49</v>
      </c>
      <c r="R265" s="75" t="s">
        <v>49</v>
      </c>
      <c r="S265" s="75" t="s">
        <v>49</v>
      </c>
      <c r="T265" s="75" t="s">
        <v>49</v>
      </c>
      <c r="U265" s="75" t="s">
        <v>49</v>
      </c>
      <c r="V265" s="75" t="s">
        <v>49</v>
      </c>
      <c r="W265" s="75" t="s">
        <v>49</v>
      </c>
      <c r="X265" s="75" t="s">
        <v>49</v>
      </c>
      <c r="Y265" s="75" t="s">
        <v>49</v>
      </c>
      <c r="Z265" s="75" t="s">
        <v>49</v>
      </c>
      <c r="AA265" s="75" t="s">
        <v>49</v>
      </c>
      <c r="AB265" s="75" t="s">
        <v>49</v>
      </c>
      <c r="AC265" s="75" t="s">
        <v>49</v>
      </c>
      <c r="AD265" s="75" t="s">
        <v>49</v>
      </c>
      <c r="AE265" s="75" t="s">
        <v>49</v>
      </c>
      <c r="AF265" s="75" t="s">
        <v>49</v>
      </c>
      <c r="AG265" s="75" t="s">
        <v>49</v>
      </c>
      <c r="AH265" s="75" t="s">
        <v>49</v>
      </c>
      <c r="AI265" s="75" t="s">
        <v>49</v>
      </c>
      <c r="AJ265" s="75" t="s">
        <v>49</v>
      </c>
      <c r="AK265" s="75" t="s">
        <v>49</v>
      </c>
      <c r="AL265" s="75" t="s">
        <v>49</v>
      </c>
      <c r="AM265" s="75" t="s">
        <v>49</v>
      </c>
      <c r="AN265" s="75" t="s">
        <v>49</v>
      </c>
      <c r="AO265" s="75" t="s">
        <v>49</v>
      </c>
      <c r="AP265" s="75" t="s">
        <v>49</v>
      </c>
      <c r="AQ265" s="75" t="s">
        <v>49</v>
      </c>
      <c r="AR265" s="75" t="s">
        <v>49</v>
      </c>
      <c r="AS265" s="75" t="s">
        <v>49</v>
      </c>
      <c r="AT265" s="75" t="s">
        <v>49</v>
      </c>
      <c r="AU265" s="75" t="s">
        <v>49</v>
      </c>
      <c r="AV265" s="75" t="s">
        <v>49</v>
      </c>
      <c r="AW265" s="40" t="s">
        <v>49</v>
      </c>
      <c r="AX265" s="75" t="s">
        <v>49</v>
      </c>
      <c r="AY265" s="75" t="s">
        <v>49</v>
      </c>
      <c r="AZ265" s="75" t="s">
        <v>49</v>
      </c>
      <c r="BA265" s="75" t="s">
        <v>49</v>
      </c>
      <c r="BB265" s="75" t="s">
        <v>49</v>
      </c>
      <c r="BC265" s="75" t="s">
        <v>49</v>
      </c>
      <c r="BD265" s="75" t="s">
        <v>49</v>
      </c>
      <c r="BE265" s="75" t="s">
        <v>49</v>
      </c>
      <c r="BF265" s="75" t="s">
        <v>49</v>
      </c>
      <c r="BG265" s="75" t="s">
        <v>49</v>
      </c>
      <c r="BH265" s="75" t="s">
        <v>49</v>
      </c>
      <c r="BI265" s="75" t="s">
        <v>49</v>
      </c>
      <c r="BJ265" s="75" t="s">
        <v>49</v>
      </c>
      <c r="BK265" s="75" t="s">
        <v>49</v>
      </c>
      <c r="BL265" s="75" t="s">
        <v>49</v>
      </c>
      <c r="BM265" s="75" t="s">
        <v>49</v>
      </c>
      <c r="BN265" s="40" t="s">
        <v>49</v>
      </c>
      <c r="BO265" s="75" t="s">
        <v>49</v>
      </c>
      <c r="BP265" s="75" t="s">
        <v>49</v>
      </c>
      <c r="BQ265" s="75" t="s">
        <v>49</v>
      </c>
      <c r="BR265" s="75" t="s">
        <v>49</v>
      </c>
      <c r="BS265" s="75" t="s">
        <v>49</v>
      </c>
      <c r="BT265" s="75" t="s">
        <v>49</v>
      </c>
      <c r="BU265" s="75" t="s">
        <v>49</v>
      </c>
      <c r="BV265" s="40" t="s">
        <v>49</v>
      </c>
    </row>
    <row r="266" spans="1:74" x14ac:dyDescent="0.25">
      <c r="A266" s="8" t="s">
        <v>49</v>
      </c>
      <c r="B266" s="8" t="s">
        <v>49</v>
      </c>
      <c r="C266" s="8" t="s">
        <v>49</v>
      </c>
      <c r="D266" s="75" t="s">
        <v>49</v>
      </c>
      <c r="E266" s="75" t="s">
        <v>49</v>
      </c>
      <c r="F266" s="75" t="s">
        <v>49</v>
      </c>
      <c r="G266" s="75" t="s">
        <v>49</v>
      </c>
      <c r="H266" s="75" t="s">
        <v>49</v>
      </c>
      <c r="I266" s="75" t="s">
        <v>49</v>
      </c>
      <c r="J266" s="75" t="s">
        <v>49</v>
      </c>
      <c r="K266" s="75" t="s">
        <v>49</v>
      </c>
      <c r="L266" s="75" t="s">
        <v>49</v>
      </c>
      <c r="M266" s="75" t="s">
        <v>49</v>
      </c>
      <c r="N266" s="75" t="s">
        <v>49</v>
      </c>
      <c r="O266" s="75" t="s">
        <v>49</v>
      </c>
      <c r="P266" s="75" t="s">
        <v>49</v>
      </c>
      <c r="Q266" s="75" t="s">
        <v>49</v>
      </c>
      <c r="R266" s="75" t="s">
        <v>49</v>
      </c>
      <c r="S266" s="75" t="s">
        <v>49</v>
      </c>
      <c r="T266" s="75" t="s">
        <v>49</v>
      </c>
      <c r="U266" s="75" t="s">
        <v>49</v>
      </c>
      <c r="V266" s="75" t="s">
        <v>49</v>
      </c>
      <c r="W266" s="75" t="s">
        <v>49</v>
      </c>
      <c r="X266" s="75" t="s">
        <v>49</v>
      </c>
      <c r="Y266" s="75" t="s">
        <v>49</v>
      </c>
      <c r="Z266" s="75" t="s">
        <v>49</v>
      </c>
      <c r="AA266" s="75" t="s">
        <v>49</v>
      </c>
      <c r="AB266" s="75" t="s">
        <v>49</v>
      </c>
      <c r="AC266" s="75" t="s">
        <v>49</v>
      </c>
      <c r="AD266" s="75" t="s">
        <v>49</v>
      </c>
      <c r="AE266" s="75" t="s">
        <v>49</v>
      </c>
      <c r="AF266" s="75" t="s">
        <v>49</v>
      </c>
      <c r="AG266" s="75" t="s">
        <v>49</v>
      </c>
      <c r="AH266" s="75" t="s">
        <v>49</v>
      </c>
      <c r="AI266" s="75" t="s">
        <v>49</v>
      </c>
      <c r="AJ266" s="75" t="s">
        <v>49</v>
      </c>
      <c r="AK266" s="75" t="s">
        <v>49</v>
      </c>
      <c r="AL266" s="75" t="s">
        <v>49</v>
      </c>
      <c r="AM266" s="75" t="s">
        <v>49</v>
      </c>
      <c r="AN266" s="75" t="s">
        <v>49</v>
      </c>
      <c r="AO266" s="75" t="s">
        <v>49</v>
      </c>
      <c r="AP266" s="75" t="s">
        <v>49</v>
      </c>
      <c r="AQ266" s="75" t="s">
        <v>49</v>
      </c>
      <c r="AR266" s="75" t="s">
        <v>49</v>
      </c>
      <c r="AS266" s="75" t="s">
        <v>49</v>
      </c>
      <c r="AT266" s="75" t="s">
        <v>49</v>
      </c>
      <c r="AU266" s="75" t="s">
        <v>49</v>
      </c>
      <c r="AV266" s="75" t="s">
        <v>49</v>
      </c>
      <c r="AW266" s="40" t="s">
        <v>49</v>
      </c>
      <c r="AX266" s="75" t="s">
        <v>49</v>
      </c>
      <c r="AY266" s="75" t="s">
        <v>49</v>
      </c>
      <c r="AZ266" s="75" t="s">
        <v>49</v>
      </c>
      <c r="BA266" s="75" t="s">
        <v>49</v>
      </c>
      <c r="BB266" s="75" t="s">
        <v>49</v>
      </c>
      <c r="BC266" s="75" t="s">
        <v>49</v>
      </c>
      <c r="BD266" s="75" t="s">
        <v>49</v>
      </c>
      <c r="BE266" s="75" t="s">
        <v>49</v>
      </c>
      <c r="BF266" s="75" t="s">
        <v>49</v>
      </c>
      <c r="BG266" s="75" t="s">
        <v>49</v>
      </c>
      <c r="BH266" s="75" t="s">
        <v>49</v>
      </c>
      <c r="BI266" s="75" t="s">
        <v>49</v>
      </c>
      <c r="BJ266" s="75" t="s">
        <v>49</v>
      </c>
      <c r="BK266" s="75" t="s">
        <v>49</v>
      </c>
      <c r="BL266" s="75" t="s">
        <v>49</v>
      </c>
      <c r="BM266" s="75" t="s">
        <v>49</v>
      </c>
      <c r="BN266" s="40" t="s">
        <v>49</v>
      </c>
      <c r="BO266" s="75" t="s">
        <v>49</v>
      </c>
      <c r="BP266" s="75" t="s">
        <v>49</v>
      </c>
      <c r="BQ266" s="75" t="s">
        <v>49</v>
      </c>
      <c r="BR266" s="75" t="s">
        <v>49</v>
      </c>
      <c r="BS266" s="75" t="s">
        <v>49</v>
      </c>
      <c r="BT266" s="75" t="s">
        <v>49</v>
      </c>
      <c r="BU266" s="75" t="s">
        <v>49</v>
      </c>
      <c r="BV266" s="40" t="s">
        <v>49</v>
      </c>
    </row>
    <row r="267" spans="1:74" x14ac:dyDescent="0.25">
      <c r="A267" s="8" t="s">
        <v>49</v>
      </c>
      <c r="B267" s="8" t="s">
        <v>49</v>
      </c>
      <c r="C267" s="8" t="s">
        <v>49</v>
      </c>
      <c r="D267" s="75" t="s">
        <v>49</v>
      </c>
      <c r="E267" s="75" t="s">
        <v>49</v>
      </c>
      <c r="F267" s="75" t="s">
        <v>49</v>
      </c>
      <c r="G267" s="75" t="s">
        <v>49</v>
      </c>
      <c r="H267" s="75" t="s">
        <v>49</v>
      </c>
      <c r="I267" s="75" t="s">
        <v>49</v>
      </c>
      <c r="J267" s="75" t="s">
        <v>49</v>
      </c>
      <c r="K267" s="75" t="s">
        <v>49</v>
      </c>
      <c r="L267" s="75" t="s">
        <v>49</v>
      </c>
      <c r="M267" s="75" t="s">
        <v>49</v>
      </c>
      <c r="N267" s="75" t="s">
        <v>49</v>
      </c>
      <c r="O267" s="75" t="s">
        <v>49</v>
      </c>
      <c r="P267" s="75" t="s">
        <v>49</v>
      </c>
      <c r="Q267" s="75" t="s">
        <v>49</v>
      </c>
      <c r="R267" s="75" t="s">
        <v>49</v>
      </c>
      <c r="S267" s="75" t="s">
        <v>49</v>
      </c>
      <c r="T267" s="75" t="s">
        <v>49</v>
      </c>
      <c r="U267" s="75" t="s">
        <v>49</v>
      </c>
      <c r="V267" s="75" t="s">
        <v>49</v>
      </c>
      <c r="W267" s="75" t="s">
        <v>49</v>
      </c>
      <c r="X267" s="75" t="s">
        <v>49</v>
      </c>
      <c r="Y267" s="75" t="s">
        <v>49</v>
      </c>
      <c r="Z267" s="75" t="s">
        <v>49</v>
      </c>
      <c r="AA267" s="75" t="s">
        <v>49</v>
      </c>
      <c r="AB267" s="75" t="s">
        <v>49</v>
      </c>
      <c r="AC267" s="75" t="s">
        <v>49</v>
      </c>
      <c r="AD267" s="75" t="s">
        <v>49</v>
      </c>
      <c r="AE267" s="75" t="s">
        <v>49</v>
      </c>
      <c r="AF267" s="75" t="s">
        <v>49</v>
      </c>
      <c r="AG267" s="75" t="s">
        <v>49</v>
      </c>
      <c r="AH267" s="75" t="s">
        <v>49</v>
      </c>
      <c r="AI267" s="75" t="s">
        <v>49</v>
      </c>
      <c r="AJ267" s="75" t="s">
        <v>49</v>
      </c>
      <c r="AK267" s="75" t="s">
        <v>49</v>
      </c>
      <c r="AL267" s="75" t="s">
        <v>49</v>
      </c>
      <c r="AM267" s="75" t="s">
        <v>49</v>
      </c>
      <c r="AN267" s="75" t="s">
        <v>49</v>
      </c>
      <c r="AO267" s="75" t="s">
        <v>49</v>
      </c>
      <c r="AP267" s="75" t="s">
        <v>49</v>
      </c>
      <c r="AQ267" s="75" t="s">
        <v>49</v>
      </c>
      <c r="AR267" s="75" t="s">
        <v>49</v>
      </c>
      <c r="AS267" s="75" t="s">
        <v>49</v>
      </c>
      <c r="AT267" s="75" t="s">
        <v>49</v>
      </c>
      <c r="AU267" s="75" t="s">
        <v>49</v>
      </c>
      <c r="AV267" s="75" t="s">
        <v>49</v>
      </c>
      <c r="AW267" s="40" t="s">
        <v>49</v>
      </c>
      <c r="AX267" s="75" t="s">
        <v>49</v>
      </c>
      <c r="AY267" s="75" t="s">
        <v>49</v>
      </c>
      <c r="AZ267" s="75" t="s">
        <v>49</v>
      </c>
      <c r="BA267" s="75" t="s">
        <v>49</v>
      </c>
      <c r="BB267" s="75" t="s">
        <v>49</v>
      </c>
      <c r="BC267" s="75" t="s">
        <v>49</v>
      </c>
      <c r="BD267" s="75" t="s">
        <v>49</v>
      </c>
      <c r="BE267" s="75" t="s">
        <v>49</v>
      </c>
      <c r="BF267" s="75" t="s">
        <v>49</v>
      </c>
      <c r="BG267" s="75" t="s">
        <v>49</v>
      </c>
      <c r="BH267" s="75" t="s">
        <v>49</v>
      </c>
      <c r="BI267" s="75" t="s">
        <v>49</v>
      </c>
      <c r="BJ267" s="75" t="s">
        <v>49</v>
      </c>
      <c r="BK267" s="75" t="s">
        <v>49</v>
      </c>
      <c r="BL267" s="75" t="s">
        <v>49</v>
      </c>
      <c r="BM267" s="75" t="s">
        <v>49</v>
      </c>
      <c r="BN267" s="40" t="s">
        <v>49</v>
      </c>
      <c r="BO267" s="75" t="s">
        <v>49</v>
      </c>
      <c r="BP267" s="75" t="s">
        <v>49</v>
      </c>
      <c r="BQ267" s="75" t="s">
        <v>49</v>
      </c>
      <c r="BR267" s="75" t="s">
        <v>49</v>
      </c>
      <c r="BS267" s="75" t="s">
        <v>49</v>
      </c>
      <c r="BT267" s="75" t="s">
        <v>49</v>
      </c>
      <c r="BU267" s="75" t="s">
        <v>49</v>
      </c>
      <c r="BV267" s="40" t="s">
        <v>49</v>
      </c>
    </row>
    <row r="268" spans="1:74" x14ac:dyDescent="0.25">
      <c r="A268" s="8" t="s">
        <v>49</v>
      </c>
      <c r="B268" s="8" t="s">
        <v>49</v>
      </c>
      <c r="C268" s="8" t="s">
        <v>49</v>
      </c>
      <c r="D268" s="75" t="s">
        <v>49</v>
      </c>
      <c r="E268" s="75" t="s">
        <v>49</v>
      </c>
      <c r="F268" s="75" t="s">
        <v>49</v>
      </c>
      <c r="G268" s="75" t="s">
        <v>49</v>
      </c>
      <c r="H268" s="75" t="s">
        <v>49</v>
      </c>
      <c r="I268" s="75" t="s">
        <v>49</v>
      </c>
      <c r="J268" s="75" t="s">
        <v>49</v>
      </c>
      <c r="K268" s="75" t="s">
        <v>49</v>
      </c>
      <c r="L268" s="75" t="s">
        <v>49</v>
      </c>
      <c r="M268" s="75" t="s">
        <v>49</v>
      </c>
      <c r="N268" s="75" t="s">
        <v>49</v>
      </c>
      <c r="O268" s="75" t="s">
        <v>49</v>
      </c>
      <c r="P268" s="75" t="s">
        <v>49</v>
      </c>
      <c r="Q268" s="75" t="s">
        <v>49</v>
      </c>
      <c r="R268" s="75" t="s">
        <v>49</v>
      </c>
      <c r="S268" s="75" t="s">
        <v>49</v>
      </c>
      <c r="T268" s="75" t="s">
        <v>49</v>
      </c>
      <c r="U268" s="75" t="s">
        <v>49</v>
      </c>
      <c r="V268" s="75" t="s">
        <v>49</v>
      </c>
      <c r="W268" s="75" t="s">
        <v>49</v>
      </c>
      <c r="X268" s="75" t="s">
        <v>49</v>
      </c>
      <c r="Y268" s="75" t="s">
        <v>49</v>
      </c>
      <c r="Z268" s="75" t="s">
        <v>49</v>
      </c>
      <c r="AA268" s="75" t="s">
        <v>49</v>
      </c>
      <c r="AB268" s="75" t="s">
        <v>49</v>
      </c>
      <c r="AC268" s="75" t="s">
        <v>49</v>
      </c>
      <c r="AD268" s="75" t="s">
        <v>49</v>
      </c>
      <c r="AE268" s="75" t="s">
        <v>49</v>
      </c>
      <c r="AF268" s="75" t="s">
        <v>49</v>
      </c>
      <c r="AG268" s="75" t="s">
        <v>49</v>
      </c>
      <c r="AH268" s="75" t="s">
        <v>49</v>
      </c>
      <c r="AI268" s="75" t="s">
        <v>49</v>
      </c>
      <c r="AJ268" s="75" t="s">
        <v>49</v>
      </c>
      <c r="AK268" s="75" t="s">
        <v>49</v>
      </c>
      <c r="AL268" s="75" t="s">
        <v>49</v>
      </c>
      <c r="AM268" s="75" t="s">
        <v>49</v>
      </c>
      <c r="AN268" s="75" t="s">
        <v>49</v>
      </c>
      <c r="AO268" s="75" t="s">
        <v>49</v>
      </c>
      <c r="AP268" s="75" t="s">
        <v>49</v>
      </c>
      <c r="AQ268" s="75" t="s">
        <v>49</v>
      </c>
      <c r="AR268" s="75" t="s">
        <v>49</v>
      </c>
      <c r="AS268" s="75" t="s">
        <v>49</v>
      </c>
      <c r="AT268" s="75" t="s">
        <v>49</v>
      </c>
      <c r="AU268" s="75" t="s">
        <v>49</v>
      </c>
      <c r="AV268" s="75" t="s">
        <v>49</v>
      </c>
      <c r="AW268" s="40" t="s">
        <v>49</v>
      </c>
      <c r="AX268" s="75" t="s">
        <v>49</v>
      </c>
      <c r="AY268" s="75" t="s">
        <v>49</v>
      </c>
      <c r="AZ268" s="75" t="s">
        <v>49</v>
      </c>
      <c r="BA268" s="75" t="s">
        <v>49</v>
      </c>
      <c r="BB268" s="75" t="s">
        <v>49</v>
      </c>
      <c r="BC268" s="75" t="s">
        <v>49</v>
      </c>
      <c r="BD268" s="75" t="s">
        <v>49</v>
      </c>
      <c r="BE268" s="75" t="s">
        <v>49</v>
      </c>
      <c r="BF268" s="75" t="s">
        <v>49</v>
      </c>
      <c r="BG268" s="75" t="s">
        <v>49</v>
      </c>
      <c r="BH268" s="75" t="s">
        <v>49</v>
      </c>
      <c r="BI268" s="75" t="s">
        <v>49</v>
      </c>
      <c r="BJ268" s="75" t="s">
        <v>49</v>
      </c>
      <c r="BK268" s="75" t="s">
        <v>49</v>
      </c>
      <c r="BL268" s="75" t="s">
        <v>49</v>
      </c>
      <c r="BM268" s="75" t="s">
        <v>49</v>
      </c>
      <c r="BN268" s="40" t="s">
        <v>49</v>
      </c>
      <c r="BO268" s="75" t="s">
        <v>49</v>
      </c>
      <c r="BP268" s="75" t="s">
        <v>49</v>
      </c>
      <c r="BQ268" s="75" t="s">
        <v>49</v>
      </c>
      <c r="BR268" s="75" t="s">
        <v>49</v>
      </c>
      <c r="BS268" s="75" t="s">
        <v>49</v>
      </c>
      <c r="BT268" s="75" t="s">
        <v>49</v>
      </c>
      <c r="BU268" s="75" t="s">
        <v>49</v>
      </c>
      <c r="BV268" s="40" t="s">
        <v>49</v>
      </c>
    </row>
    <row r="269" spans="1:74" x14ac:dyDescent="0.25">
      <c r="A269" s="8" t="s">
        <v>49</v>
      </c>
      <c r="B269" s="8" t="s">
        <v>49</v>
      </c>
      <c r="C269" s="8" t="s">
        <v>49</v>
      </c>
      <c r="D269" s="75" t="s">
        <v>49</v>
      </c>
      <c r="E269" s="75" t="s">
        <v>49</v>
      </c>
      <c r="F269" s="75" t="s">
        <v>49</v>
      </c>
      <c r="G269" s="75" t="s">
        <v>49</v>
      </c>
      <c r="H269" s="75" t="s">
        <v>49</v>
      </c>
      <c r="I269" s="75" t="s">
        <v>49</v>
      </c>
      <c r="J269" s="75" t="s">
        <v>49</v>
      </c>
      <c r="K269" s="75" t="s">
        <v>49</v>
      </c>
      <c r="L269" s="75" t="s">
        <v>49</v>
      </c>
      <c r="M269" s="75" t="s">
        <v>49</v>
      </c>
      <c r="N269" s="75" t="s">
        <v>49</v>
      </c>
      <c r="O269" s="75" t="s">
        <v>49</v>
      </c>
      <c r="P269" s="75" t="s">
        <v>49</v>
      </c>
      <c r="Q269" s="75" t="s">
        <v>49</v>
      </c>
      <c r="R269" s="75" t="s">
        <v>49</v>
      </c>
      <c r="S269" s="75" t="s">
        <v>49</v>
      </c>
      <c r="T269" s="75" t="s">
        <v>49</v>
      </c>
      <c r="U269" s="75" t="s">
        <v>49</v>
      </c>
      <c r="V269" s="75" t="s">
        <v>49</v>
      </c>
      <c r="W269" s="75" t="s">
        <v>49</v>
      </c>
      <c r="X269" s="75" t="s">
        <v>49</v>
      </c>
      <c r="Y269" s="75" t="s">
        <v>49</v>
      </c>
      <c r="Z269" s="75" t="s">
        <v>49</v>
      </c>
      <c r="AA269" s="75" t="s">
        <v>49</v>
      </c>
      <c r="AB269" s="75" t="s">
        <v>49</v>
      </c>
      <c r="AC269" s="75" t="s">
        <v>49</v>
      </c>
      <c r="AD269" s="75" t="s">
        <v>49</v>
      </c>
      <c r="AE269" s="75" t="s">
        <v>49</v>
      </c>
      <c r="AF269" s="75" t="s">
        <v>49</v>
      </c>
      <c r="AG269" s="75" t="s">
        <v>49</v>
      </c>
      <c r="AH269" s="75" t="s">
        <v>49</v>
      </c>
      <c r="AI269" s="75" t="s">
        <v>49</v>
      </c>
      <c r="AJ269" s="75" t="s">
        <v>49</v>
      </c>
      <c r="AK269" s="75" t="s">
        <v>49</v>
      </c>
      <c r="AL269" s="75" t="s">
        <v>49</v>
      </c>
      <c r="AM269" s="75" t="s">
        <v>49</v>
      </c>
      <c r="AN269" s="75" t="s">
        <v>49</v>
      </c>
      <c r="AO269" s="75" t="s">
        <v>49</v>
      </c>
      <c r="AP269" s="75" t="s">
        <v>49</v>
      </c>
      <c r="AQ269" s="75" t="s">
        <v>49</v>
      </c>
      <c r="AR269" s="75" t="s">
        <v>49</v>
      </c>
      <c r="AS269" s="75" t="s">
        <v>49</v>
      </c>
      <c r="AT269" s="75" t="s">
        <v>49</v>
      </c>
      <c r="AU269" s="75" t="s">
        <v>49</v>
      </c>
      <c r="AV269" s="75" t="s">
        <v>49</v>
      </c>
      <c r="AW269" s="40" t="s">
        <v>49</v>
      </c>
      <c r="AX269" s="75" t="s">
        <v>49</v>
      </c>
      <c r="AY269" s="75" t="s">
        <v>49</v>
      </c>
      <c r="AZ269" s="75" t="s">
        <v>49</v>
      </c>
      <c r="BA269" s="75" t="s">
        <v>49</v>
      </c>
      <c r="BB269" s="75" t="s">
        <v>49</v>
      </c>
      <c r="BC269" s="75" t="s">
        <v>49</v>
      </c>
      <c r="BD269" s="75" t="s">
        <v>49</v>
      </c>
      <c r="BE269" s="75" t="s">
        <v>49</v>
      </c>
      <c r="BF269" s="75" t="s">
        <v>49</v>
      </c>
      <c r="BG269" s="75" t="s">
        <v>49</v>
      </c>
      <c r="BH269" s="75" t="s">
        <v>49</v>
      </c>
      <c r="BI269" s="75" t="s">
        <v>49</v>
      </c>
      <c r="BJ269" s="75" t="s">
        <v>49</v>
      </c>
      <c r="BK269" s="75" t="s">
        <v>49</v>
      </c>
      <c r="BL269" s="75" t="s">
        <v>49</v>
      </c>
      <c r="BM269" s="75" t="s">
        <v>49</v>
      </c>
      <c r="BN269" s="40" t="s">
        <v>49</v>
      </c>
      <c r="BO269" s="75" t="s">
        <v>49</v>
      </c>
      <c r="BP269" s="75" t="s">
        <v>49</v>
      </c>
      <c r="BQ269" s="75" t="s">
        <v>49</v>
      </c>
      <c r="BR269" s="75" t="s">
        <v>49</v>
      </c>
      <c r="BS269" s="75" t="s">
        <v>49</v>
      </c>
      <c r="BT269" s="75" t="s">
        <v>49</v>
      </c>
      <c r="BU269" s="75" t="s">
        <v>49</v>
      </c>
      <c r="BV269" s="40" t="s">
        <v>49</v>
      </c>
    </row>
    <row r="270" spans="1:74" x14ac:dyDescent="0.25">
      <c r="A270" s="8" t="s">
        <v>49</v>
      </c>
      <c r="B270" s="8" t="s">
        <v>49</v>
      </c>
      <c r="C270" s="8" t="s">
        <v>49</v>
      </c>
      <c r="D270" s="75" t="s">
        <v>49</v>
      </c>
      <c r="E270" s="75" t="s">
        <v>49</v>
      </c>
      <c r="F270" s="75" t="s">
        <v>49</v>
      </c>
      <c r="G270" s="75" t="s">
        <v>49</v>
      </c>
      <c r="H270" s="75" t="s">
        <v>49</v>
      </c>
      <c r="I270" s="75" t="s">
        <v>49</v>
      </c>
      <c r="J270" s="75" t="s">
        <v>49</v>
      </c>
      <c r="K270" s="75" t="s">
        <v>49</v>
      </c>
      <c r="L270" s="75" t="s">
        <v>49</v>
      </c>
      <c r="M270" s="75" t="s">
        <v>49</v>
      </c>
      <c r="N270" s="75" t="s">
        <v>49</v>
      </c>
      <c r="O270" s="75" t="s">
        <v>49</v>
      </c>
      <c r="P270" s="75" t="s">
        <v>49</v>
      </c>
      <c r="Q270" s="75" t="s">
        <v>49</v>
      </c>
      <c r="R270" s="75" t="s">
        <v>49</v>
      </c>
      <c r="S270" s="75" t="s">
        <v>49</v>
      </c>
      <c r="T270" s="75" t="s">
        <v>49</v>
      </c>
      <c r="U270" s="75" t="s">
        <v>49</v>
      </c>
      <c r="V270" s="75" t="s">
        <v>49</v>
      </c>
      <c r="W270" s="75" t="s">
        <v>49</v>
      </c>
      <c r="X270" s="75" t="s">
        <v>49</v>
      </c>
      <c r="Y270" s="75" t="s">
        <v>49</v>
      </c>
      <c r="Z270" s="75" t="s">
        <v>49</v>
      </c>
      <c r="AA270" s="75" t="s">
        <v>49</v>
      </c>
      <c r="AB270" s="75" t="s">
        <v>49</v>
      </c>
      <c r="AC270" s="75" t="s">
        <v>49</v>
      </c>
      <c r="AD270" s="75" t="s">
        <v>49</v>
      </c>
      <c r="AE270" s="75" t="s">
        <v>49</v>
      </c>
      <c r="AF270" s="75" t="s">
        <v>49</v>
      </c>
      <c r="AG270" s="75" t="s">
        <v>49</v>
      </c>
      <c r="AH270" s="75" t="s">
        <v>49</v>
      </c>
      <c r="AI270" s="75" t="s">
        <v>49</v>
      </c>
      <c r="AJ270" s="75" t="s">
        <v>49</v>
      </c>
      <c r="AK270" s="75" t="s">
        <v>49</v>
      </c>
      <c r="AL270" s="75" t="s">
        <v>49</v>
      </c>
      <c r="AM270" s="75" t="s">
        <v>49</v>
      </c>
      <c r="AN270" s="75" t="s">
        <v>49</v>
      </c>
      <c r="AO270" s="75" t="s">
        <v>49</v>
      </c>
      <c r="AP270" s="75" t="s">
        <v>49</v>
      </c>
      <c r="AQ270" s="75" t="s">
        <v>49</v>
      </c>
      <c r="AR270" s="75" t="s">
        <v>49</v>
      </c>
      <c r="AS270" s="75" t="s">
        <v>49</v>
      </c>
      <c r="AT270" s="75" t="s">
        <v>49</v>
      </c>
      <c r="AU270" s="75" t="s">
        <v>49</v>
      </c>
      <c r="AV270" s="75" t="s">
        <v>49</v>
      </c>
      <c r="AW270" s="40" t="s">
        <v>49</v>
      </c>
      <c r="AX270" s="75" t="s">
        <v>49</v>
      </c>
      <c r="AY270" s="75" t="s">
        <v>49</v>
      </c>
      <c r="AZ270" s="75" t="s">
        <v>49</v>
      </c>
      <c r="BA270" s="75" t="s">
        <v>49</v>
      </c>
      <c r="BB270" s="75" t="s">
        <v>49</v>
      </c>
      <c r="BC270" s="75" t="s">
        <v>49</v>
      </c>
      <c r="BD270" s="75" t="s">
        <v>49</v>
      </c>
      <c r="BE270" s="75" t="s">
        <v>49</v>
      </c>
      <c r="BF270" s="75" t="s">
        <v>49</v>
      </c>
      <c r="BG270" s="75" t="s">
        <v>49</v>
      </c>
      <c r="BH270" s="75" t="s">
        <v>49</v>
      </c>
      <c r="BI270" s="75" t="s">
        <v>49</v>
      </c>
      <c r="BJ270" s="75" t="s">
        <v>49</v>
      </c>
      <c r="BK270" s="75" t="s">
        <v>49</v>
      </c>
      <c r="BL270" s="75" t="s">
        <v>49</v>
      </c>
      <c r="BM270" s="75" t="s">
        <v>49</v>
      </c>
      <c r="BN270" s="40" t="s">
        <v>49</v>
      </c>
      <c r="BO270" s="75" t="s">
        <v>49</v>
      </c>
      <c r="BP270" s="75" t="s">
        <v>49</v>
      </c>
      <c r="BQ270" s="75" t="s">
        <v>49</v>
      </c>
      <c r="BR270" s="75" t="s">
        <v>49</v>
      </c>
      <c r="BS270" s="75" t="s">
        <v>49</v>
      </c>
      <c r="BT270" s="75" t="s">
        <v>49</v>
      </c>
      <c r="BU270" s="75" t="s">
        <v>49</v>
      </c>
      <c r="BV270" s="40" t="s">
        <v>49</v>
      </c>
    </row>
    <row r="271" spans="1:74" x14ac:dyDescent="0.25">
      <c r="A271" s="8" t="s">
        <v>49</v>
      </c>
      <c r="B271" s="8" t="s">
        <v>49</v>
      </c>
      <c r="C271" s="8" t="s">
        <v>49</v>
      </c>
      <c r="D271" s="75" t="s">
        <v>49</v>
      </c>
      <c r="E271" s="75" t="s">
        <v>49</v>
      </c>
      <c r="F271" s="75" t="s">
        <v>49</v>
      </c>
      <c r="G271" s="75" t="s">
        <v>49</v>
      </c>
      <c r="H271" s="75" t="s">
        <v>49</v>
      </c>
      <c r="I271" s="75" t="s">
        <v>49</v>
      </c>
      <c r="J271" s="75" t="s">
        <v>49</v>
      </c>
      <c r="K271" s="75" t="s">
        <v>49</v>
      </c>
      <c r="L271" s="75" t="s">
        <v>49</v>
      </c>
      <c r="M271" s="75" t="s">
        <v>49</v>
      </c>
      <c r="N271" s="75" t="s">
        <v>49</v>
      </c>
      <c r="O271" s="75" t="s">
        <v>49</v>
      </c>
      <c r="P271" s="75" t="s">
        <v>49</v>
      </c>
      <c r="Q271" s="75" t="s">
        <v>49</v>
      </c>
      <c r="R271" s="75" t="s">
        <v>49</v>
      </c>
      <c r="S271" s="75" t="s">
        <v>49</v>
      </c>
      <c r="T271" s="75" t="s">
        <v>49</v>
      </c>
      <c r="U271" s="75" t="s">
        <v>49</v>
      </c>
      <c r="V271" s="75" t="s">
        <v>49</v>
      </c>
      <c r="W271" s="75" t="s">
        <v>49</v>
      </c>
      <c r="X271" s="75" t="s">
        <v>49</v>
      </c>
      <c r="Y271" s="75" t="s">
        <v>49</v>
      </c>
      <c r="Z271" s="75" t="s">
        <v>49</v>
      </c>
      <c r="AA271" s="75" t="s">
        <v>49</v>
      </c>
      <c r="AB271" s="75" t="s">
        <v>49</v>
      </c>
      <c r="AC271" s="75" t="s">
        <v>49</v>
      </c>
      <c r="AD271" s="75" t="s">
        <v>49</v>
      </c>
      <c r="AE271" s="75" t="s">
        <v>49</v>
      </c>
      <c r="AF271" s="75" t="s">
        <v>49</v>
      </c>
      <c r="AG271" s="75" t="s">
        <v>49</v>
      </c>
      <c r="AH271" s="75" t="s">
        <v>49</v>
      </c>
      <c r="AI271" s="75" t="s">
        <v>49</v>
      </c>
      <c r="AJ271" s="75" t="s">
        <v>49</v>
      </c>
      <c r="AK271" s="75" t="s">
        <v>49</v>
      </c>
      <c r="AL271" s="75" t="s">
        <v>49</v>
      </c>
      <c r="AM271" s="75" t="s">
        <v>49</v>
      </c>
      <c r="AN271" s="75" t="s">
        <v>49</v>
      </c>
      <c r="AO271" s="75" t="s">
        <v>49</v>
      </c>
      <c r="AP271" s="75" t="s">
        <v>49</v>
      </c>
      <c r="AQ271" s="75" t="s">
        <v>49</v>
      </c>
      <c r="AR271" s="75" t="s">
        <v>49</v>
      </c>
      <c r="AS271" s="75" t="s">
        <v>49</v>
      </c>
      <c r="AT271" s="75" t="s">
        <v>49</v>
      </c>
      <c r="AU271" s="75" t="s">
        <v>49</v>
      </c>
      <c r="AV271" s="75" t="s">
        <v>49</v>
      </c>
      <c r="AW271" s="40" t="s">
        <v>49</v>
      </c>
      <c r="AX271" s="75" t="s">
        <v>49</v>
      </c>
      <c r="AY271" s="75" t="s">
        <v>49</v>
      </c>
      <c r="AZ271" s="75" t="s">
        <v>49</v>
      </c>
      <c r="BA271" s="75" t="s">
        <v>49</v>
      </c>
      <c r="BB271" s="75" t="s">
        <v>49</v>
      </c>
      <c r="BC271" s="75" t="s">
        <v>49</v>
      </c>
      <c r="BD271" s="75" t="s">
        <v>49</v>
      </c>
      <c r="BE271" s="75" t="s">
        <v>49</v>
      </c>
      <c r="BF271" s="75" t="s">
        <v>49</v>
      </c>
      <c r="BG271" s="75" t="s">
        <v>49</v>
      </c>
      <c r="BH271" s="75" t="s">
        <v>49</v>
      </c>
      <c r="BI271" s="75" t="s">
        <v>49</v>
      </c>
      <c r="BJ271" s="75" t="s">
        <v>49</v>
      </c>
      <c r="BK271" s="75" t="s">
        <v>49</v>
      </c>
      <c r="BL271" s="75" t="s">
        <v>49</v>
      </c>
      <c r="BM271" s="75" t="s">
        <v>49</v>
      </c>
      <c r="BN271" s="40" t="s">
        <v>49</v>
      </c>
      <c r="BO271" s="75" t="s">
        <v>49</v>
      </c>
      <c r="BP271" s="75" t="s">
        <v>49</v>
      </c>
      <c r="BQ271" s="75" t="s">
        <v>49</v>
      </c>
      <c r="BR271" s="75" t="s">
        <v>49</v>
      </c>
      <c r="BS271" s="75" t="s">
        <v>49</v>
      </c>
      <c r="BT271" s="75" t="s">
        <v>49</v>
      </c>
      <c r="BU271" s="75" t="s">
        <v>49</v>
      </c>
      <c r="BV271" s="40" t="s">
        <v>49</v>
      </c>
    </row>
    <row r="272" spans="1:74" x14ac:dyDescent="0.25">
      <c r="A272" s="8" t="s">
        <v>49</v>
      </c>
      <c r="B272" s="8" t="s">
        <v>49</v>
      </c>
      <c r="C272" s="8" t="s">
        <v>49</v>
      </c>
      <c r="D272" s="75" t="s">
        <v>49</v>
      </c>
      <c r="E272" s="75" t="s">
        <v>49</v>
      </c>
      <c r="F272" s="75" t="s">
        <v>49</v>
      </c>
      <c r="G272" s="75" t="s">
        <v>49</v>
      </c>
      <c r="H272" s="75" t="s">
        <v>49</v>
      </c>
      <c r="I272" s="75" t="s">
        <v>49</v>
      </c>
      <c r="J272" s="75" t="s">
        <v>49</v>
      </c>
      <c r="K272" s="75" t="s">
        <v>49</v>
      </c>
      <c r="L272" s="75" t="s">
        <v>49</v>
      </c>
      <c r="M272" s="75" t="s">
        <v>49</v>
      </c>
      <c r="N272" s="75" t="s">
        <v>49</v>
      </c>
      <c r="O272" s="75" t="s">
        <v>49</v>
      </c>
      <c r="P272" s="75" t="s">
        <v>49</v>
      </c>
      <c r="Q272" s="75" t="s">
        <v>49</v>
      </c>
      <c r="R272" s="75" t="s">
        <v>49</v>
      </c>
      <c r="S272" s="75" t="s">
        <v>49</v>
      </c>
      <c r="T272" s="75" t="s">
        <v>49</v>
      </c>
      <c r="U272" s="75" t="s">
        <v>49</v>
      </c>
      <c r="V272" s="75" t="s">
        <v>49</v>
      </c>
      <c r="W272" s="75" t="s">
        <v>49</v>
      </c>
      <c r="X272" s="75" t="s">
        <v>49</v>
      </c>
      <c r="Y272" s="75" t="s">
        <v>49</v>
      </c>
      <c r="Z272" s="75" t="s">
        <v>49</v>
      </c>
      <c r="AA272" s="75" t="s">
        <v>49</v>
      </c>
      <c r="AB272" s="75" t="s">
        <v>49</v>
      </c>
      <c r="AC272" s="75" t="s">
        <v>49</v>
      </c>
      <c r="AD272" s="75" t="s">
        <v>49</v>
      </c>
      <c r="AE272" s="75" t="s">
        <v>49</v>
      </c>
      <c r="AF272" s="75" t="s">
        <v>49</v>
      </c>
      <c r="AG272" s="75" t="s">
        <v>49</v>
      </c>
      <c r="AH272" s="75" t="s">
        <v>49</v>
      </c>
      <c r="AI272" s="75" t="s">
        <v>49</v>
      </c>
      <c r="AJ272" s="75" t="s">
        <v>49</v>
      </c>
      <c r="AK272" s="75" t="s">
        <v>49</v>
      </c>
      <c r="AL272" s="75" t="s">
        <v>49</v>
      </c>
      <c r="AM272" s="75" t="s">
        <v>49</v>
      </c>
      <c r="AN272" s="75" t="s">
        <v>49</v>
      </c>
      <c r="AO272" s="75" t="s">
        <v>49</v>
      </c>
      <c r="AP272" s="75" t="s">
        <v>49</v>
      </c>
      <c r="AQ272" s="75" t="s">
        <v>49</v>
      </c>
      <c r="AR272" s="75" t="s">
        <v>49</v>
      </c>
      <c r="AS272" s="75" t="s">
        <v>49</v>
      </c>
      <c r="AT272" s="75" t="s">
        <v>49</v>
      </c>
      <c r="AU272" s="75" t="s">
        <v>49</v>
      </c>
      <c r="AV272" s="75" t="s">
        <v>49</v>
      </c>
      <c r="AW272" s="40" t="s">
        <v>49</v>
      </c>
      <c r="AX272" s="75" t="s">
        <v>49</v>
      </c>
      <c r="AY272" s="75" t="s">
        <v>49</v>
      </c>
      <c r="AZ272" s="75" t="s">
        <v>49</v>
      </c>
      <c r="BA272" s="75" t="s">
        <v>49</v>
      </c>
      <c r="BB272" s="75" t="s">
        <v>49</v>
      </c>
      <c r="BC272" s="75" t="s">
        <v>49</v>
      </c>
      <c r="BD272" s="75" t="s">
        <v>49</v>
      </c>
      <c r="BE272" s="75" t="s">
        <v>49</v>
      </c>
      <c r="BF272" s="75" t="s">
        <v>49</v>
      </c>
      <c r="BG272" s="75" t="s">
        <v>49</v>
      </c>
      <c r="BH272" s="75" t="s">
        <v>49</v>
      </c>
      <c r="BI272" s="75" t="s">
        <v>49</v>
      </c>
      <c r="BJ272" s="75" t="s">
        <v>49</v>
      </c>
      <c r="BK272" s="75" t="s">
        <v>49</v>
      </c>
      <c r="BL272" s="75" t="s">
        <v>49</v>
      </c>
      <c r="BM272" s="75" t="s">
        <v>49</v>
      </c>
      <c r="BN272" s="40" t="s">
        <v>49</v>
      </c>
      <c r="BO272" s="75" t="s">
        <v>49</v>
      </c>
      <c r="BP272" s="75" t="s">
        <v>49</v>
      </c>
      <c r="BQ272" s="75" t="s">
        <v>49</v>
      </c>
      <c r="BR272" s="75" t="s">
        <v>49</v>
      </c>
      <c r="BS272" s="75" t="s">
        <v>49</v>
      </c>
      <c r="BT272" s="75" t="s">
        <v>49</v>
      </c>
      <c r="BU272" s="75" t="s">
        <v>49</v>
      </c>
      <c r="BV272" s="40" t="s">
        <v>49</v>
      </c>
    </row>
    <row r="273" spans="1:74" x14ac:dyDescent="0.25">
      <c r="A273" s="8" t="s">
        <v>49</v>
      </c>
      <c r="B273" s="8" t="s">
        <v>49</v>
      </c>
      <c r="C273" s="8" t="s">
        <v>49</v>
      </c>
      <c r="D273" s="75" t="s">
        <v>49</v>
      </c>
      <c r="E273" s="75" t="s">
        <v>49</v>
      </c>
      <c r="F273" s="75" t="s">
        <v>49</v>
      </c>
      <c r="G273" s="75" t="s">
        <v>49</v>
      </c>
      <c r="H273" s="75" t="s">
        <v>49</v>
      </c>
      <c r="I273" s="75" t="s">
        <v>49</v>
      </c>
      <c r="J273" s="75" t="s">
        <v>49</v>
      </c>
      <c r="K273" s="75" t="s">
        <v>49</v>
      </c>
      <c r="L273" s="75" t="s">
        <v>49</v>
      </c>
      <c r="M273" s="75" t="s">
        <v>49</v>
      </c>
      <c r="N273" s="75" t="s">
        <v>49</v>
      </c>
      <c r="O273" s="75" t="s">
        <v>49</v>
      </c>
      <c r="P273" s="75" t="s">
        <v>49</v>
      </c>
      <c r="Q273" s="75" t="s">
        <v>49</v>
      </c>
      <c r="R273" s="75" t="s">
        <v>49</v>
      </c>
      <c r="S273" s="75" t="s">
        <v>49</v>
      </c>
      <c r="T273" s="75" t="s">
        <v>49</v>
      </c>
      <c r="U273" s="75" t="s">
        <v>49</v>
      </c>
      <c r="V273" s="75" t="s">
        <v>49</v>
      </c>
      <c r="W273" s="75" t="s">
        <v>49</v>
      </c>
      <c r="X273" s="75" t="s">
        <v>49</v>
      </c>
      <c r="Y273" s="75" t="s">
        <v>49</v>
      </c>
      <c r="Z273" s="75" t="s">
        <v>49</v>
      </c>
      <c r="AA273" s="75" t="s">
        <v>49</v>
      </c>
      <c r="AB273" s="75" t="s">
        <v>49</v>
      </c>
      <c r="AC273" s="75" t="s">
        <v>49</v>
      </c>
      <c r="AD273" s="75" t="s">
        <v>49</v>
      </c>
      <c r="AE273" s="75" t="s">
        <v>49</v>
      </c>
      <c r="AF273" s="75" t="s">
        <v>49</v>
      </c>
      <c r="AG273" s="75" t="s">
        <v>49</v>
      </c>
      <c r="AH273" s="75" t="s">
        <v>49</v>
      </c>
      <c r="AI273" s="75" t="s">
        <v>49</v>
      </c>
      <c r="AJ273" s="75" t="s">
        <v>49</v>
      </c>
      <c r="AK273" s="75" t="s">
        <v>49</v>
      </c>
      <c r="AL273" s="75" t="s">
        <v>49</v>
      </c>
      <c r="AM273" s="75" t="s">
        <v>49</v>
      </c>
      <c r="AN273" s="75" t="s">
        <v>49</v>
      </c>
      <c r="AO273" s="75" t="s">
        <v>49</v>
      </c>
      <c r="AP273" s="75" t="s">
        <v>49</v>
      </c>
      <c r="AQ273" s="75" t="s">
        <v>49</v>
      </c>
      <c r="AR273" s="75" t="s">
        <v>49</v>
      </c>
      <c r="AS273" s="75" t="s">
        <v>49</v>
      </c>
      <c r="AT273" s="75" t="s">
        <v>49</v>
      </c>
      <c r="AU273" s="75" t="s">
        <v>49</v>
      </c>
      <c r="AV273" s="75" t="s">
        <v>49</v>
      </c>
      <c r="AW273" s="40" t="s">
        <v>49</v>
      </c>
      <c r="AX273" s="75" t="s">
        <v>49</v>
      </c>
      <c r="AY273" s="75" t="s">
        <v>49</v>
      </c>
      <c r="AZ273" s="75" t="s">
        <v>49</v>
      </c>
      <c r="BA273" s="75" t="s">
        <v>49</v>
      </c>
      <c r="BB273" s="75" t="s">
        <v>49</v>
      </c>
      <c r="BC273" s="75" t="s">
        <v>49</v>
      </c>
      <c r="BD273" s="75" t="s">
        <v>49</v>
      </c>
      <c r="BE273" s="75" t="s">
        <v>49</v>
      </c>
      <c r="BF273" s="75" t="s">
        <v>49</v>
      </c>
      <c r="BG273" s="75" t="s">
        <v>49</v>
      </c>
      <c r="BH273" s="75" t="s">
        <v>49</v>
      </c>
      <c r="BI273" s="75" t="s">
        <v>49</v>
      </c>
      <c r="BJ273" s="75" t="s">
        <v>49</v>
      </c>
      <c r="BK273" s="75" t="s">
        <v>49</v>
      </c>
      <c r="BL273" s="75" t="s">
        <v>49</v>
      </c>
      <c r="BM273" s="75" t="s">
        <v>49</v>
      </c>
      <c r="BN273" s="40" t="s">
        <v>49</v>
      </c>
      <c r="BO273" s="75" t="s">
        <v>49</v>
      </c>
      <c r="BP273" s="75" t="s">
        <v>49</v>
      </c>
      <c r="BQ273" s="75" t="s">
        <v>49</v>
      </c>
      <c r="BR273" s="75" t="s">
        <v>49</v>
      </c>
      <c r="BS273" s="75" t="s">
        <v>49</v>
      </c>
      <c r="BT273" s="75" t="s">
        <v>49</v>
      </c>
      <c r="BU273" s="75" t="s">
        <v>49</v>
      </c>
      <c r="BV273" s="40" t="s">
        <v>49</v>
      </c>
    </row>
    <row r="274" spans="1:74" x14ac:dyDescent="0.25">
      <c r="A274" s="8" t="s">
        <v>49</v>
      </c>
      <c r="B274" s="8" t="s">
        <v>49</v>
      </c>
      <c r="C274" s="8" t="s">
        <v>49</v>
      </c>
      <c r="D274" s="75" t="s">
        <v>49</v>
      </c>
      <c r="E274" s="75" t="s">
        <v>49</v>
      </c>
      <c r="F274" s="75" t="s">
        <v>49</v>
      </c>
      <c r="G274" s="75" t="s">
        <v>49</v>
      </c>
      <c r="H274" s="75" t="s">
        <v>49</v>
      </c>
      <c r="I274" s="75" t="s">
        <v>49</v>
      </c>
      <c r="J274" s="75" t="s">
        <v>49</v>
      </c>
      <c r="K274" s="75" t="s">
        <v>49</v>
      </c>
      <c r="L274" s="75" t="s">
        <v>49</v>
      </c>
      <c r="M274" s="75" t="s">
        <v>49</v>
      </c>
      <c r="N274" s="75" t="s">
        <v>49</v>
      </c>
      <c r="O274" s="75" t="s">
        <v>49</v>
      </c>
      <c r="P274" s="75" t="s">
        <v>49</v>
      </c>
      <c r="Q274" s="75" t="s">
        <v>49</v>
      </c>
      <c r="R274" s="75" t="s">
        <v>49</v>
      </c>
      <c r="S274" s="75" t="s">
        <v>49</v>
      </c>
      <c r="T274" s="75" t="s">
        <v>49</v>
      </c>
      <c r="U274" s="75" t="s">
        <v>49</v>
      </c>
      <c r="V274" s="75" t="s">
        <v>49</v>
      </c>
      <c r="W274" s="75" t="s">
        <v>49</v>
      </c>
      <c r="X274" s="75" t="s">
        <v>49</v>
      </c>
      <c r="Y274" s="75" t="s">
        <v>49</v>
      </c>
      <c r="Z274" s="75" t="s">
        <v>49</v>
      </c>
      <c r="AA274" s="75" t="s">
        <v>49</v>
      </c>
      <c r="AB274" s="75" t="s">
        <v>49</v>
      </c>
      <c r="AC274" s="75" t="s">
        <v>49</v>
      </c>
      <c r="AD274" s="75" t="s">
        <v>49</v>
      </c>
      <c r="AE274" s="75" t="s">
        <v>49</v>
      </c>
      <c r="AF274" s="75" t="s">
        <v>49</v>
      </c>
      <c r="AG274" s="75" t="s">
        <v>49</v>
      </c>
      <c r="AH274" s="75" t="s">
        <v>49</v>
      </c>
      <c r="AI274" s="75" t="s">
        <v>49</v>
      </c>
      <c r="AJ274" s="75" t="s">
        <v>49</v>
      </c>
      <c r="AK274" s="75" t="s">
        <v>49</v>
      </c>
      <c r="AL274" s="75" t="s">
        <v>49</v>
      </c>
      <c r="AM274" s="75" t="s">
        <v>49</v>
      </c>
      <c r="AN274" s="75" t="s">
        <v>49</v>
      </c>
      <c r="AO274" s="75" t="s">
        <v>49</v>
      </c>
      <c r="AP274" s="75" t="s">
        <v>49</v>
      </c>
      <c r="AQ274" s="75" t="s">
        <v>49</v>
      </c>
      <c r="AR274" s="75" t="s">
        <v>49</v>
      </c>
      <c r="AS274" s="75" t="s">
        <v>49</v>
      </c>
      <c r="AT274" s="75" t="s">
        <v>49</v>
      </c>
      <c r="AU274" s="75" t="s">
        <v>49</v>
      </c>
      <c r="AV274" s="75" t="s">
        <v>49</v>
      </c>
      <c r="AW274" s="40" t="s">
        <v>49</v>
      </c>
      <c r="AX274" s="75" t="s">
        <v>49</v>
      </c>
      <c r="AY274" s="75" t="s">
        <v>49</v>
      </c>
      <c r="AZ274" s="75" t="s">
        <v>49</v>
      </c>
      <c r="BA274" s="75" t="s">
        <v>49</v>
      </c>
      <c r="BB274" s="75" t="s">
        <v>49</v>
      </c>
      <c r="BC274" s="75" t="s">
        <v>49</v>
      </c>
      <c r="BD274" s="75" t="s">
        <v>49</v>
      </c>
      <c r="BE274" s="75" t="s">
        <v>49</v>
      </c>
      <c r="BF274" s="75" t="s">
        <v>49</v>
      </c>
      <c r="BG274" s="75" t="s">
        <v>49</v>
      </c>
      <c r="BH274" s="75" t="s">
        <v>49</v>
      </c>
      <c r="BI274" s="75" t="s">
        <v>49</v>
      </c>
      <c r="BJ274" s="75" t="s">
        <v>49</v>
      </c>
      <c r="BK274" s="75" t="s">
        <v>49</v>
      </c>
      <c r="BL274" s="75" t="s">
        <v>49</v>
      </c>
      <c r="BM274" s="75" t="s">
        <v>49</v>
      </c>
      <c r="BN274" s="40" t="s">
        <v>49</v>
      </c>
      <c r="BO274" s="75" t="s">
        <v>49</v>
      </c>
      <c r="BP274" s="75" t="s">
        <v>49</v>
      </c>
      <c r="BQ274" s="75" t="s">
        <v>49</v>
      </c>
      <c r="BR274" s="75" t="s">
        <v>49</v>
      </c>
      <c r="BS274" s="75" t="s">
        <v>49</v>
      </c>
      <c r="BT274" s="75" t="s">
        <v>49</v>
      </c>
      <c r="BU274" s="75" t="s">
        <v>49</v>
      </c>
      <c r="BV274" s="40" t="s">
        <v>49</v>
      </c>
    </row>
    <row r="275" spans="1:74" x14ac:dyDescent="0.25">
      <c r="A275" s="8" t="s">
        <v>49</v>
      </c>
      <c r="B275" s="8" t="s">
        <v>49</v>
      </c>
      <c r="C275" s="8" t="s">
        <v>49</v>
      </c>
      <c r="D275" s="75" t="s">
        <v>49</v>
      </c>
      <c r="E275" s="75" t="s">
        <v>49</v>
      </c>
      <c r="F275" s="75" t="s">
        <v>49</v>
      </c>
      <c r="G275" s="75" t="s">
        <v>49</v>
      </c>
      <c r="H275" s="75" t="s">
        <v>49</v>
      </c>
      <c r="I275" s="75" t="s">
        <v>49</v>
      </c>
      <c r="J275" s="75" t="s">
        <v>49</v>
      </c>
      <c r="K275" s="75" t="s">
        <v>49</v>
      </c>
      <c r="L275" s="75" t="s">
        <v>49</v>
      </c>
      <c r="M275" s="75" t="s">
        <v>49</v>
      </c>
      <c r="N275" s="75" t="s">
        <v>49</v>
      </c>
      <c r="O275" s="75" t="s">
        <v>49</v>
      </c>
      <c r="P275" s="75" t="s">
        <v>49</v>
      </c>
      <c r="Q275" s="75" t="s">
        <v>49</v>
      </c>
      <c r="R275" s="75" t="s">
        <v>49</v>
      </c>
      <c r="S275" s="75" t="s">
        <v>49</v>
      </c>
      <c r="T275" s="75" t="s">
        <v>49</v>
      </c>
      <c r="U275" s="75" t="s">
        <v>49</v>
      </c>
      <c r="V275" s="75" t="s">
        <v>49</v>
      </c>
      <c r="W275" s="75" t="s">
        <v>49</v>
      </c>
      <c r="X275" s="75" t="s">
        <v>49</v>
      </c>
      <c r="Y275" s="75" t="s">
        <v>49</v>
      </c>
      <c r="Z275" s="75" t="s">
        <v>49</v>
      </c>
      <c r="AA275" s="75" t="s">
        <v>49</v>
      </c>
      <c r="AB275" s="75" t="s">
        <v>49</v>
      </c>
      <c r="AC275" s="75" t="s">
        <v>49</v>
      </c>
      <c r="AD275" s="75" t="s">
        <v>49</v>
      </c>
      <c r="AE275" s="75" t="s">
        <v>49</v>
      </c>
      <c r="AF275" s="75" t="s">
        <v>49</v>
      </c>
      <c r="AG275" s="75" t="s">
        <v>49</v>
      </c>
      <c r="AH275" s="75" t="s">
        <v>49</v>
      </c>
      <c r="AI275" s="75" t="s">
        <v>49</v>
      </c>
      <c r="AJ275" s="75" t="s">
        <v>49</v>
      </c>
      <c r="AK275" s="75" t="s">
        <v>49</v>
      </c>
      <c r="AL275" s="75" t="s">
        <v>49</v>
      </c>
      <c r="AM275" s="75" t="s">
        <v>49</v>
      </c>
      <c r="AN275" s="75" t="s">
        <v>49</v>
      </c>
      <c r="AO275" s="75" t="s">
        <v>49</v>
      </c>
      <c r="AP275" s="75" t="s">
        <v>49</v>
      </c>
      <c r="AQ275" s="75" t="s">
        <v>49</v>
      </c>
      <c r="AR275" s="75" t="s">
        <v>49</v>
      </c>
      <c r="AS275" s="75" t="s">
        <v>49</v>
      </c>
      <c r="AT275" s="75" t="s">
        <v>49</v>
      </c>
      <c r="AU275" s="75" t="s">
        <v>49</v>
      </c>
      <c r="AV275" s="75" t="s">
        <v>49</v>
      </c>
      <c r="AW275" s="40" t="s">
        <v>49</v>
      </c>
      <c r="AX275" s="75" t="s">
        <v>49</v>
      </c>
      <c r="AY275" s="75" t="s">
        <v>49</v>
      </c>
      <c r="AZ275" s="75" t="s">
        <v>49</v>
      </c>
      <c r="BA275" s="75" t="s">
        <v>49</v>
      </c>
      <c r="BB275" s="75" t="s">
        <v>49</v>
      </c>
      <c r="BC275" s="75" t="s">
        <v>49</v>
      </c>
      <c r="BD275" s="75" t="s">
        <v>49</v>
      </c>
      <c r="BE275" s="75" t="s">
        <v>49</v>
      </c>
      <c r="BF275" s="75" t="s">
        <v>49</v>
      </c>
      <c r="BG275" s="75" t="s">
        <v>49</v>
      </c>
      <c r="BH275" s="75" t="s">
        <v>49</v>
      </c>
      <c r="BI275" s="75" t="s">
        <v>49</v>
      </c>
      <c r="BJ275" s="75" t="s">
        <v>49</v>
      </c>
      <c r="BK275" s="75" t="s">
        <v>49</v>
      </c>
      <c r="BL275" s="75" t="s">
        <v>49</v>
      </c>
      <c r="BM275" s="75" t="s">
        <v>49</v>
      </c>
      <c r="BN275" s="40" t="s">
        <v>49</v>
      </c>
      <c r="BO275" s="75" t="s">
        <v>49</v>
      </c>
      <c r="BP275" s="75" t="s">
        <v>49</v>
      </c>
      <c r="BQ275" s="75" t="s">
        <v>49</v>
      </c>
      <c r="BR275" s="75" t="s">
        <v>49</v>
      </c>
      <c r="BS275" s="75" t="s">
        <v>49</v>
      </c>
      <c r="BT275" s="75" t="s">
        <v>49</v>
      </c>
      <c r="BU275" s="75" t="s">
        <v>49</v>
      </c>
      <c r="BV275" s="40" t="s">
        <v>49</v>
      </c>
    </row>
    <row r="276" spans="1:74" x14ac:dyDescent="0.25">
      <c r="A276" s="8" t="s">
        <v>49</v>
      </c>
      <c r="B276" s="8" t="s">
        <v>49</v>
      </c>
      <c r="C276" s="8" t="s">
        <v>49</v>
      </c>
      <c r="D276" s="75" t="s">
        <v>49</v>
      </c>
      <c r="E276" s="75" t="s">
        <v>49</v>
      </c>
      <c r="F276" s="75" t="s">
        <v>49</v>
      </c>
      <c r="G276" s="75" t="s">
        <v>49</v>
      </c>
      <c r="H276" s="75" t="s">
        <v>49</v>
      </c>
      <c r="I276" s="75" t="s">
        <v>49</v>
      </c>
      <c r="J276" s="75" t="s">
        <v>49</v>
      </c>
      <c r="K276" s="75" t="s">
        <v>49</v>
      </c>
      <c r="L276" s="75" t="s">
        <v>49</v>
      </c>
      <c r="M276" s="75" t="s">
        <v>49</v>
      </c>
      <c r="N276" s="75" t="s">
        <v>49</v>
      </c>
      <c r="O276" s="75" t="s">
        <v>49</v>
      </c>
      <c r="P276" s="75" t="s">
        <v>49</v>
      </c>
      <c r="Q276" s="75" t="s">
        <v>49</v>
      </c>
      <c r="R276" s="75" t="s">
        <v>49</v>
      </c>
      <c r="S276" s="75" t="s">
        <v>49</v>
      </c>
      <c r="T276" s="75" t="s">
        <v>49</v>
      </c>
      <c r="U276" s="75" t="s">
        <v>49</v>
      </c>
      <c r="V276" s="75" t="s">
        <v>49</v>
      </c>
      <c r="W276" s="75" t="s">
        <v>49</v>
      </c>
      <c r="X276" s="75" t="s">
        <v>49</v>
      </c>
      <c r="Y276" s="75" t="s">
        <v>49</v>
      </c>
      <c r="Z276" s="75" t="s">
        <v>49</v>
      </c>
      <c r="AA276" s="75" t="s">
        <v>49</v>
      </c>
      <c r="AB276" s="75" t="s">
        <v>49</v>
      </c>
      <c r="AC276" s="75" t="s">
        <v>49</v>
      </c>
      <c r="AD276" s="75" t="s">
        <v>49</v>
      </c>
      <c r="AE276" s="75" t="s">
        <v>49</v>
      </c>
      <c r="AF276" s="75" t="s">
        <v>49</v>
      </c>
      <c r="AG276" s="75" t="s">
        <v>49</v>
      </c>
      <c r="AH276" s="75" t="s">
        <v>49</v>
      </c>
      <c r="AI276" s="75" t="s">
        <v>49</v>
      </c>
      <c r="AJ276" s="75" t="s">
        <v>49</v>
      </c>
      <c r="AK276" s="75" t="s">
        <v>49</v>
      </c>
      <c r="AL276" s="75" t="s">
        <v>49</v>
      </c>
      <c r="AM276" s="75" t="s">
        <v>49</v>
      </c>
      <c r="AN276" s="75" t="s">
        <v>49</v>
      </c>
      <c r="AO276" s="75" t="s">
        <v>49</v>
      </c>
      <c r="AP276" s="75" t="s">
        <v>49</v>
      </c>
      <c r="AQ276" s="75" t="s">
        <v>49</v>
      </c>
      <c r="AR276" s="75" t="s">
        <v>49</v>
      </c>
      <c r="AS276" s="75" t="s">
        <v>49</v>
      </c>
      <c r="AT276" s="75" t="s">
        <v>49</v>
      </c>
      <c r="AU276" s="75" t="s">
        <v>49</v>
      </c>
      <c r="AV276" s="75" t="s">
        <v>49</v>
      </c>
      <c r="AW276" s="40" t="s">
        <v>49</v>
      </c>
      <c r="AX276" s="75" t="s">
        <v>49</v>
      </c>
      <c r="AY276" s="75" t="s">
        <v>49</v>
      </c>
      <c r="AZ276" s="75" t="s">
        <v>49</v>
      </c>
      <c r="BA276" s="75" t="s">
        <v>49</v>
      </c>
      <c r="BB276" s="75" t="s">
        <v>49</v>
      </c>
      <c r="BC276" s="75" t="s">
        <v>49</v>
      </c>
      <c r="BD276" s="75" t="s">
        <v>49</v>
      </c>
      <c r="BE276" s="75" t="s">
        <v>49</v>
      </c>
      <c r="BF276" s="75" t="s">
        <v>49</v>
      </c>
      <c r="BG276" s="75" t="s">
        <v>49</v>
      </c>
      <c r="BH276" s="75" t="s">
        <v>49</v>
      </c>
      <c r="BI276" s="75" t="s">
        <v>49</v>
      </c>
      <c r="BJ276" s="75" t="s">
        <v>49</v>
      </c>
      <c r="BK276" s="75" t="s">
        <v>49</v>
      </c>
      <c r="BL276" s="75" t="s">
        <v>49</v>
      </c>
      <c r="BM276" s="75" t="s">
        <v>49</v>
      </c>
      <c r="BN276" s="40" t="s">
        <v>49</v>
      </c>
      <c r="BO276" s="75" t="s">
        <v>49</v>
      </c>
      <c r="BP276" s="75" t="s">
        <v>49</v>
      </c>
      <c r="BQ276" s="75" t="s">
        <v>49</v>
      </c>
      <c r="BR276" s="75" t="s">
        <v>49</v>
      </c>
      <c r="BS276" s="75" t="s">
        <v>49</v>
      </c>
      <c r="BT276" s="75" t="s">
        <v>49</v>
      </c>
      <c r="BU276" s="75" t="s">
        <v>49</v>
      </c>
      <c r="BV276" s="40" t="s">
        <v>49</v>
      </c>
    </row>
    <row r="277" spans="1:74" x14ac:dyDescent="0.25">
      <c r="A277" s="8" t="s">
        <v>49</v>
      </c>
      <c r="B277" s="8" t="s">
        <v>49</v>
      </c>
      <c r="C277" s="8" t="s">
        <v>49</v>
      </c>
      <c r="D277" s="75" t="s">
        <v>49</v>
      </c>
      <c r="E277" s="75" t="s">
        <v>49</v>
      </c>
      <c r="F277" s="75" t="s">
        <v>49</v>
      </c>
      <c r="G277" s="75" t="s">
        <v>49</v>
      </c>
      <c r="H277" s="75" t="s">
        <v>49</v>
      </c>
      <c r="I277" s="75" t="s">
        <v>49</v>
      </c>
      <c r="J277" s="75" t="s">
        <v>49</v>
      </c>
      <c r="K277" s="75" t="s">
        <v>49</v>
      </c>
      <c r="L277" s="75" t="s">
        <v>49</v>
      </c>
      <c r="M277" s="75" t="s">
        <v>49</v>
      </c>
      <c r="N277" s="75" t="s">
        <v>49</v>
      </c>
      <c r="O277" s="75" t="s">
        <v>49</v>
      </c>
      <c r="P277" s="75" t="s">
        <v>49</v>
      </c>
      <c r="Q277" s="75" t="s">
        <v>49</v>
      </c>
      <c r="R277" s="75" t="s">
        <v>49</v>
      </c>
      <c r="S277" s="75" t="s">
        <v>49</v>
      </c>
      <c r="T277" s="75" t="s">
        <v>49</v>
      </c>
      <c r="U277" s="75" t="s">
        <v>49</v>
      </c>
      <c r="V277" s="75" t="s">
        <v>49</v>
      </c>
      <c r="W277" s="75" t="s">
        <v>49</v>
      </c>
      <c r="X277" s="75" t="s">
        <v>49</v>
      </c>
      <c r="Y277" s="75" t="s">
        <v>49</v>
      </c>
      <c r="Z277" s="75" t="s">
        <v>49</v>
      </c>
      <c r="AA277" s="75" t="s">
        <v>49</v>
      </c>
      <c r="AB277" s="75" t="s">
        <v>49</v>
      </c>
      <c r="AC277" s="75" t="s">
        <v>49</v>
      </c>
      <c r="AD277" s="75" t="s">
        <v>49</v>
      </c>
      <c r="AE277" s="75" t="s">
        <v>49</v>
      </c>
      <c r="AF277" s="75" t="s">
        <v>49</v>
      </c>
      <c r="AG277" s="75" t="s">
        <v>49</v>
      </c>
      <c r="AH277" s="75" t="s">
        <v>49</v>
      </c>
      <c r="AI277" s="75" t="s">
        <v>49</v>
      </c>
      <c r="AJ277" s="75" t="s">
        <v>49</v>
      </c>
      <c r="AK277" s="75" t="s">
        <v>49</v>
      </c>
      <c r="AL277" s="75" t="s">
        <v>49</v>
      </c>
      <c r="AM277" s="75" t="s">
        <v>49</v>
      </c>
      <c r="AN277" s="75" t="s">
        <v>49</v>
      </c>
      <c r="AO277" s="75" t="s">
        <v>49</v>
      </c>
      <c r="AP277" s="75" t="s">
        <v>49</v>
      </c>
      <c r="AQ277" s="75" t="s">
        <v>49</v>
      </c>
      <c r="AR277" s="75" t="s">
        <v>49</v>
      </c>
      <c r="AS277" s="75" t="s">
        <v>49</v>
      </c>
      <c r="AT277" s="75" t="s">
        <v>49</v>
      </c>
      <c r="AU277" s="75" t="s">
        <v>49</v>
      </c>
      <c r="AV277" s="75" t="s">
        <v>49</v>
      </c>
      <c r="AW277" s="40" t="s">
        <v>49</v>
      </c>
      <c r="AX277" s="75" t="s">
        <v>49</v>
      </c>
      <c r="AY277" s="75" t="s">
        <v>49</v>
      </c>
      <c r="AZ277" s="75" t="s">
        <v>49</v>
      </c>
      <c r="BA277" s="75" t="s">
        <v>49</v>
      </c>
      <c r="BB277" s="75" t="s">
        <v>49</v>
      </c>
      <c r="BC277" s="75" t="s">
        <v>49</v>
      </c>
      <c r="BD277" s="75" t="s">
        <v>49</v>
      </c>
      <c r="BE277" s="75" t="s">
        <v>49</v>
      </c>
      <c r="BF277" s="75" t="s">
        <v>49</v>
      </c>
      <c r="BG277" s="75" t="s">
        <v>49</v>
      </c>
      <c r="BH277" s="75" t="s">
        <v>49</v>
      </c>
      <c r="BI277" s="75" t="s">
        <v>49</v>
      </c>
      <c r="BJ277" s="75" t="s">
        <v>49</v>
      </c>
      <c r="BK277" s="75" t="s">
        <v>49</v>
      </c>
      <c r="BL277" s="75" t="s">
        <v>49</v>
      </c>
      <c r="BM277" s="75" t="s">
        <v>49</v>
      </c>
      <c r="BN277" s="40" t="s">
        <v>49</v>
      </c>
      <c r="BO277" s="75" t="s">
        <v>49</v>
      </c>
      <c r="BP277" s="75" t="s">
        <v>49</v>
      </c>
      <c r="BQ277" s="75" t="s">
        <v>49</v>
      </c>
      <c r="BR277" s="75" t="s">
        <v>49</v>
      </c>
      <c r="BS277" s="75" t="s">
        <v>49</v>
      </c>
      <c r="BT277" s="75" t="s">
        <v>49</v>
      </c>
      <c r="BU277" s="75" t="s">
        <v>49</v>
      </c>
      <c r="BV277" s="40" t="s">
        <v>49</v>
      </c>
    </row>
    <row r="278" spans="1:74" x14ac:dyDescent="0.25">
      <c r="A278" s="8" t="s">
        <v>49</v>
      </c>
      <c r="B278" s="8" t="s">
        <v>49</v>
      </c>
      <c r="C278" s="8" t="s">
        <v>49</v>
      </c>
      <c r="D278" s="75" t="s">
        <v>49</v>
      </c>
      <c r="E278" s="75" t="s">
        <v>49</v>
      </c>
      <c r="F278" s="75" t="s">
        <v>49</v>
      </c>
      <c r="G278" s="75" t="s">
        <v>49</v>
      </c>
      <c r="H278" s="75" t="s">
        <v>49</v>
      </c>
      <c r="I278" s="75" t="s">
        <v>49</v>
      </c>
      <c r="J278" s="75" t="s">
        <v>49</v>
      </c>
      <c r="K278" s="75" t="s">
        <v>49</v>
      </c>
      <c r="L278" s="75" t="s">
        <v>49</v>
      </c>
      <c r="M278" s="75" t="s">
        <v>49</v>
      </c>
      <c r="N278" s="75" t="s">
        <v>49</v>
      </c>
      <c r="O278" s="75" t="s">
        <v>49</v>
      </c>
      <c r="P278" s="75" t="s">
        <v>49</v>
      </c>
      <c r="Q278" s="75" t="s">
        <v>49</v>
      </c>
      <c r="R278" s="75" t="s">
        <v>49</v>
      </c>
      <c r="S278" s="75" t="s">
        <v>49</v>
      </c>
      <c r="T278" s="75" t="s">
        <v>49</v>
      </c>
      <c r="U278" s="75" t="s">
        <v>49</v>
      </c>
      <c r="V278" s="75" t="s">
        <v>49</v>
      </c>
      <c r="W278" s="75" t="s">
        <v>49</v>
      </c>
      <c r="X278" s="75" t="s">
        <v>49</v>
      </c>
      <c r="Y278" s="75" t="s">
        <v>49</v>
      </c>
      <c r="Z278" s="75" t="s">
        <v>49</v>
      </c>
      <c r="AA278" s="75" t="s">
        <v>49</v>
      </c>
      <c r="AB278" s="75" t="s">
        <v>49</v>
      </c>
      <c r="AC278" s="75" t="s">
        <v>49</v>
      </c>
      <c r="AD278" s="75" t="s">
        <v>49</v>
      </c>
      <c r="AE278" s="75" t="s">
        <v>49</v>
      </c>
      <c r="AF278" s="75" t="s">
        <v>49</v>
      </c>
      <c r="AG278" s="75" t="s">
        <v>49</v>
      </c>
      <c r="AH278" s="75" t="s">
        <v>49</v>
      </c>
      <c r="AI278" s="75" t="s">
        <v>49</v>
      </c>
      <c r="AJ278" s="75" t="s">
        <v>49</v>
      </c>
      <c r="AK278" s="75" t="s">
        <v>49</v>
      </c>
      <c r="AL278" s="75" t="s">
        <v>49</v>
      </c>
      <c r="AM278" s="75" t="s">
        <v>49</v>
      </c>
      <c r="AN278" s="75" t="s">
        <v>49</v>
      </c>
      <c r="AO278" s="75" t="s">
        <v>49</v>
      </c>
      <c r="AP278" s="75" t="s">
        <v>49</v>
      </c>
      <c r="AQ278" s="75" t="s">
        <v>49</v>
      </c>
      <c r="AR278" s="75" t="s">
        <v>49</v>
      </c>
      <c r="AS278" s="75" t="s">
        <v>49</v>
      </c>
      <c r="AT278" s="75" t="s">
        <v>49</v>
      </c>
      <c r="AU278" s="75" t="s">
        <v>49</v>
      </c>
      <c r="AV278" s="75" t="s">
        <v>49</v>
      </c>
      <c r="AW278" s="40" t="s">
        <v>49</v>
      </c>
      <c r="AX278" s="75" t="s">
        <v>49</v>
      </c>
      <c r="AY278" s="75" t="s">
        <v>49</v>
      </c>
      <c r="AZ278" s="75" t="s">
        <v>49</v>
      </c>
      <c r="BA278" s="75" t="s">
        <v>49</v>
      </c>
      <c r="BB278" s="75" t="s">
        <v>49</v>
      </c>
      <c r="BC278" s="75" t="s">
        <v>49</v>
      </c>
      <c r="BD278" s="75" t="s">
        <v>49</v>
      </c>
      <c r="BE278" s="75" t="s">
        <v>49</v>
      </c>
      <c r="BF278" s="75" t="s">
        <v>49</v>
      </c>
      <c r="BG278" s="75" t="s">
        <v>49</v>
      </c>
      <c r="BH278" s="75" t="s">
        <v>49</v>
      </c>
      <c r="BI278" s="75" t="s">
        <v>49</v>
      </c>
      <c r="BJ278" s="75" t="s">
        <v>49</v>
      </c>
      <c r="BK278" s="75" t="s">
        <v>49</v>
      </c>
      <c r="BL278" s="75" t="s">
        <v>49</v>
      </c>
      <c r="BM278" s="75" t="s">
        <v>49</v>
      </c>
      <c r="BN278" s="40" t="s">
        <v>49</v>
      </c>
      <c r="BO278" s="75" t="s">
        <v>49</v>
      </c>
      <c r="BP278" s="75" t="s">
        <v>49</v>
      </c>
      <c r="BQ278" s="75" t="s">
        <v>49</v>
      </c>
      <c r="BR278" s="75" t="s">
        <v>49</v>
      </c>
      <c r="BS278" s="75" t="s">
        <v>49</v>
      </c>
      <c r="BT278" s="75" t="s">
        <v>49</v>
      </c>
      <c r="BU278" s="75" t="s">
        <v>49</v>
      </c>
      <c r="BV278" s="40" t="s">
        <v>49</v>
      </c>
    </row>
    <row r="279" spans="1:74" x14ac:dyDescent="0.25">
      <c r="A279" s="8" t="s">
        <v>49</v>
      </c>
      <c r="B279" s="8" t="s">
        <v>49</v>
      </c>
      <c r="C279" s="8" t="s">
        <v>49</v>
      </c>
      <c r="D279" s="75" t="s">
        <v>49</v>
      </c>
      <c r="E279" s="75" t="s">
        <v>49</v>
      </c>
      <c r="F279" s="75" t="s">
        <v>49</v>
      </c>
      <c r="G279" s="75" t="s">
        <v>49</v>
      </c>
      <c r="H279" s="75" t="s">
        <v>49</v>
      </c>
      <c r="I279" s="75" t="s">
        <v>49</v>
      </c>
      <c r="J279" s="75" t="s">
        <v>49</v>
      </c>
      <c r="K279" s="75" t="s">
        <v>49</v>
      </c>
      <c r="L279" s="75" t="s">
        <v>49</v>
      </c>
      <c r="M279" s="75" t="s">
        <v>49</v>
      </c>
      <c r="N279" s="75" t="s">
        <v>49</v>
      </c>
      <c r="O279" s="75" t="s">
        <v>49</v>
      </c>
      <c r="P279" s="75" t="s">
        <v>49</v>
      </c>
      <c r="Q279" s="75" t="s">
        <v>49</v>
      </c>
      <c r="R279" s="75" t="s">
        <v>49</v>
      </c>
      <c r="S279" s="75" t="s">
        <v>49</v>
      </c>
      <c r="T279" s="75" t="s">
        <v>49</v>
      </c>
      <c r="U279" s="75" t="s">
        <v>49</v>
      </c>
      <c r="V279" s="75" t="s">
        <v>49</v>
      </c>
      <c r="W279" s="75" t="s">
        <v>49</v>
      </c>
      <c r="X279" s="75" t="s">
        <v>49</v>
      </c>
      <c r="Y279" s="75" t="s">
        <v>49</v>
      </c>
      <c r="Z279" s="75" t="s">
        <v>49</v>
      </c>
      <c r="AA279" s="75" t="s">
        <v>49</v>
      </c>
      <c r="AB279" s="75" t="s">
        <v>49</v>
      </c>
      <c r="AC279" s="75" t="s">
        <v>49</v>
      </c>
      <c r="AD279" s="75" t="s">
        <v>49</v>
      </c>
      <c r="AE279" s="75" t="s">
        <v>49</v>
      </c>
      <c r="AF279" s="75" t="s">
        <v>49</v>
      </c>
      <c r="AG279" s="75" t="s">
        <v>49</v>
      </c>
      <c r="AH279" s="75" t="s">
        <v>49</v>
      </c>
      <c r="AI279" s="75" t="s">
        <v>49</v>
      </c>
      <c r="AJ279" s="75" t="s">
        <v>49</v>
      </c>
      <c r="AK279" s="75" t="s">
        <v>49</v>
      </c>
      <c r="AL279" s="75" t="s">
        <v>49</v>
      </c>
      <c r="AM279" s="75" t="s">
        <v>49</v>
      </c>
      <c r="AN279" s="75" t="s">
        <v>49</v>
      </c>
      <c r="AO279" s="75" t="s">
        <v>49</v>
      </c>
      <c r="AP279" s="75" t="s">
        <v>49</v>
      </c>
      <c r="AQ279" s="75" t="s">
        <v>49</v>
      </c>
      <c r="AR279" s="75" t="s">
        <v>49</v>
      </c>
      <c r="AS279" s="75" t="s">
        <v>49</v>
      </c>
      <c r="AT279" s="75" t="s">
        <v>49</v>
      </c>
      <c r="AU279" s="75" t="s">
        <v>49</v>
      </c>
      <c r="AV279" s="75" t="s">
        <v>49</v>
      </c>
      <c r="AW279" s="40" t="s">
        <v>49</v>
      </c>
      <c r="AX279" s="75" t="s">
        <v>49</v>
      </c>
      <c r="AY279" s="75" t="s">
        <v>49</v>
      </c>
      <c r="AZ279" s="75" t="s">
        <v>49</v>
      </c>
      <c r="BA279" s="75" t="s">
        <v>49</v>
      </c>
      <c r="BB279" s="75" t="s">
        <v>49</v>
      </c>
      <c r="BC279" s="75" t="s">
        <v>49</v>
      </c>
      <c r="BD279" s="75" t="s">
        <v>49</v>
      </c>
      <c r="BE279" s="75" t="s">
        <v>49</v>
      </c>
      <c r="BF279" s="75" t="s">
        <v>49</v>
      </c>
      <c r="BG279" s="75" t="s">
        <v>49</v>
      </c>
      <c r="BH279" s="75" t="s">
        <v>49</v>
      </c>
      <c r="BI279" s="75" t="s">
        <v>49</v>
      </c>
      <c r="BJ279" s="75" t="s">
        <v>49</v>
      </c>
      <c r="BK279" s="75" t="s">
        <v>49</v>
      </c>
      <c r="BL279" s="75" t="s">
        <v>49</v>
      </c>
      <c r="BM279" s="75" t="s">
        <v>49</v>
      </c>
      <c r="BN279" s="40" t="s">
        <v>49</v>
      </c>
      <c r="BO279" s="75" t="s">
        <v>49</v>
      </c>
      <c r="BP279" s="75" t="s">
        <v>49</v>
      </c>
      <c r="BQ279" s="75" t="s">
        <v>49</v>
      </c>
      <c r="BR279" s="75" t="s">
        <v>49</v>
      </c>
      <c r="BS279" s="75" t="s">
        <v>49</v>
      </c>
      <c r="BT279" s="75" t="s">
        <v>49</v>
      </c>
      <c r="BU279" s="75" t="s">
        <v>49</v>
      </c>
      <c r="BV279" s="40" t="s">
        <v>49</v>
      </c>
    </row>
    <row r="280" spans="1:74" x14ac:dyDescent="0.25">
      <c r="A280" s="8" t="s">
        <v>49</v>
      </c>
      <c r="B280" s="8" t="s">
        <v>49</v>
      </c>
      <c r="C280" s="8" t="s">
        <v>49</v>
      </c>
      <c r="D280" s="75" t="s">
        <v>49</v>
      </c>
      <c r="E280" s="75" t="s">
        <v>49</v>
      </c>
      <c r="F280" s="75" t="s">
        <v>49</v>
      </c>
      <c r="G280" s="75" t="s">
        <v>49</v>
      </c>
      <c r="H280" s="75" t="s">
        <v>49</v>
      </c>
      <c r="I280" s="75" t="s">
        <v>49</v>
      </c>
      <c r="J280" s="75" t="s">
        <v>49</v>
      </c>
      <c r="K280" s="75" t="s">
        <v>49</v>
      </c>
      <c r="L280" s="75" t="s">
        <v>49</v>
      </c>
      <c r="M280" s="75" t="s">
        <v>49</v>
      </c>
      <c r="N280" s="75" t="s">
        <v>49</v>
      </c>
      <c r="O280" s="75" t="s">
        <v>49</v>
      </c>
      <c r="P280" s="75" t="s">
        <v>49</v>
      </c>
      <c r="Q280" s="75" t="s">
        <v>49</v>
      </c>
      <c r="R280" s="75" t="s">
        <v>49</v>
      </c>
      <c r="S280" s="75" t="s">
        <v>49</v>
      </c>
      <c r="T280" s="75" t="s">
        <v>49</v>
      </c>
      <c r="U280" s="75" t="s">
        <v>49</v>
      </c>
      <c r="V280" s="75" t="s">
        <v>49</v>
      </c>
      <c r="W280" s="75" t="s">
        <v>49</v>
      </c>
      <c r="X280" s="75" t="s">
        <v>49</v>
      </c>
      <c r="Y280" s="75" t="s">
        <v>49</v>
      </c>
      <c r="Z280" s="75" t="s">
        <v>49</v>
      </c>
      <c r="AA280" s="75" t="s">
        <v>49</v>
      </c>
      <c r="AB280" s="75" t="s">
        <v>49</v>
      </c>
      <c r="AC280" s="75" t="s">
        <v>49</v>
      </c>
      <c r="AD280" s="75" t="s">
        <v>49</v>
      </c>
      <c r="AE280" s="75" t="s">
        <v>49</v>
      </c>
      <c r="AF280" s="75" t="s">
        <v>49</v>
      </c>
      <c r="AG280" s="75" t="s">
        <v>49</v>
      </c>
      <c r="AH280" s="75" t="s">
        <v>49</v>
      </c>
      <c r="AI280" s="75" t="s">
        <v>49</v>
      </c>
      <c r="AJ280" s="75" t="s">
        <v>49</v>
      </c>
      <c r="AK280" s="75" t="s">
        <v>49</v>
      </c>
      <c r="AL280" s="75" t="s">
        <v>49</v>
      </c>
      <c r="AM280" s="75" t="s">
        <v>49</v>
      </c>
      <c r="AN280" s="75" t="s">
        <v>49</v>
      </c>
      <c r="AO280" s="75" t="s">
        <v>49</v>
      </c>
      <c r="AP280" s="75" t="s">
        <v>49</v>
      </c>
      <c r="AQ280" s="75" t="s">
        <v>49</v>
      </c>
      <c r="AR280" s="75" t="s">
        <v>49</v>
      </c>
      <c r="AS280" s="75" t="s">
        <v>49</v>
      </c>
      <c r="AT280" s="75" t="s">
        <v>49</v>
      </c>
      <c r="AU280" s="75" t="s">
        <v>49</v>
      </c>
      <c r="AV280" s="75" t="s">
        <v>49</v>
      </c>
      <c r="AW280" s="40" t="s">
        <v>49</v>
      </c>
      <c r="AX280" s="75" t="s">
        <v>49</v>
      </c>
      <c r="AY280" s="75" t="s">
        <v>49</v>
      </c>
      <c r="AZ280" s="75" t="s">
        <v>49</v>
      </c>
      <c r="BA280" s="75" t="s">
        <v>49</v>
      </c>
      <c r="BB280" s="75" t="s">
        <v>49</v>
      </c>
      <c r="BC280" s="75" t="s">
        <v>49</v>
      </c>
      <c r="BD280" s="75" t="s">
        <v>49</v>
      </c>
      <c r="BE280" s="75" t="s">
        <v>49</v>
      </c>
      <c r="BF280" s="75" t="s">
        <v>49</v>
      </c>
      <c r="BG280" s="75" t="s">
        <v>49</v>
      </c>
      <c r="BH280" s="75" t="s">
        <v>49</v>
      </c>
      <c r="BI280" s="75" t="s">
        <v>49</v>
      </c>
      <c r="BJ280" s="75" t="s">
        <v>49</v>
      </c>
      <c r="BK280" s="75" t="s">
        <v>49</v>
      </c>
      <c r="BL280" s="75" t="s">
        <v>49</v>
      </c>
      <c r="BM280" s="75" t="s">
        <v>49</v>
      </c>
      <c r="BN280" s="40" t="s">
        <v>49</v>
      </c>
      <c r="BO280" s="75" t="s">
        <v>49</v>
      </c>
      <c r="BP280" s="75" t="s">
        <v>49</v>
      </c>
      <c r="BQ280" s="75" t="s">
        <v>49</v>
      </c>
      <c r="BR280" s="75" t="s">
        <v>49</v>
      </c>
      <c r="BS280" s="75" t="s">
        <v>49</v>
      </c>
      <c r="BT280" s="75" t="s">
        <v>49</v>
      </c>
      <c r="BU280" s="75" t="s">
        <v>49</v>
      </c>
      <c r="BV280" s="40" t="s">
        <v>49</v>
      </c>
    </row>
    <row r="281" spans="1:74" x14ac:dyDescent="0.25">
      <c r="A281" s="8" t="s">
        <v>49</v>
      </c>
      <c r="B281" s="8" t="s">
        <v>49</v>
      </c>
      <c r="C281" s="8" t="s">
        <v>49</v>
      </c>
      <c r="D281" s="75" t="s">
        <v>49</v>
      </c>
      <c r="E281" s="75" t="s">
        <v>49</v>
      </c>
      <c r="F281" s="75" t="s">
        <v>49</v>
      </c>
      <c r="G281" s="75" t="s">
        <v>49</v>
      </c>
      <c r="H281" s="75" t="s">
        <v>49</v>
      </c>
      <c r="I281" s="75" t="s">
        <v>49</v>
      </c>
      <c r="J281" s="75" t="s">
        <v>49</v>
      </c>
      <c r="K281" s="75" t="s">
        <v>49</v>
      </c>
      <c r="L281" s="75" t="s">
        <v>49</v>
      </c>
      <c r="M281" s="75" t="s">
        <v>49</v>
      </c>
      <c r="N281" s="75" t="s">
        <v>49</v>
      </c>
      <c r="O281" s="75" t="s">
        <v>49</v>
      </c>
      <c r="P281" s="75" t="s">
        <v>49</v>
      </c>
      <c r="Q281" s="75" t="s">
        <v>49</v>
      </c>
      <c r="R281" s="75" t="s">
        <v>49</v>
      </c>
      <c r="S281" s="75" t="s">
        <v>49</v>
      </c>
      <c r="T281" s="75" t="s">
        <v>49</v>
      </c>
      <c r="U281" s="75" t="s">
        <v>49</v>
      </c>
      <c r="V281" s="75" t="s">
        <v>49</v>
      </c>
      <c r="W281" s="75" t="s">
        <v>49</v>
      </c>
      <c r="X281" s="75" t="s">
        <v>49</v>
      </c>
      <c r="Y281" s="75" t="s">
        <v>49</v>
      </c>
      <c r="Z281" s="75" t="s">
        <v>49</v>
      </c>
      <c r="AA281" s="75" t="s">
        <v>49</v>
      </c>
      <c r="AB281" s="75" t="s">
        <v>49</v>
      </c>
      <c r="AC281" s="75" t="s">
        <v>49</v>
      </c>
      <c r="AD281" s="75" t="s">
        <v>49</v>
      </c>
      <c r="AE281" s="75" t="s">
        <v>49</v>
      </c>
      <c r="AF281" s="75" t="s">
        <v>49</v>
      </c>
      <c r="AG281" s="75" t="s">
        <v>49</v>
      </c>
      <c r="AH281" s="75" t="s">
        <v>49</v>
      </c>
      <c r="AI281" s="75" t="s">
        <v>49</v>
      </c>
      <c r="AJ281" s="75" t="s">
        <v>49</v>
      </c>
      <c r="AK281" s="75" t="s">
        <v>49</v>
      </c>
      <c r="AL281" s="75" t="s">
        <v>49</v>
      </c>
      <c r="AM281" s="75" t="s">
        <v>49</v>
      </c>
      <c r="AN281" s="75" t="s">
        <v>49</v>
      </c>
      <c r="AO281" s="75" t="s">
        <v>49</v>
      </c>
      <c r="AP281" s="75" t="s">
        <v>49</v>
      </c>
      <c r="AQ281" s="75" t="s">
        <v>49</v>
      </c>
      <c r="AR281" s="75" t="s">
        <v>49</v>
      </c>
      <c r="AS281" s="75" t="s">
        <v>49</v>
      </c>
      <c r="AT281" s="75" t="s">
        <v>49</v>
      </c>
      <c r="AU281" s="75" t="s">
        <v>49</v>
      </c>
      <c r="AV281" s="75" t="s">
        <v>49</v>
      </c>
      <c r="AW281" s="40" t="s">
        <v>49</v>
      </c>
      <c r="AX281" s="75" t="s">
        <v>49</v>
      </c>
      <c r="AY281" s="75" t="s">
        <v>49</v>
      </c>
      <c r="AZ281" s="75" t="s">
        <v>49</v>
      </c>
      <c r="BA281" s="75" t="s">
        <v>49</v>
      </c>
      <c r="BB281" s="75" t="s">
        <v>49</v>
      </c>
      <c r="BC281" s="75" t="s">
        <v>49</v>
      </c>
      <c r="BD281" s="75" t="s">
        <v>49</v>
      </c>
      <c r="BE281" s="75" t="s">
        <v>49</v>
      </c>
      <c r="BF281" s="75" t="s">
        <v>49</v>
      </c>
      <c r="BG281" s="75" t="s">
        <v>49</v>
      </c>
      <c r="BH281" s="75" t="s">
        <v>49</v>
      </c>
      <c r="BI281" s="75" t="s">
        <v>49</v>
      </c>
      <c r="BJ281" s="75" t="s">
        <v>49</v>
      </c>
      <c r="BK281" s="75" t="s">
        <v>49</v>
      </c>
      <c r="BL281" s="75" t="s">
        <v>49</v>
      </c>
      <c r="BM281" s="75" t="s">
        <v>49</v>
      </c>
      <c r="BN281" s="40" t="s">
        <v>49</v>
      </c>
      <c r="BO281" s="75" t="s">
        <v>49</v>
      </c>
      <c r="BP281" s="75" t="s">
        <v>49</v>
      </c>
      <c r="BQ281" s="75" t="s">
        <v>49</v>
      </c>
      <c r="BR281" s="75" t="s">
        <v>49</v>
      </c>
      <c r="BS281" s="75" t="s">
        <v>49</v>
      </c>
      <c r="BT281" s="75" t="s">
        <v>49</v>
      </c>
      <c r="BU281" s="75" t="s">
        <v>49</v>
      </c>
      <c r="BV281" s="40" t="s">
        <v>49</v>
      </c>
    </row>
    <row r="282" spans="1:74" x14ac:dyDescent="0.25">
      <c r="A282" s="8" t="s">
        <v>49</v>
      </c>
      <c r="B282" s="8" t="s">
        <v>49</v>
      </c>
      <c r="C282" s="8" t="s">
        <v>49</v>
      </c>
      <c r="D282" s="75" t="s">
        <v>49</v>
      </c>
      <c r="E282" s="75" t="s">
        <v>49</v>
      </c>
      <c r="F282" s="75" t="s">
        <v>49</v>
      </c>
      <c r="G282" s="75" t="s">
        <v>49</v>
      </c>
      <c r="H282" s="75" t="s">
        <v>49</v>
      </c>
      <c r="I282" s="75" t="s">
        <v>49</v>
      </c>
      <c r="J282" s="75" t="s">
        <v>49</v>
      </c>
      <c r="K282" s="75" t="s">
        <v>49</v>
      </c>
      <c r="L282" s="75" t="s">
        <v>49</v>
      </c>
      <c r="M282" s="75" t="s">
        <v>49</v>
      </c>
      <c r="N282" s="75" t="s">
        <v>49</v>
      </c>
      <c r="O282" s="75" t="s">
        <v>49</v>
      </c>
      <c r="P282" s="75" t="s">
        <v>49</v>
      </c>
      <c r="Q282" s="75" t="s">
        <v>49</v>
      </c>
      <c r="R282" s="75" t="s">
        <v>49</v>
      </c>
      <c r="S282" s="75" t="s">
        <v>49</v>
      </c>
      <c r="T282" s="75" t="s">
        <v>49</v>
      </c>
      <c r="U282" s="75" t="s">
        <v>49</v>
      </c>
      <c r="V282" s="75" t="s">
        <v>49</v>
      </c>
      <c r="W282" s="75" t="s">
        <v>49</v>
      </c>
      <c r="X282" s="75" t="s">
        <v>49</v>
      </c>
      <c r="Y282" s="75" t="s">
        <v>49</v>
      </c>
      <c r="Z282" s="75" t="s">
        <v>49</v>
      </c>
      <c r="AA282" s="75" t="s">
        <v>49</v>
      </c>
      <c r="AB282" s="75" t="s">
        <v>49</v>
      </c>
      <c r="AC282" s="75" t="s">
        <v>49</v>
      </c>
      <c r="AD282" s="75" t="s">
        <v>49</v>
      </c>
      <c r="AE282" s="75" t="s">
        <v>49</v>
      </c>
      <c r="AF282" s="75" t="s">
        <v>49</v>
      </c>
      <c r="AG282" s="75" t="s">
        <v>49</v>
      </c>
      <c r="AH282" s="75" t="s">
        <v>49</v>
      </c>
      <c r="AI282" s="75" t="s">
        <v>49</v>
      </c>
      <c r="AJ282" s="75" t="s">
        <v>49</v>
      </c>
      <c r="AK282" s="75" t="s">
        <v>49</v>
      </c>
      <c r="AL282" s="75" t="s">
        <v>49</v>
      </c>
      <c r="AM282" s="75" t="s">
        <v>49</v>
      </c>
      <c r="AN282" s="75" t="s">
        <v>49</v>
      </c>
      <c r="AO282" s="75" t="s">
        <v>49</v>
      </c>
      <c r="AP282" s="75" t="s">
        <v>49</v>
      </c>
      <c r="AQ282" s="75" t="s">
        <v>49</v>
      </c>
      <c r="AR282" s="75" t="s">
        <v>49</v>
      </c>
      <c r="AS282" s="75" t="s">
        <v>49</v>
      </c>
      <c r="AT282" s="75" t="s">
        <v>49</v>
      </c>
      <c r="AU282" s="75" t="s">
        <v>49</v>
      </c>
      <c r="AV282" s="75" t="s">
        <v>49</v>
      </c>
      <c r="AW282" s="40" t="s">
        <v>49</v>
      </c>
      <c r="AX282" s="75" t="s">
        <v>49</v>
      </c>
      <c r="AY282" s="75" t="s">
        <v>49</v>
      </c>
      <c r="AZ282" s="75" t="s">
        <v>49</v>
      </c>
      <c r="BA282" s="75" t="s">
        <v>49</v>
      </c>
      <c r="BB282" s="75" t="s">
        <v>49</v>
      </c>
      <c r="BC282" s="75" t="s">
        <v>49</v>
      </c>
      <c r="BD282" s="75" t="s">
        <v>49</v>
      </c>
      <c r="BE282" s="75" t="s">
        <v>49</v>
      </c>
      <c r="BF282" s="75" t="s">
        <v>49</v>
      </c>
      <c r="BG282" s="75" t="s">
        <v>49</v>
      </c>
      <c r="BH282" s="75" t="s">
        <v>49</v>
      </c>
      <c r="BI282" s="75" t="s">
        <v>49</v>
      </c>
      <c r="BJ282" s="75" t="s">
        <v>49</v>
      </c>
      <c r="BK282" s="75" t="s">
        <v>49</v>
      </c>
      <c r="BL282" s="75" t="s">
        <v>49</v>
      </c>
      <c r="BM282" s="75" t="s">
        <v>49</v>
      </c>
      <c r="BN282" s="40" t="s">
        <v>49</v>
      </c>
      <c r="BO282" s="75" t="s">
        <v>49</v>
      </c>
      <c r="BP282" s="75" t="s">
        <v>49</v>
      </c>
      <c r="BQ282" s="75" t="s">
        <v>49</v>
      </c>
      <c r="BR282" s="75" t="s">
        <v>49</v>
      </c>
      <c r="BS282" s="75" t="s">
        <v>49</v>
      </c>
      <c r="BT282" s="75" t="s">
        <v>49</v>
      </c>
      <c r="BU282" s="75" t="s">
        <v>49</v>
      </c>
      <c r="BV282" s="40" t="s">
        <v>49</v>
      </c>
    </row>
    <row r="283" spans="1:74" x14ac:dyDescent="0.25">
      <c r="A283" s="8" t="s">
        <v>49</v>
      </c>
      <c r="B283" s="8" t="s">
        <v>49</v>
      </c>
      <c r="C283" s="8" t="s">
        <v>49</v>
      </c>
      <c r="D283" s="75" t="s">
        <v>49</v>
      </c>
      <c r="E283" s="75" t="s">
        <v>49</v>
      </c>
      <c r="F283" s="75" t="s">
        <v>49</v>
      </c>
      <c r="G283" s="75" t="s">
        <v>49</v>
      </c>
      <c r="H283" s="75" t="s">
        <v>49</v>
      </c>
      <c r="I283" s="75" t="s">
        <v>49</v>
      </c>
      <c r="J283" s="75" t="s">
        <v>49</v>
      </c>
      <c r="K283" s="75" t="s">
        <v>49</v>
      </c>
      <c r="L283" s="75" t="s">
        <v>49</v>
      </c>
      <c r="M283" s="75" t="s">
        <v>49</v>
      </c>
      <c r="N283" s="75" t="s">
        <v>49</v>
      </c>
      <c r="O283" s="75" t="s">
        <v>49</v>
      </c>
      <c r="P283" s="75" t="s">
        <v>49</v>
      </c>
      <c r="Q283" s="75" t="s">
        <v>49</v>
      </c>
      <c r="R283" s="75" t="s">
        <v>49</v>
      </c>
      <c r="S283" s="75" t="s">
        <v>49</v>
      </c>
      <c r="T283" s="75" t="s">
        <v>49</v>
      </c>
      <c r="U283" s="75" t="s">
        <v>49</v>
      </c>
      <c r="V283" s="75" t="s">
        <v>49</v>
      </c>
      <c r="W283" s="75" t="s">
        <v>49</v>
      </c>
      <c r="X283" s="75" t="s">
        <v>49</v>
      </c>
      <c r="Y283" s="75" t="s">
        <v>49</v>
      </c>
      <c r="Z283" s="75" t="s">
        <v>49</v>
      </c>
      <c r="AA283" s="75" t="s">
        <v>49</v>
      </c>
      <c r="AB283" s="75" t="s">
        <v>49</v>
      </c>
      <c r="AC283" s="75" t="s">
        <v>49</v>
      </c>
      <c r="AD283" s="75" t="s">
        <v>49</v>
      </c>
      <c r="AE283" s="75" t="s">
        <v>49</v>
      </c>
      <c r="AF283" s="75" t="s">
        <v>49</v>
      </c>
      <c r="AG283" s="75" t="s">
        <v>49</v>
      </c>
      <c r="AH283" s="75" t="s">
        <v>49</v>
      </c>
      <c r="AI283" s="75" t="s">
        <v>49</v>
      </c>
      <c r="AJ283" s="75" t="s">
        <v>49</v>
      </c>
      <c r="AK283" s="75" t="s">
        <v>49</v>
      </c>
      <c r="AL283" s="75" t="s">
        <v>49</v>
      </c>
      <c r="AM283" s="75" t="s">
        <v>49</v>
      </c>
      <c r="AN283" s="75" t="s">
        <v>49</v>
      </c>
      <c r="AO283" s="75" t="s">
        <v>49</v>
      </c>
      <c r="AP283" s="75" t="s">
        <v>49</v>
      </c>
      <c r="AQ283" s="75" t="s">
        <v>49</v>
      </c>
      <c r="AR283" s="75" t="s">
        <v>49</v>
      </c>
      <c r="AS283" s="75" t="s">
        <v>49</v>
      </c>
      <c r="AT283" s="75" t="s">
        <v>49</v>
      </c>
      <c r="AU283" s="75" t="s">
        <v>49</v>
      </c>
      <c r="AV283" s="75" t="s">
        <v>49</v>
      </c>
      <c r="AW283" s="40" t="s">
        <v>49</v>
      </c>
      <c r="AX283" s="75" t="s">
        <v>49</v>
      </c>
      <c r="AY283" s="75" t="s">
        <v>49</v>
      </c>
      <c r="AZ283" s="75" t="s">
        <v>49</v>
      </c>
      <c r="BA283" s="75" t="s">
        <v>49</v>
      </c>
      <c r="BB283" s="75" t="s">
        <v>49</v>
      </c>
      <c r="BC283" s="75" t="s">
        <v>49</v>
      </c>
      <c r="BD283" s="75" t="s">
        <v>49</v>
      </c>
      <c r="BE283" s="75" t="s">
        <v>49</v>
      </c>
      <c r="BF283" s="75" t="s">
        <v>49</v>
      </c>
      <c r="BG283" s="75" t="s">
        <v>49</v>
      </c>
      <c r="BH283" s="75" t="s">
        <v>49</v>
      </c>
      <c r="BI283" s="75" t="s">
        <v>49</v>
      </c>
      <c r="BJ283" s="75" t="s">
        <v>49</v>
      </c>
      <c r="BK283" s="75" t="s">
        <v>49</v>
      </c>
      <c r="BL283" s="75" t="s">
        <v>49</v>
      </c>
      <c r="BM283" s="75" t="s">
        <v>49</v>
      </c>
      <c r="BN283" s="40" t="s">
        <v>49</v>
      </c>
      <c r="BO283" s="75" t="s">
        <v>49</v>
      </c>
      <c r="BP283" s="75" t="s">
        <v>49</v>
      </c>
      <c r="BQ283" s="75" t="s">
        <v>49</v>
      </c>
      <c r="BR283" s="75" t="s">
        <v>49</v>
      </c>
      <c r="BS283" s="75" t="s">
        <v>49</v>
      </c>
      <c r="BT283" s="75" t="s">
        <v>49</v>
      </c>
      <c r="BU283" s="75" t="s">
        <v>49</v>
      </c>
      <c r="BV283" s="40" t="s">
        <v>49</v>
      </c>
    </row>
    <row r="284" spans="1:74" x14ac:dyDescent="0.25">
      <c r="A284" s="8" t="s">
        <v>49</v>
      </c>
      <c r="B284" s="8" t="s">
        <v>49</v>
      </c>
      <c r="C284" s="8" t="s">
        <v>49</v>
      </c>
      <c r="D284" s="75" t="s">
        <v>49</v>
      </c>
      <c r="E284" s="75" t="s">
        <v>49</v>
      </c>
      <c r="F284" s="75" t="s">
        <v>49</v>
      </c>
      <c r="G284" s="75" t="s">
        <v>49</v>
      </c>
      <c r="H284" s="75" t="s">
        <v>49</v>
      </c>
      <c r="I284" s="75" t="s">
        <v>49</v>
      </c>
      <c r="J284" s="75" t="s">
        <v>49</v>
      </c>
      <c r="K284" s="75" t="s">
        <v>49</v>
      </c>
      <c r="L284" s="75" t="s">
        <v>49</v>
      </c>
      <c r="M284" s="75" t="s">
        <v>49</v>
      </c>
      <c r="N284" s="75" t="s">
        <v>49</v>
      </c>
      <c r="O284" s="75" t="s">
        <v>49</v>
      </c>
      <c r="P284" s="75" t="s">
        <v>49</v>
      </c>
      <c r="Q284" s="75" t="s">
        <v>49</v>
      </c>
      <c r="R284" s="75" t="s">
        <v>49</v>
      </c>
      <c r="S284" s="75" t="s">
        <v>49</v>
      </c>
      <c r="T284" s="75" t="s">
        <v>49</v>
      </c>
      <c r="U284" s="75" t="s">
        <v>49</v>
      </c>
      <c r="V284" s="75" t="s">
        <v>49</v>
      </c>
      <c r="W284" s="75" t="s">
        <v>49</v>
      </c>
      <c r="X284" s="75" t="s">
        <v>49</v>
      </c>
      <c r="Y284" s="75" t="s">
        <v>49</v>
      </c>
      <c r="Z284" s="75" t="s">
        <v>49</v>
      </c>
      <c r="AA284" s="75" t="s">
        <v>49</v>
      </c>
      <c r="AB284" s="75" t="s">
        <v>49</v>
      </c>
      <c r="AC284" s="75" t="s">
        <v>49</v>
      </c>
      <c r="AD284" s="75" t="s">
        <v>49</v>
      </c>
      <c r="AE284" s="75" t="s">
        <v>49</v>
      </c>
      <c r="AF284" s="75" t="s">
        <v>49</v>
      </c>
      <c r="AG284" s="75" t="s">
        <v>49</v>
      </c>
      <c r="AH284" s="75" t="s">
        <v>49</v>
      </c>
      <c r="AI284" s="75" t="s">
        <v>49</v>
      </c>
      <c r="AJ284" s="75" t="s">
        <v>49</v>
      </c>
      <c r="AK284" s="75" t="s">
        <v>49</v>
      </c>
      <c r="AL284" s="75" t="s">
        <v>49</v>
      </c>
      <c r="AM284" s="75" t="s">
        <v>49</v>
      </c>
      <c r="AN284" s="75" t="s">
        <v>49</v>
      </c>
      <c r="AO284" s="75" t="s">
        <v>49</v>
      </c>
      <c r="AP284" s="75" t="s">
        <v>49</v>
      </c>
      <c r="AQ284" s="75" t="s">
        <v>49</v>
      </c>
      <c r="AR284" s="75" t="s">
        <v>49</v>
      </c>
      <c r="AS284" s="75" t="s">
        <v>49</v>
      </c>
      <c r="AT284" s="75" t="s">
        <v>49</v>
      </c>
      <c r="AU284" s="75" t="s">
        <v>49</v>
      </c>
      <c r="AV284" s="75" t="s">
        <v>49</v>
      </c>
      <c r="AW284" s="40" t="s">
        <v>49</v>
      </c>
      <c r="AX284" s="75" t="s">
        <v>49</v>
      </c>
      <c r="AY284" s="75" t="s">
        <v>49</v>
      </c>
      <c r="AZ284" s="75" t="s">
        <v>49</v>
      </c>
      <c r="BA284" s="75" t="s">
        <v>49</v>
      </c>
      <c r="BB284" s="75" t="s">
        <v>49</v>
      </c>
      <c r="BC284" s="75" t="s">
        <v>49</v>
      </c>
      <c r="BD284" s="75" t="s">
        <v>49</v>
      </c>
      <c r="BE284" s="75" t="s">
        <v>49</v>
      </c>
      <c r="BF284" s="75" t="s">
        <v>49</v>
      </c>
      <c r="BG284" s="75" t="s">
        <v>49</v>
      </c>
      <c r="BH284" s="75" t="s">
        <v>49</v>
      </c>
      <c r="BI284" s="75" t="s">
        <v>49</v>
      </c>
      <c r="BJ284" s="75" t="s">
        <v>49</v>
      </c>
      <c r="BK284" s="75" t="s">
        <v>49</v>
      </c>
      <c r="BL284" s="75" t="s">
        <v>49</v>
      </c>
      <c r="BM284" s="75" t="s">
        <v>49</v>
      </c>
      <c r="BN284" s="40" t="s">
        <v>49</v>
      </c>
      <c r="BO284" s="75" t="s">
        <v>49</v>
      </c>
      <c r="BP284" s="75" t="s">
        <v>49</v>
      </c>
      <c r="BQ284" s="75" t="s">
        <v>49</v>
      </c>
      <c r="BR284" s="75" t="s">
        <v>49</v>
      </c>
      <c r="BS284" s="75" t="s">
        <v>49</v>
      </c>
      <c r="BT284" s="75" t="s">
        <v>49</v>
      </c>
      <c r="BU284" s="75" t="s">
        <v>49</v>
      </c>
      <c r="BV284" s="40" t="s">
        <v>49</v>
      </c>
    </row>
    <row r="285" spans="1:74" x14ac:dyDescent="0.25">
      <c r="A285" s="8" t="s">
        <v>49</v>
      </c>
      <c r="B285" s="8" t="s">
        <v>49</v>
      </c>
      <c r="C285" s="8" t="s">
        <v>49</v>
      </c>
      <c r="D285" s="75" t="s">
        <v>49</v>
      </c>
      <c r="E285" s="75" t="s">
        <v>49</v>
      </c>
      <c r="F285" s="75" t="s">
        <v>49</v>
      </c>
      <c r="G285" s="75" t="s">
        <v>49</v>
      </c>
      <c r="H285" s="75" t="s">
        <v>49</v>
      </c>
      <c r="I285" s="75" t="s">
        <v>49</v>
      </c>
      <c r="J285" s="75" t="s">
        <v>49</v>
      </c>
      <c r="K285" s="75" t="s">
        <v>49</v>
      </c>
      <c r="L285" s="75" t="s">
        <v>49</v>
      </c>
      <c r="M285" s="75" t="s">
        <v>49</v>
      </c>
      <c r="N285" s="75" t="s">
        <v>49</v>
      </c>
      <c r="O285" s="75" t="s">
        <v>49</v>
      </c>
      <c r="P285" s="75" t="s">
        <v>49</v>
      </c>
      <c r="Q285" s="75" t="s">
        <v>49</v>
      </c>
      <c r="R285" s="75" t="s">
        <v>49</v>
      </c>
      <c r="S285" s="75" t="s">
        <v>49</v>
      </c>
      <c r="T285" s="75" t="s">
        <v>49</v>
      </c>
      <c r="U285" s="75" t="s">
        <v>49</v>
      </c>
      <c r="V285" s="75" t="s">
        <v>49</v>
      </c>
      <c r="W285" s="75" t="s">
        <v>49</v>
      </c>
      <c r="X285" s="75" t="s">
        <v>49</v>
      </c>
      <c r="Y285" s="75" t="s">
        <v>49</v>
      </c>
      <c r="Z285" s="75" t="s">
        <v>49</v>
      </c>
      <c r="AA285" s="75" t="s">
        <v>49</v>
      </c>
      <c r="AB285" s="75" t="s">
        <v>49</v>
      </c>
      <c r="AC285" s="75" t="s">
        <v>49</v>
      </c>
      <c r="AD285" s="75" t="s">
        <v>49</v>
      </c>
      <c r="AE285" s="75" t="s">
        <v>49</v>
      </c>
      <c r="AF285" s="75" t="s">
        <v>49</v>
      </c>
      <c r="AG285" s="75" t="s">
        <v>49</v>
      </c>
      <c r="AH285" s="75" t="s">
        <v>49</v>
      </c>
      <c r="AI285" s="75" t="s">
        <v>49</v>
      </c>
      <c r="AJ285" s="75" t="s">
        <v>49</v>
      </c>
      <c r="AK285" s="75" t="s">
        <v>49</v>
      </c>
      <c r="AL285" s="75" t="s">
        <v>49</v>
      </c>
      <c r="AM285" s="75" t="s">
        <v>49</v>
      </c>
      <c r="AN285" s="75" t="s">
        <v>49</v>
      </c>
      <c r="AO285" s="75" t="s">
        <v>49</v>
      </c>
      <c r="AP285" s="75" t="s">
        <v>49</v>
      </c>
      <c r="AQ285" s="75" t="s">
        <v>49</v>
      </c>
      <c r="AR285" s="75" t="s">
        <v>49</v>
      </c>
      <c r="AS285" s="75" t="s">
        <v>49</v>
      </c>
      <c r="AT285" s="75" t="s">
        <v>49</v>
      </c>
      <c r="AU285" s="75" t="s">
        <v>49</v>
      </c>
      <c r="AV285" s="75" t="s">
        <v>49</v>
      </c>
      <c r="AW285" s="40" t="s">
        <v>49</v>
      </c>
      <c r="AX285" s="75" t="s">
        <v>49</v>
      </c>
      <c r="AY285" s="75" t="s">
        <v>49</v>
      </c>
      <c r="AZ285" s="75" t="s">
        <v>49</v>
      </c>
      <c r="BA285" s="75" t="s">
        <v>49</v>
      </c>
      <c r="BB285" s="75" t="s">
        <v>49</v>
      </c>
      <c r="BC285" s="75" t="s">
        <v>49</v>
      </c>
      <c r="BD285" s="75" t="s">
        <v>49</v>
      </c>
      <c r="BE285" s="75" t="s">
        <v>49</v>
      </c>
      <c r="BF285" s="75" t="s">
        <v>49</v>
      </c>
      <c r="BG285" s="75" t="s">
        <v>49</v>
      </c>
      <c r="BH285" s="75" t="s">
        <v>49</v>
      </c>
      <c r="BI285" s="75" t="s">
        <v>49</v>
      </c>
      <c r="BJ285" s="75" t="s">
        <v>49</v>
      </c>
      <c r="BK285" s="75" t="s">
        <v>49</v>
      </c>
      <c r="BL285" s="75" t="s">
        <v>49</v>
      </c>
      <c r="BM285" s="75" t="s">
        <v>49</v>
      </c>
      <c r="BN285" s="40" t="s">
        <v>49</v>
      </c>
      <c r="BO285" s="75" t="s">
        <v>49</v>
      </c>
      <c r="BP285" s="75" t="s">
        <v>49</v>
      </c>
      <c r="BQ285" s="75" t="s">
        <v>49</v>
      </c>
      <c r="BR285" s="75" t="s">
        <v>49</v>
      </c>
      <c r="BS285" s="75" t="s">
        <v>49</v>
      </c>
      <c r="BT285" s="75" t="s">
        <v>49</v>
      </c>
      <c r="BU285" s="75" t="s">
        <v>49</v>
      </c>
      <c r="BV285" s="40" t="s">
        <v>49</v>
      </c>
    </row>
    <row r="286" spans="1:74" x14ac:dyDescent="0.25">
      <c r="A286" s="8" t="s">
        <v>49</v>
      </c>
      <c r="B286" s="8" t="s">
        <v>49</v>
      </c>
      <c r="C286" s="8" t="s">
        <v>49</v>
      </c>
      <c r="D286" s="75" t="s">
        <v>49</v>
      </c>
      <c r="E286" s="75" t="s">
        <v>49</v>
      </c>
      <c r="F286" s="75" t="s">
        <v>49</v>
      </c>
      <c r="G286" s="75" t="s">
        <v>49</v>
      </c>
      <c r="H286" s="75" t="s">
        <v>49</v>
      </c>
      <c r="I286" s="75" t="s">
        <v>49</v>
      </c>
      <c r="J286" s="75" t="s">
        <v>49</v>
      </c>
      <c r="K286" s="75" t="s">
        <v>49</v>
      </c>
      <c r="L286" s="75" t="s">
        <v>49</v>
      </c>
      <c r="M286" s="75" t="s">
        <v>49</v>
      </c>
      <c r="N286" s="75" t="s">
        <v>49</v>
      </c>
      <c r="O286" s="75" t="s">
        <v>49</v>
      </c>
      <c r="P286" s="75" t="s">
        <v>49</v>
      </c>
      <c r="Q286" s="75" t="s">
        <v>49</v>
      </c>
      <c r="R286" s="75" t="s">
        <v>49</v>
      </c>
      <c r="S286" s="75" t="s">
        <v>49</v>
      </c>
      <c r="T286" s="75" t="s">
        <v>49</v>
      </c>
      <c r="U286" s="75" t="s">
        <v>49</v>
      </c>
      <c r="V286" s="75" t="s">
        <v>49</v>
      </c>
      <c r="W286" s="75" t="s">
        <v>49</v>
      </c>
      <c r="X286" s="75" t="s">
        <v>49</v>
      </c>
      <c r="Y286" s="75" t="s">
        <v>49</v>
      </c>
      <c r="Z286" s="75" t="s">
        <v>49</v>
      </c>
      <c r="AA286" s="75" t="s">
        <v>49</v>
      </c>
      <c r="AB286" s="75" t="s">
        <v>49</v>
      </c>
      <c r="AC286" s="75" t="s">
        <v>49</v>
      </c>
      <c r="AD286" s="75" t="s">
        <v>49</v>
      </c>
      <c r="AE286" s="75" t="s">
        <v>49</v>
      </c>
      <c r="AF286" s="75" t="s">
        <v>49</v>
      </c>
      <c r="AG286" s="75" t="s">
        <v>49</v>
      </c>
      <c r="AH286" s="75" t="s">
        <v>49</v>
      </c>
      <c r="AI286" s="75" t="s">
        <v>49</v>
      </c>
      <c r="AJ286" s="75" t="s">
        <v>49</v>
      </c>
      <c r="AK286" s="75" t="s">
        <v>49</v>
      </c>
      <c r="AL286" s="75" t="s">
        <v>49</v>
      </c>
      <c r="AM286" s="75" t="s">
        <v>49</v>
      </c>
      <c r="AN286" s="75" t="s">
        <v>49</v>
      </c>
      <c r="AO286" s="75" t="s">
        <v>49</v>
      </c>
      <c r="AP286" s="75" t="s">
        <v>49</v>
      </c>
      <c r="AQ286" s="75" t="s">
        <v>49</v>
      </c>
      <c r="AR286" s="75" t="s">
        <v>49</v>
      </c>
      <c r="AS286" s="75" t="s">
        <v>49</v>
      </c>
      <c r="AT286" s="75" t="s">
        <v>49</v>
      </c>
      <c r="AU286" s="75" t="s">
        <v>49</v>
      </c>
      <c r="AV286" s="75" t="s">
        <v>49</v>
      </c>
      <c r="AW286" s="40" t="s">
        <v>49</v>
      </c>
      <c r="AX286" s="75" t="s">
        <v>49</v>
      </c>
      <c r="AY286" s="75" t="s">
        <v>49</v>
      </c>
      <c r="AZ286" s="75" t="s">
        <v>49</v>
      </c>
      <c r="BA286" s="75" t="s">
        <v>49</v>
      </c>
      <c r="BB286" s="75" t="s">
        <v>49</v>
      </c>
      <c r="BC286" s="75" t="s">
        <v>49</v>
      </c>
      <c r="BD286" s="75" t="s">
        <v>49</v>
      </c>
      <c r="BE286" s="75" t="s">
        <v>49</v>
      </c>
      <c r="BF286" s="75" t="s">
        <v>49</v>
      </c>
      <c r="BG286" s="75" t="s">
        <v>49</v>
      </c>
      <c r="BH286" s="75" t="s">
        <v>49</v>
      </c>
      <c r="BI286" s="75" t="s">
        <v>49</v>
      </c>
      <c r="BJ286" s="75" t="s">
        <v>49</v>
      </c>
      <c r="BK286" s="75" t="s">
        <v>49</v>
      </c>
      <c r="BL286" s="75" t="s">
        <v>49</v>
      </c>
      <c r="BM286" s="75" t="s">
        <v>49</v>
      </c>
      <c r="BN286" s="40" t="s">
        <v>49</v>
      </c>
      <c r="BO286" s="75" t="s">
        <v>49</v>
      </c>
      <c r="BP286" s="75" t="s">
        <v>49</v>
      </c>
      <c r="BQ286" s="75" t="s">
        <v>49</v>
      </c>
      <c r="BR286" s="75" t="s">
        <v>49</v>
      </c>
      <c r="BS286" s="75" t="s">
        <v>49</v>
      </c>
      <c r="BT286" s="75" t="s">
        <v>49</v>
      </c>
      <c r="BU286" s="75" t="s">
        <v>49</v>
      </c>
      <c r="BV286" s="40" t="s">
        <v>49</v>
      </c>
    </row>
    <row r="287" spans="1:74" x14ac:dyDescent="0.25">
      <c r="A287" s="8" t="s">
        <v>49</v>
      </c>
      <c r="B287" s="8" t="s">
        <v>49</v>
      </c>
      <c r="C287" s="8" t="s">
        <v>49</v>
      </c>
      <c r="D287" s="75" t="s">
        <v>49</v>
      </c>
      <c r="E287" s="75" t="s">
        <v>49</v>
      </c>
      <c r="F287" s="75" t="s">
        <v>49</v>
      </c>
      <c r="G287" s="75" t="s">
        <v>49</v>
      </c>
      <c r="H287" s="75" t="s">
        <v>49</v>
      </c>
      <c r="I287" s="75" t="s">
        <v>49</v>
      </c>
      <c r="J287" s="75" t="s">
        <v>49</v>
      </c>
      <c r="K287" s="75" t="s">
        <v>49</v>
      </c>
      <c r="L287" s="75" t="s">
        <v>49</v>
      </c>
      <c r="M287" s="75" t="s">
        <v>49</v>
      </c>
      <c r="N287" s="75" t="s">
        <v>49</v>
      </c>
      <c r="O287" s="75" t="s">
        <v>49</v>
      </c>
      <c r="P287" s="75" t="s">
        <v>49</v>
      </c>
      <c r="Q287" s="75" t="s">
        <v>49</v>
      </c>
      <c r="R287" s="75" t="s">
        <v>49</v>
      </c>
      <c r="S287" s="75" t="s">
        <v>49</v>
      </c>
      <c r="T287" s="75" t="s">
        <v>49</v>
      </c>
      <c r="U287" s="75" t="s">
        <v>49</v>
      </c>
      <c r="V287" s="75" t="s">
        <v>49</v>
      </c>
      <c r="W287" s="75" t="s">
        <v>49</v>
      </c>
      <c r="X287" s="75" t="s">
        <v>49</v>
      </c>
      <c r="Y287" s="75" t="s">
        <v>49</v>
      </c>
      <c r="Z287" s="75" t="s">
        <v>49</v>
      </c>
      <c r="AA287" s="75" t="s">
        <v>49</v>
      </c>
      <c r="AB287" s="75" t="s">
        <v>49</v>
      </c>
      <c r="AC287" s="75" t="s">
        <v>49</v>
      </c>
      <c r="AD287" s="75" t="s">
        <v>49</v>
      </c>
      <c r="AE287" s="75" t="s">
        <v>49</v>
      </c>
      <c r="AF287" s="75" t="s">
        <v>49</v>
      </c>
      <c r="AG287" s="75" t="s">
        <v>49</v>
      </c>
      <c r="AH287" s="75" t="s">
        <v>49</v>
      </c>
      <c r="AI287" s="75" t="s">
        <v>49</v>
      </c>
      <c r="AJ287" s="75" t="s">
        <v>49</v>
      </c>
      <c r="AK287" s="75" t="s">
        <v>49</v>
      </c>
      <c r="AL287" s="75" t="s">
        <v>49</v>
      </c>
      <c r="AM287" s="75" t="s">
        <v>49</v>
      </c>
      <c r="AN287" s="75" t="s">
        <v>49</v>
      </c>
      <c r="AO287" s="75" t="s">
        <v>49</v>
      </c>
      <c r="AP287" s="75" t="s">
        <v>49</v>
      </c>
      <c r="AQ287" s="75" t="s">
        <v>49</v>
      </c>
      <c r="AR287" s="75" t="s">
        <v>49</v>
      </c>
      <c r="AS287" s="75" t="s">
        <v>49</v>
      </c>
      <c r="AT287" s="75" t="s">
        <v>49</v>
      </c>
      <c r="AU287" s="75" t="s">
        <v>49</v>
      </c>
      <c r="AV287" s="75" t="s">
        <v>49</v>
      </c>
      <c r="AW287" s="40" t="s">
        <v>49</v>
      </c>
      <c r="AX287" s="75" t="s">
        <v>49</v>
      </c>
      <c r="AY287" s="75" t="s">
        <v>49</v>
      </c>
      <c r="AZ287" s="75" t="s">
        <v>49</v>
      </c>
      <c r="BA287" s="75" t="s">
        <v>49</v>
      </c>
      <c r="BB287" s="75" t="s">
        <v>49</v>
      </c>
      <c r="BC287" s="75" t="s">
        <v>49</v>
      </c>
      <c r="BD287" s="75" t="s">
        <v>49</v>
      </c>
      <c r="BE287" s="75" t="s">
        <v>49</v>
      </c>
      <c r="BF287" s="75" t="s">
        <v>49</v>
      </c>
      <c r="BG287" s="75" t="s">
        <v>49</v>
      </c>
      <c r="BH287" s="75" t="s">
        <v>49</v>
      </c>
      <c r="BI287" s="75" t="s">
        <v>49</v>
      </c>
      <c r="BJ287" s="75" t="s">
        <v>49</v>
      </c>
      <c r="BK287" s="75" t="s">
        <v>49</v>
      </c>
      <c r="BL287" s="75" t="s">
        <v>49</v>
      </c>
      <c r="BM287" s="75" t="s">
        <v>49</v>
      </c>
      <c r="BN287" s="40" t="s">
        <v>49</v>
      </c>
      <c r="BO287" s="75" t="s">
        <v>49</v>
      </c>
      <c r="BP287" s="75" t="s">
        <v>49</v>
      </c>
      <c r="BQ287" s="75" t="s">
        <v>49</v>
      </c>
      <c r="BR287" s="75" t="s">
        <v>49</v>
      </c>
      <c r="BS287" s="75" t="s">
        <v>49</v>
      </c>
      <c r="BT287" s="75" t="s">
        <v>49</v>
      </c>
      <c r="BU287" s="75" t="s">
        <v>49</v>
      </c>
      <c r="BV287" s="40" t="s">
        <v>49</v>
      </c>
    </row>
    <row r="288" spans="1:74" x14ac:dyDescent="0.25">
      <c r="A288" s="8" t="s">
        <v>49</v>
      </c>
      <c r="B288" s="8" t="s">
        <v>49</v>
      </c>
      <c r="C288" s="8" t="s">
        <v>49</v>
      </c>
      <c r="D288" s="75" t="s">
        <v>49</v>
      </c>
      <c r="E288" s="75" t="s">
        <v>49</v>
      </c>
      <c r="F288" s="75" t="s">
        <v>49</v>
      </c>
      <c r="G288" s="75" t="s">
        <v>49</v>
      </c>
      <c r="H288" s="75" t="s">
        <v>49</v>
      </c>
      <c r="I288" s="75" t="s">
        <v>49</v>
      </c>
      <c r="J288" s="75" t="s">
        <v>49</v>
      </c>
      <c r="K288" s="75" t="s">
        <v>49</v>
      </c>
      <c r="L288" s="75" t="s">
        <v>49</v>
      </c>
      <c r="M288" s="75" t="s">
        <v>49</v>
      </c>
      <c r="N288" s="75" t="s">
        <v>49</v>
      </c>
      <c r="O288" s="75" t="s">
        <v>49</v>
      </c>
      <c r="P288" s="75" t="s">
        <v>49</v>
      </c>
      <c r="Q288" s="75" t="s">
        <v>49</v>
      </c>
      <c r="R288" s="75" t="s">
        <v>49</v>
      </c>
      <c r="S288" s="75" t="s">
        <v>49</v>
      </c>
      <c r="T288" s="75" t="s">
        <v>49</v>
      </c>
      <c r="U288" s="75" t="s">
        <v>49</v>
      </c>
      <c r="V288" s="75" t="s">
        <v>49</v>
      </c>
      <c r="W288" s="75" t="s">
        <v>49</v>
      </c>
      <c r="X288" s="75" t="s">
        <v>49</v>
      </c>
      <c r="Y288" s="75" t="s">
        <v>49</v>
      </c>
      <c r="Z288" s="75" t="s">
        <v>49</v>
      </c>
      <c r="AA288" s="75" t="s">
        <v>49</v>
      </c>
      <c r="AB288" s="75" t="s">
        <v>49</v>
      </c>
      <c r="AC288" s="75" t="s">
        <v>49</v>
      </c>
      <c r="AD288" s="75" t="s">
        <v>49</v>
      </c>
      <c r="AE288" s="75" t="s">
        <v>49</v>
      </c>
      <c r="AF288" s="75" t="s">
        <v>49</v>
      </c>
      <c r="AG288" s="75" t="s">
        <v>49</v>
      </c>
      <c r="AH288" s="75" t="s">
        <v>49</v>
      </c>
      <c r="AI288" s="75" t="s">
        <v>49</v>
      </c>
      <c r="AJ288" s="75" t="s">
        <v>49</v>
      </c>
      <c r="AK288" s="75" t="s">
        <v>49</v>
      </c>
      <c r="AL288" s="75" t="s">
        <v>49</v>
      </c>
      <c r="AM288" s="75" t="s">
        <v>49</v>
      </c>
      <c r="AN288" s="75" t="s">
        <v>49</v>
      </c>
      <c r="AO288" s="75" t="s">
        <v>49</v>
      </c>
      <c r="AP288" s="75" t="s">
        <v>49</v>
      </c>
      <c r="AQ288" s="75" t="s">
        <v>49</v>
      </c>
      <c r="AR288" s="75" t="s">
        <v>49</v>
      </c>
      <c r="AS288" s="75" t="s">
        <v>49</v>
      </c>
      <c r="AT288" s="75" t="s">
        <v>49</v>
      </c>
      <c r="AU288" s="75" t="s">
        <v>49</v>
      </c>
      <c r="AV288" s="75" t="s">
        <v>49</v>
      </c>
      <c r="AW288" s="40" t="s">
        <v>49</v>
      </c>
      <c r="AX288" s="75" t="s">
        <v>49</v>
      </c>
      <c r="AY288" s="75" t="s">
        <v>49</v>
      </c>
      <c r="AZ288" s="75" t="s">
        <v>49</v>
      </c>
      <c r="BA288" s="75" t="s">
        <v>49</v>
      </c>
      <c r="BB288" s="75" t="s">
        <v>49</v>
      </c>
      <c r="BC288" s="75" t="s">
        <v>49</v>
      </c>
      <c r="BD288" s="75" t="s">
        <v>49</v>
      </c>
      <c r="BE288" s="75" t="s">
        <v>49</v>
      </c>
      <c r="BF288" s="75" t="s">
        <v>49</v>
      </c>
      <c r="BG288" s="75" t="s">
        <v>49</v>
      </c>
      <c r="BH288" s="75" t="s">
        <v>49</v>
      </c>
      <c r="BI288" s="75" t="s">
        <v>49</v>
      </c>
      <c r="BJ288" s="75" t="s">
        <v>49</v>
      </c>
      <c r="BK288" s="75" t="s">
        <v>49</v>
      </c>
      <c r="BL288" s="75" t="s">
        <v>49</v>
      </c>
      <c r="BM288" s="75" t="s">
        <v>49</v>
      </c>
      <c r="BN288" s="40" t="s">
        <v>49</v>
      </c>
      <c r="BO288" s="75" t="s">
        <v>49</v>
      </c>
      <c r="BP288" s="75" t="s">
        <v>49</v>
      </c>
      <c r="BQ288" s="75" t="s">
        <v>49</v>
      </c>
      <c r="BR288" s="75" t="s">
        <v>49</v>
      </c>
      <c r="BS288" s="75" t="s">
        <v>49</v>
      </c>
      <c r="BT288" s="75" t="s">
        <v>49</v>
      </c>
      <c r="BU288" s="75" t="s">
        <v>49</v>
      </c>
      <c r="BV288" s="40" t="s">
        <v>49</v>
      </c>
    </row>
    <row r="289" spans="1:74" x14ac:dyDescent="0.25">
      <c r="A289" s="8" t="s">
        <v>49</v>
      </c>
      <c r="B289" s="8" t="s">
        <v>49</v>
      </c>
      <c r="C289" s="8" t="s">
        <v>49</v>
      </c>
      <c r="D289" s="75" t="s">
        <v>49</v>
      </c>
      <c r="E289" s="75" t="s">
        <v>49</v>
      </c>
      <c r="F289" s="75" t="s">
        <v>49</v>
      </c>
      <c r="G289" s="75" t="s">
        <v>49</v>
      </c>
      <c r="H289" s="75" t="s">
        <v>49</v>
      </c>
      <c r="I289" s="75" t="s">
        <v>49</v>
      </c>
      <c r="J289" s="75" t="s">
        <v>49</v>
      </c>
      <c r="K289" s="75" t="s">
        <v>49</v>
      </c>
      <c r="L289" s="75" t="s">
        <v>49</v>
      </c>
      <c r="M289" s="75" t="s">
        <v>49</v>
      </c>
      <c r="N289" s="75" t="s">
        <v>49</v>
      </c>
      <c r="O289" s="75" t="s">
        <v>49</v>
      </c>
      <c r="P289" s="75" t="s">
        <v>49</v>
      </c>
      <c r="Q289" s="75" t="s">
        <v>49</v>
      </c>
      <c r="R289" s="75" t="s">
        <v>49</v>
      </c>
      <c r="S289" s="75" t="s">
        <v>49</v>
      </c>
      <c r="T289" s="75" t="s">
        <v>49</v>
      </c>
      <c r="U289" s="75" t="s">
        <v>49</v>
      </c>
      <c r="V289" s="75" t="s">
        <v>49</v>
      </c>
      <c r="W289" s="75" t="s">
        <v>49</v>
      </c>
      <c r="X289" s="75" t="s">
        <v>49</v>
      </c>
      <c r="Y289" s="75" t="s">
        <v>49</v>
      </c>
      <c r="Z289" s="75" t="s">
        <v>49</v>
      </c>
      <c r="AA289" s="75" t="s">
        <v>49</v>
      </c>
      <c r="AB289" s="75" t="s">
        <v>49</v>
      </c>
      <c r="AC289" s="75" t="s">
        <v>49</v>
      </c>
      <c r="AD289" s="75" t="s">
        <v>49</v>
      </c>
      <c r="AE289" s="75" t="s">
        <v>49</v>
      </c>
      <c r="AF289" s="75" t="s">
        <v>49</v>
      </c>
      <c r="AG289" s="75" t="s">
        <v>49</v>
      </c>
      <c r="AH289" s="75" t="s">
        <v>49</v>
      </c>
      <c r="AI289" s="75" t="s">
        <v>49</v>
      </c>
      <c r="AJ289" s="75" t="s">
        <v>49</v>
      </c>
      <c r="AK289" s="75" t="s">
        <v>49</v>
      </c>
      <c r="AL289" s="75" t="s">
        <v>49</v>
      </c>
      <c r="AM289" s="75" t="s">
        <v>49</v>
      </c>
      <c r="AN289" s="75" t="s">
        <v>49</v>
      </c>
      <c r="AO289" s="75" t="s">
        <v>49</v>
      </c>
      <c r="AP289" s="75" t="s">
        <v>49</v>
      </c>
      <c r="AQ289" s="75" t="s">
        <v>49</v>
      </c>
      <c r="AR289" s="75" t="s">
        <v>49</v>
      </c>
      <c r="AS289" s="75" t="s">
        <v>49</v>
      </c>
      <c r="AT289" s="75" t="s">
        <v>49</v>
      </c>
      <c r="AU289" s="75" t="s">
        <v>49</v>
      </c>
      <c r="AV289" s="75" t="s">
        <v>49</v>
      </c>
      <c r="AW289" s="40" t="s">
        <v>49</v>
      </c>
      <c r="AX289" s="75" t="s">
        <v>49</v>
      </c>
      <c r="AY289" s="75" t="s">
        <v>49</v>
      </c>
      <c r="AZ289" s="75" t="s">
        <v>49</v>
      </c>
      <c r="BA289" s="75" t="s">
        <v>49</v>
      </c>
      <c r="BB289" s="75" t="s">
        <v>49</v>
      </c>
      <c r="BC289" s="75" t="s">
        <v>49</v>
      </c>
      <c r="BD289" s="75" t="s">
        <v>49</v>
      </c>
      <c r="BE289" s="75" t="s">
        <v>49</v>
      </c>
      <c r="BF289" s="75" t="s">
        <v>49</v>
      </c>
      <c r="BG289" s="75" t="s">
        <v>49</v>
      </c>
      <c r="BH289" s="75" t="s">
        <v>49</v>
      </c>
      <c r="BI289" s="75" t="s">
        <v>49</v>
      </c>
      <c r="BJ289" s="75" t="s">
        <v>49</v>
      </c>
      <c r="BK289" s="75" t="s">
        <v>49</v>
      </c>
      <c r="BL289" s="75" t="s">
        <v>49</v>
      </c>
      <c r="BM289" s="75" t="s">
        <v>49</v>
      </c>
      <c r="BN289" s="40" t="s">
        <v>49</v>
      </c>
      <c r="BO289" s="75" t="s">
        <v>49</v>
      </c>
      <c r="BP289" s="75" t="s">
        <v>49</v>
      </c>
      <c r="BQ289" s="75" t="s">
        <v>49</v>
      </c>
      <c r="BR289" s="75" t="s">
        <v>49</v>
      </c>
      <c r="BS289" s="75" t="s">
        <v>49</v>
      </c>
      <c r="BT289" s="75" t="s">
        <v>49</v>
      </c>
      <c r="BU289" s="75" t="s">
        <v>49</v>
      </c>
      <c r="BV289" s="40" t="s">
        <v>49</v>
      </c>
    </row>
    <row r="290" spans="1:74" x14ac:dyDescent="0.25">
      <c r="A290" s="8" t="s">
        <v>49</v>
      </c>
      <c r="B290" s="8" t="s">
        <v>49</v>
      </c>
      <c r="C290" s="8" t="s">
        <v>49</v>
      </c>
      <c r="D290" s="75" t="s">
        <v>49</v>
      </c>
      <c r="E290" s="75" t="s">
        <v>49</v>
      </c>
      <c r="F290" s="75" t="s">
        <v>49</v>
      </c>
      <c r="G290" s="75" t="s">
        <v>49</v>
      </c>
      <c r="H290" s="75" t="s">
        <v>49</v>
      </c>
      <c r="I290" s="75" t="s">
        <v>49</v>
      </c>
      <c r="J290" s="75" t="s">
        <v>49</v>
      </c>
      <c r="K290" s="75" t="s">
        <v>49</v>
      </c>
      <c r="L290" s="75" t="s">
        <v>49</v>
      </c>
      <c r="M290" s="75" t="s">
        <v>49</v>
      </c>
      <c r="N290" s="75" t="s">
        <v>49</v>
      </c>
      <c r="O290" s="75" t="s">
        <v>49</v>
      </c>
      <c r="P290" s="75" t="s">
        <v>49</v>
      </c>
      <c r="Q290" s="75" t="s">
        <v>49</v>
      </c>
      <c r="R290" s="75" t="s">
        <v>49</v>
      </c>
      <c r="S290" s="75" t="s">
        <v>49</v>
      </c>
      <c r="T290" s="75" t="s">
        <v>49</v>
      </c>
      <c r="U290" s="75" t="s">
        <v>49</v>
      </c>
      <c r="V290" s="75" t="s">
        <v>49</v>
      </c>
      <c r="W290" s="75" t="s">
        <v>49</v>
      </c>
      <c r="X290" s="75" t="s">
        <v>49</v>
      </c>
      <c r="Y290" s="75" t="s">
        <v>49</v>
      </c>
      <c r="Z290" s="75" t="s">
        <v>49</v>
      </c>
      <c r="AA290" s="75" t="s">
        <v>49</v>
      </c>
      <c r="AB290" s="75" t="s">
        <v>49</v>
      </c>
      <c r="AC290" s="75" t="s">
        <v>49</v>
      </c>
      <c r="AD290" s="75" t="s">
        <v>49</v>
      </c>
      <c r="AE290" s="75" t="s">
        <v>49</v>
      </c>
      <c r="AF290" s="75" t="s">
        <v>49</v>
      </c>
      <c r="AG290" s="75" t="s">
        <v>49</v>
      </c>
      <c r="AH290" s="75" t="s">
        <v>49</v>
      </c>
      <c r="AI290" s="75" t="s">
        <v>49</v>
      </c>
      <c r="AJ290" s="75" t="s">
        <v>49</v>
      </c>
      <c r="AK290" s="75" t="s">
        <v>49</v>
      </c>
      <c r="AL290" s="75" t="s">
        <v>49</v>
      </c>
      <c r="AM290" s="75" t="s">
        <v>49</v>
      </c>
      <c r="AN290" s="75" t="s">
        <v>49</v>
      </c>
      <c r="AO290" s="75" t="s">
        <v>49</v>
      </c>
      <c r="AP290" s="75" t="s">
        <v>49</v>
      </c>
      <c r="AQ290" s="75" t="s">
        <v>49</v>
      </c>
      <c r="AR290" s="75" t="s">
        <v>49</v>
      </c>
      <c r="AS290" s="75" t="s">
        <v>49</v>
      </c>
      <c r="AT290" s="75" t="s">
        <v>49</v>
      </c>
      <c r="AU290" s="75" t="s">
        <v>49</v>
      </c>
      <c r="AV290" s="75" t="s">
        <v>49</v>
      </c>
      <c r="AW290" s="40" t="s">
        <v>49</v>
      </c>
      <c r="AX290" s="75" t="s">
        <v>49</v>
      </c>
      <c r="AY290" s="75" t="s">
        <v>49</v>
      </c>
      <c r="AZ290" s="75" t="s">
        <v>49</v>
      </c>
      <c r="BA290" s="75" t="s">
        <v>49</v>
      </c>
      <c r="BB290" s="75" t="s">
        <v>49</v>
      </c>
      <c r="BC290" s="75" t="s">
        <v>49</v>
      </c>
      <c r="BD290" s="75" t="s">
        <v>49</v>
      </c>
      <c r="BE290" s="75" t="s">
        <v>49</v>
      </c>
      <c r="BF290" s="75" t="s">
        <v>49</v>
      </c>
      <c r="BG290" s="75" t="s">
        <v>49</v>
      </c>
      <c r="BH290" s="75" t="s">
        <v>49</v>
      </c>
      <c r="BI290" s="75" t="s">
        <v>49</v>
      </c>
      <c r="BJ290" s="75" t="s">
        <v>49</v>
      </c>
      <c r="BK290" s="75" t="s">
        <v>49</v>
      </c>
      <c r="BL290" s="75" t="s">
        <v>49</v>
      </c>
      <c r="BM290" s="75" t="s">
        <v>49</v>
      </c>
      <c r="BN290" s="40" t="s">
        <v>49</v>
      </c>
      <c r="BO290" s="75" t="s">
        <v>49</v>
      </c>
      <c r="BP290" s="75" t="s">
        <v>49</v>
      </c>
      <c r="BQ290" s="75" t="s">
        <v>49</v>
      </c>
      <c r="BR290" s="75" t="s">
        <v>49</v>
      </c>
      <c r="BS290" s="75" t="s">
        <v>49</v>
      </c>
      <c r="BT290" s="75" t="s">
        <v>49</v>
      </c>
      <c r="BU290" s="75" t="s">
        <v>49</v>
      </c>
      <c r="BV290" s="40" t="s">
        <v>49</v>
      </c>
    </row>
    <row r="291" spans="1:74" x14ac:dyDescent="0.25">
      <c r="A291" s="8" t="s">
        <v>49</v>
      </c>
      <c r="B291" s="8" t="s">
        <v>49</v>
      </c>
      <c r="C291" s="8" t="s">
        <v>49</v>
      </c>
      <c r="D291" s="75" t="s">
        <v>49</v>
      </c>
      <c r="E291" s="75" t="s">
        <v>49</v>
      </c>
      <c r="F291" s="75" t="s">
        <v>49</v>
      </c>
      <c r="G291" s="75" t="s">
        <v>49</v>
      </c>
      <c r="H291" s="75" t="s">
        <v>49</v>
      </c>
      <c r="I291" s="75" t="s">
        <v>49</v>
      </c>
      <c r="J291" s="75" t="s">
        <v>49</v>
      </c>
      <c r="K291" s="75" t="s">
        <v>49</v>
      </c>
      <c r="L291" s="75" t="s">
        <v>49</v>
      </c>
      <c r="M291" s="75" t="s">
        <v>49</v>
      </c>
      <c r="N291" s="75" t="s">
        <v>49</v>
      </c>
      <c r="O291" s="75" t="s">
        <v>49</v>
      </c>
      <c r="P291" s="75" t="s">
        <v>49</v>
      </c>
      <c r="Q291" s="75" t="s">
        <v>49</v>
      </c>
      <c r="R291" s="75" t="s">
        <v>49</v>
      </c>
      <c r="S291" s="75" t="s">
        <v>49</v>
      </c>
      <c r="T291" s="75" t="s">
        <v>49</v>
      </c>
      <c r="U291" s="75" t="s">
        <v>49</v>
      </c>
      <c r="V291" s="75" t="s">
        <v>49</v>
      </c>
      <c r="W291" s="75" t="s">
        <v>49</v>
      </c>
      <c r="X291" s="75" t="s">
        <v>49</v>
      </c>
      <c r="Y291" s="75" t="s">
        <v>49</v>
      </c>
      <c r="Z291" s="75" t="s">
        <v>49</v>
      </c>
      <c r="AA291" s="75" t="s">
        <v>49</v>
      </c>
      <c r="AB291" s="75" t="s">
        <v>49</v>
      </c>
      <c r="AC291" s="75" t="s">
        <v>49</v>
      </c>
      <c r="AD291" s="75" t="s">
        <v>49</v>
      </c>
      <c r="AE291" s="75" t="s">
        <v>49</v>
      </c>
      <c r="AF291" s="75" t="s">
        <v>49</v>
      </c>
      <c r="AG291" s="75" t="s">
        <v>49</v>
      </c>
      <c r="AH291" s="75" t="s">
        <v>49</v>
      </c>
      <c r="AI291" s="75" t="s">
        <v>49</v>
      </c>
      <c r="AJ291" s="75" t="s">
        <v>49</v>
      </c>
      <c r="AK291" s="75" t="s">
        <v>49</v>
      </c>
      <c r="AL291" s="75" t="s">
        <v>49</v>
      </c>
      <c r="AM291" s="75" t="s">
        <v>49</v>
      </c>
      <c r="AN291" s="75" t="s">
        <v>49</v>
      </c>
      <c r="AO291" s="75" t="s">
        <v>49</v>
      </c>
      <c r="AP291" s="75" t="s">
        <v>49</v>
      </c>
      <c r="AQ291" s="75" t="s">
        <v>49</v>
      </c>
      <c r="AR291" s="75" t="s">
        <v>49</v>
      </c>
      <c r="AS291" s="75" t="s">
        <v>49</v>
      </c>
      <c r="AT291" s="75" t="s">
        <v>49</v>
      </c>
      <c r="AU291" s="75" t="s">
        <v>49</v>
      </c>
      <c r="AV291" s="75" t="s">
        <v>49</v>
      </c>
      <c r="AW291" s="40" t="s">
        <v>49</v>
      </c>
      <c r="AX291" s="75" t="s">
        <v>49</v>
      </c>
      <c r="AY291" s="75" t="s">
        <v>49</v>
      </c>
      <c r="AZ291" s="75" t="s">
        <v>49</v>
      </c>
      <c r="BA291" s="75" t="s">
        <v>49</v>
      </c>
      <c r="BB291" s="75" t="s">
        <v>49</v>
      </c>
      <c r="BC291" s="75" t="s">
        <v>49</v>
      </c>
      <c r="BD291" s="75" t="s">
        <v>49</v>
      </c>
      <c r="BE291" s="75" t="s">
        <v>49</v>
      </c>
      <c r="BF291" s="75" t="s">
        <v>49</v>
      </c>
      <c r="BG291" s="75" t="s">
        <v>49</v>
      </c>
      <c r="BH291" s="75" t="s">
        <v>49</v>
      </c>
      <c r="BI291" s="75" t="s">
        <v>49</v>
      </c>
      <c r="BJ291" s="75" t="s">
        <v>49</v>
      </c>
      <c r="BK291" s="75" t="s">
        <v>49</v>
      </c>
      <c r="BL291" s="75" t="s">
        <v>49</v>
      </c>
      <c r="BM291" s="75" t="s">
        <v>49</v>
      </c>
      <c r="BN291" s="40" t="s">
        <v>49</v>
      </c>
      <c r="BO291" s="75" t="s">
        <v>49</v>
      </c>
      <c r="BP291" s="75" t="s">
        <v>49</v>
      </c>
      <c r="BQ291" s="75" t="s">
        <v>49</v>
      </c>
      <c r="BR291" s="75" t="s">
        <v>49</v>
      </c>
      <c r="BS291" s="75" t="s">
        <v>49</v>
      </c>
      <c r="BT291" s="75" t="s">
        <v>49</v>
      </c>
      <c r="BU291" s="75" t="s">
        <v>49</v>
      </c>
      <c r="BV291" s="40" t="s">
        <v>49</v>
      </c>
    </row>
    <row r="292" spans="1:74" x14ac:dyDescent="0.25">
      <c r="A292" s="8" t="s">
        <v>49</v>
      </c>
      <c r="B292" s="8" t="s">
        <v>49</v>
      </c>
      <c r="C292" s="8" t="s">
        <v>49</v>
      </c>
      <c r="D292" s="75" t="s">
        <v>49</v>
      </c>
      <c r="E292" s="75" t="s">
        <v>49</v>
      </c>
      <c r="F292" s="75" t="s">
        <v>49</v>
      </c>
      <c r="G292" s="75" t="s">
        <v>49</v>
      </c>
      <c r="H292" s="75" t="s">
        <v>49</v>
      </c>
      <c r="I292" s="75" t="s">
        <v>49</v>
      </c>
      <c r="J292" s="75" t="s">
        <v>49</v>
      </c>
      <c r="K292" s="75" t="s">
        <v>49</v>
      </c>
      <c r="L292" s="75" t="s">
        <v>49</v>
      </c>
      <c r="M292" s="75" t="s">
        <v>49</v>
      </c>
      <c r="N292" s="75" t="s">
        <v>49</v>
      </c>
      <c r="O292" s="75" t="s">
        <v>49</v>
      </c>
      <c r="P292" s="75" t="s">
        <v>49</v>
      </c>
      <c r="Q292" s="75" t="s">
        <v>49</v>
      </c>
      <c r="R292" s="75" t="s">
        <v>49</v>
      </c>
      <c r="S292" s="75" t="s">
        <v>49</v>
      </c>
      <c r="T292" s="75" t="s">
        <v>49</v>
      </c>
      <c r="U292" s="75" t="s">
        <v>49</v>
      </c>
      <c r="V292" s="75" t="s">
        <v>49</v>
      </c>
      <c r="W292" s="75" t="s">
        <v>49</v>
      </c>
      <c r="X292" s="75" t="s">
        <v>49</v>
      </c>
      <c r="Y292" s="75" t="s">
        <v>49</v>
      </c>
      <c r="Z292" s="75" t="s">
        <v>49</v>
      </c>
      <c r="AA292" s="75" t="s">
        <v>49</v>
      </c>
      <c r="AB292" s="75" t="s">
        <v>49</v>
      </c>
      <c r="AC292" s="75" t="s">
        <v>49</v>
      </c>
      <c r="AD292" s="75" t="s">
        <v>49</v>
      </c>
      <c r="AE292" s="75" t="s">
        <v>49</v>
      </c>
      <c r="AF292" s="75" t="s">
        <v>49</v>
      </c>
      <c r="AG292" s="75" t="s">
        <v>49</v>
      </c>
      <c r="AH292" s="75" t="s">
        <v>49</v>
      </c>
      <c r="AI292" s="75" t="s">
        <v>49</v>
      </c>
      <c r="AJ292" s="75" t="s">
        <v>49</v>
      </c>
      <c r="AK292" s="75" t="s">
        <v>49</v>
      </c>
      <c r="AL292" s="75" t="s">
        <v>49</v>
      </c>
      <c r="AM292" s="75" t="s">
        <v>49</v>
      </c>
      <c r="AN292" s="75" t="s">
        <v>49</v>
      </c>
      <c r="AO292" s="75" t="s">
        <v>49</v>
      </c>
      <c r="AP292" s="75" t="s">
        <v>49</v>
      </c>
      <c r="AQ292" s="75" t="s">
        <v>49</v>
      </c>
      <c r="AR292" s="75" t="s">
        <v>49</v>
      </c>
      <c r="AS292" s="75" t="s">
        <v>49</v>
      </c>
      <c r="AT292" s="75" t="s">
        <v>49</v>
      </c>
      <c r="AU292" s="75" t="s">
        <v>49</v>
      </c>
      <c r="AV292" s="75" t="s">
        <v>49</v>
      </c>
      <c r="AW292" s="40" t="s">
        <v>49</v>
      </c>
      <c r="AX292" s="75" t="s">
        <v>49</v>
      </c>
      <c r="AY292" s="75" t="s">
        <v>49</v>
      </c>
      <c r="AZ292" s="75" t="s">
        <v>49</v>
      </c>
      <c r="BA292" s="75" t="s">
        <v>49</v>
      </c>
      <c r="BB292" s="75" t="s">
        <v>49</v>
      </c>
      <c r="BC292" s="75" t="s">
        <v>49</v>
      </c>
      <c r="BD292" s="75" t="s">
        <v>49</v>
      </c>
      <c r="BE292" s="75" t="s">
        <v>49</v>
      </c>
      <c r="BF292" s="75" t="s">
        <v>49</v>
      </c>
      <c r="BG292" s="75" t="s">
        <v>49</v>
      </c>
      <c r="BH292" s="75" t="s">
        <v>49</v>
      </c>
      <c r="BI292" s="75" t="s">
        <v>49</v>
      </c>
      <c r="BJ292" s="75" t="s">
        <v>49</v>
      </c>
      <c r="BK292" s="75" t="s">
        <v>49</v>
      </c>
      <c r="BL292" s="75" t="s">
        <v>49</v>
      </c>
      <c r="BM292" s="75" t="s">
        <v>49</v>
      </c>
      <c r="BN292" s="40" t="s">
        <v>49</v>
      </c>
      <c r="BO292" s="75" t="s">
        <v>49</v>
      </c>
      <c r="BP292" s="75" t="s">
        <v>49</v>
      </c>
      <c r="BQ292" s="75" t="s">
        <v>49</v>
      </c>
      <c r="BR292" s="75" t="s">
        <v>49</v>
      </c>
      <c r="BS292" s="75" t="s">
        <v>49</v>
      </c>
      <c r="BT292" s="75" t="s">
        <v>49</v>
      </c>
      <c r="BU292" s="75" t="s">
        <v>49</v>
      </c>
      <c r="BV292" s="40" t="s">
        <v>49</v>
      </c>
    </row>
    <row r="293" spans="1:74" x14ac:dyDescent="0.25">
      <c r="A293" s="8" t="s">
        <v>49</v>
      </c>
      <c r="B293" s="8" t="s">
        <v>49</v>
      </c>
      <c r="C293" s="8" t="s">
        <v>49</v>
      </c>
      <c r="D293" s="75" t="s">
        <v>49</v>
      </c>
      <c r="E293" s="75" t="s">
        <v>49</v>
      </c>
      <c r="F293" s="75" t="s">
        <v>49</v>
      </c>
      <c r="G293" s="75" t="s">
        <v>49</v>
      </c>
      <c r="H293" s="75" t="s">
        <v>49</v>
      </c>
      <c r="I293" s="75" t="s">
        <v>49</v>
      </c>
      <c r="J293" s="75" t="s">
        <v>49</v>
      </c>
      <c r="K293" s="75" t="s">
        <v>49</v>
      </c>
      <c r="L293" s="75" t="s">
        <v>49</v>
      </c>
      <c r="M293" s="75" t="s">
        <v>49</v>
      </c>
      <c r="N293" s="75" t="s">
        <v>49</v>
      </c>
      <c r="O293" s="75" t="s">
        <v>49</v>
      </c>
      <c r="P293" s="75" t="s">
        <v>49</v>
      </c>
      <c r="Q293" s="75" t="s">
        <v>49</v>
      </c>
      <c r="R293" s="75" t="s">
        <v>49</v>
      </c>
      <c r="S293" s="75" t="s">
        <v>49</v>
      </c>
      <c r="T293" s="75" t="s">
        <v>49</v>
      </c>
      <c r="U293" s="75" t="s">
        <v>49</v>
      </c>
      <c r="V293" s="75" t="s">
        <v>49</v>
      </c>
      <c r="W293" s="75" t="s">
        <v>49</v>
      </c>
      <c r="X293" s="75" t="s">
        <v>49</v>
      </c>
      <c r="Y293" s="75" t="s">
        <v>49</v>
      </c>
      <c r="Z293" s="75" t="s">
        <v>49</v>
      </c>
      <c r="AA293" s="75" t="s">
        <v>49</v>
      </c>
      <c r="AB293" s="75" t="s">
        <v>49</v>
      </c>
      <c r="AC293" s="75" t="s">
        <v>49</v>
      </c>
      <c r="AD293" s="75" t="s">
        <v>49</v>
      </c>
      <c r="AE293" s="75" t="s">
        <v>49</v>
      </c>
      <c r="AF293" s="75" t="s">
        <v>49</v>
      </c>
      <c r="AG293" s="75" t="s">
        <v>49</v>
      </c>
      <c r="AH293" s="75" t="s">
        <v>49</v>
      </c>
      <c r="AI293" s="75" t="s">
        <v>49</v>
      </c>
      <c r="AJ293" s="75" t="s">
        <v>49</v>
      </c>
      <c r="AK293" s="75" t="s">
        <v>49</v>
      </c>
      <c r="AL293" s="75" t="s">
        <v>49</v>
      </c>
      <c r="AM293" s="75" t="s">
        <v>49</v>
      </c>
      <c r="AN293" s="75" t="s">
        <v>49</v>
      </c>
      <c r="AO293" s="75" t="s">
        <v>49</v>
      </c>
      <c r="AP293" s="75" t="s">
        <v>49</v>
      </c>
      <c r="AQ293" s="75" t="s">
        <v>49</v>
      </c>
      <c r="AR293" s="75" t="s">
        <v>49</v>
      </c>
      <c r="AS293" s="75" t="s">
        <v>49</v>
      </c>
      <c r="AT293" s="75" t="s">
        <v>49</v>
      </c>
      <c r="AU293" s="75" t="s">
        <v>49</v>
      </c>
      <c r="AV293" s="75" t="s">
        <v>49</v>
      </c>
      <c r="AW293" s="40" t="s">
        <v>49</v>
      </c>
      <c r="AX293" s="75" t="s">
        <v>49</v>
      </c>
      <c r="AY293" s="75" t="s">
        <v>49</v>
      </c>
      <c r="AZ293" s="75" t="s">
        <v>49</v>
      </c>
      <c r="BA293" s="75" t="s">
        <v>49</v>
      </c>
      <c r="BB293" s="75" t="s">
        <v>49</v>
      </c>
      <c r="BC293" s="75" t="s">
        <v>49</v>
      </c>
      <c r="BD293" s="75" t="s">
        <v>49</v>
      </c>
      <c r="BE293" s="75" t="s">
        <v>49</v>
      </c>
      <c r="BF293" s="75" t="s">
        <v>49</v>
      </c>
      <c r="BG293" s="75" t="s">
        <v>49</v>
      </c>
      <c r="BH293" s="75" t="s">
        <v>49</v>
      </c>
      <c r="BI293" s="75" t="s">
        <v>49</v>
      </c>
      <c r="BJ293" s="75" t="s">
        <v>49</v>
      </c>
      <c r="BK293" s="75" t="s">
        <v>49</v>
      </c>
      <c r="BL293" s="75" t="s">
        <v>49</v>
      </c>
      <c r="BM293" s="75" t="s">
        <v>49</v>
      </c>
      <c r="BN293" s="40" t="s">
        <v>49</v>
      </c>
      <c r="BO293" s="75" t="s">
        <v>49</v>
      </c>
      <c r="BP293" s="75" t="s">
        <v>49</v>
      </c>
      <c r="BQ293" s="75" t="s">
        <v>49</v>
      </c>
      <c r="BR293" s="75" t="s">
        <v>49</v>
      </c>
      <c r="BS293" s="75" t="s">
        <v>49</v>
      </c>
      <c r="BT293" s="75" t="s">
        <v>49</v>
      </c>
      <c r="BU293" s="75" t="s">
        <v>49</v>
      </c>
      <c r="BV293" s="40" t="s">
        <v>49</v>
      </c>
    </row>
  </sheetData>
  <sheetProtection sheet="1" objects="1" scenarios="1"/>
  <sortState xmlns:xlrd2="http://schemas.microsoft.com/office/spreadsheetml/2017/richdata2" ref="A6:BZ250">
    <sortCondition ref="C6:C250"/>
  </sortState>
  <pageMargins left="0.70866141732283472" right="0.70866141732283472" top="0.74803149606299213" bottom="0.74803149606299213" header="0.31496062992125984" footer="0.31496062992125984"/>
  <pageSetup paperSize="8" scale="70" fitToHeight="0" orientation="landscape"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C265-423B-45B1-8FF8-741A2F1EA9C0}">
  <sheetPr codeName="Sheet12"/>
  <dimension ref="A1:AF660"/>
  <sheetViews>
    <sheetView topLeftCell="E1" workbookViewId="0">
      <selection activeCell="AD7" sqref="AD7"/>
    </sheetView>
  </sheetViews>
  <sheetFormatPr defaultRowHeight="14.4" x14ac:dyDescent="0.3"/>
  <cols>
    <col min="4" max="4" width="11.109375" bestFit="1" customWidth="1"/>
    <col min="5" max="5" width="10.109375" bestFit="1" customWidth="1"/>
    <col min="20" max="20" width="11.109375" bestFit="1" customWidth="1"/>
    <col min="23" max="23" width="14.5546875" customWidth="1"/>
    <col min="24" max="24" width="11.6640625" customWidth="1"/>
    <col min="25" max="25" width="14.109375" customWidth="1"/>
    <col min="26" max="26" width="11.6640625" customWidth="1"/>
    <col min="27" max="27" width="12.6640625" bestFit="1" customWidth="1"/>
    <col min="30" max="30" width="11.88671875" bestFit="1" customWidth="1"/>
  </cols>
  <sheetData>
    <row r="1" spans="1:32" x14ac:dyDescent="0.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row>
    <row r="2" spans="1:32" x14ac:dyDescent="0.3">
      <c r="W2" s="4">
        <v>2.1</v>
      </c>
      <c r="X2" s="4">
        <v>4.6500000000000004</v>
      </c>
      <c r="Y2" s="4">
        <v>5</v>
      </c>
      <c r="Z2" s="4">
        <v>1.2</v>
      </c>
      <c r="AD2" s="4">
        <v>10</v>
      </c>
      <c r="AF2" s="4">
        <f>W2+Y2+Z2</f>
        <v>8.2999999999999989</v>
      </c>
    </row>
    <row r="3" spans="1:32" ht="57.6" x14ac:dyDescent="0.3">
      <c r="A3" s="202" t="s">
        <v>356</v>
      </c>
      <c r="B3" s="234" t="s">
        <v>335</v>
      </c>
      <c r="C3" s="234" t="s">
        <v>414</v>
      </c>
      <c r="D3" s="344" t="s">
        <v>60</v>
      </c>
      <c r="E3" s="344" t="s">
        <v>47</v>
      </c>
      <c r="F3" s="344" t="s">
        <v>48</v>
      </c>
      <c r="G3" s="345" t="s">
        <v>415</v>
      </c>
      <c r="H3" s="345" t="s">
        <v>416</v>
      </c>
      <c r="I3" s="345" t="s">
        <v>417</v>
      </c>
      <c r="J3" s="345" t="s">
        <v>418</v>
      </c>
      <c r="K3" s="345" t="s">
        <v>419</v>
      </c>
      <c r="L3" s="345" t="s">
        <v>420</v>
      </c>
      <c r="M3" s="345" t="s">
        <v>421</v>
      </c>
      <c r="N3" s="345" t="s">
        <v>422</v>
      </c>
      <c r="O3" s="345" t="s">
        <v>423</v>
      </c>
      <c r="P3" s="345" t="s">
        <v>65</v>
      </c>
      <c r="Q3" s="345" t="s">
        <v>40</v>
      </c>
      <c r="R3" s="345" t="s">
        <v>424</v>
      </c>
      <c r="S3" s="345" t="s">
        <v>425</v>
      </c>
      <c r="T3" s="345" t="s">
        <v>411</v>
      </c>
      <c r="W3" s="3" t="s">
        <v>80</v>
      </c>
      <c r="X3" s="3" t="s">
        <v>82</v>
      </c>
      <c r="Y3" s="3" t="s">
        <v>84</v>
      </c>
      <c r="Z3" s="3" t="s">
        <v>86</v>
      </c>
      <c r="AA3" s="3"/>
      <c r="AD3" s="3" t="s">
        <v>87</v>
      </c>
    </row>
    <row r="4" spans="1:32" x14ac:dyDescent="0.3">
      <c r="A4" s="776" t="s">
        <v>411</v>
      </c>
      <c r="B4" s="777"/>
      <c r="C4" s="346"/>
      <c r="D4" s="347">
        <f>SUM(D5:D660)</f>
        <v>217094.80000000002</v>
      </c>
      <c r="E4" s="347">
        <f t="shared" ref="E4:T4" si="0">SUM(E5:E660)</f>
        <v>24235.800000000007</v>
      </c>
      <c r="F4" s="347">
        <f t="shared" si="0"/>
        <v>0</v>
      </c>
      <c r="G4" s="347">
        <f t="shared" si="0"/>
        <v>0</v>
      </c>
      <c r="H4" s="347">
        <f t="shared" si="0"/>
        <v>0</v>
      </c>
      <c r="I4" s="347">
        <f t="shared" si="0"/>
        <v>0</v>
      </c>
      <c r="J4" s="347">
        <f t="shared" si="0"/>
        <v>0</v>
      </c>
      <c r="K4" s="347">
        <f t="shared" si="0"/>
        <v>0</v>
      </c>
      <c r="L4" s="347">
        <f t="shared" si="0"/>
        <v>0</v>
      </c>
      <c r="M4" s="347">
        <f t="shared" si="0"/>
        <v>0</v>
      </c>
      <c r="N4" s="347">
        <f t="shared" si="0"/>
        <v>0</v>
      </c>
      <c r="O4" s="347">
        <f t="shared" si="0"/>
        <v>0</v>
      </c>
      <c r="P4" s="347">
        <f t="shared" si="0"/>
        <v>0</v>
      </c>
      <c r="Q4" s="347">
        <f t="shared" si="0"/>
        <v>0</v>
      </c>
      <c r="R4" s="347">
        <f t="shared" si="0"/>
        <v>0</v>
      </c>
      <c r="S4" s="347">
        <f t="shared" si="0"/>
        <v>0</v>
      </c>
      <c r="T4" s="347">
        <f t="shared" si="0"/>
        <v>241330.60000000006</v>
      </c>
      <c r="W4" s="5">
        <f>SUM(W5:W251)</f>
        <v>54927.600000000006</v>
      </c>
      <c r="X4" s="5">
        <f>SUM(X5:X251)</f>
        <v>24235.800000000007</v>
      </c>
      <c r="Y4" s="5">
        <f>SUM(Y5:Y251)</f>
        <v>130780.00000000001</v>
      </c>
      <c r="Z4" s="5">
        <f>SUM(Z5:Z251)</f>
        <v>31387.199999999997</v>
      </c>
      <c r="AA4" s="5">
        <f>SUM(AA5:AA251)</f>
        <v>241330.60000000006</v>
      </c>
      <c r="AD4" s="5">
        <f>SUM(AD5:AD251)</f>
        <v>261560</v>
      </c>
    </row>
    <row r="5" spans="1:32" x14ac:dyDescent="0.3">
      <c r="A5" s="348">
        <v>8732000</v>
      </c>
      <c r="B5" s="348" t="s">
        <v>313</v>
      </c>
      <c r="C5" s="348" t="s">
        <v>426</v>
      </c>
      <c r="D5" s="349">
        <v>1958.8000000000002</v>
      </c>
      <c r="E5" s="349">
        <v>469.64999999999975</v>
      </c>
      <c r="F5" s="349">
        <v>0</v>
      </c>
      <c r="G5" s="349">
        <v>0</v>
      </c>
      <c r="H5" s="349">
        <v>0</v>
      </c>
      <c r="I5" s="349">
        <v>0</v>
      </c>
      <c r="J5" s="349">
        <v>0</v>
      </c>
      <c r="K5" s="349">
        <v>0</v>
      </c>
      <c r="L5" s="349">
        <v>0</v>
      </c>
      <c r="M5" s="349">
        <v>0</v>
      </c>
      <c r="N5" s="349">
        <v>0</v>
      </c>
      <c r="O5" s="349">
        <v>0</v>
      </c>
      <c r="P5" s="349">
        <v>0</v>
      </c>
      <c r="Q5" s="349">
        <v>0</v>
      </c>
      <c r="R5" s="349">
        <v>0</v>
      </c>
      <c r="S5" s="349">
        <v>0</v>
      </c>
      <c r="T5" s="349">
        <v>2428.4499999999998</v>
      </c>
      <c r="W5" s="4">
        <f>D5/$AF$2*$W$2</f>
        <v>495.60000000000014</v>
      </c>
      <c r="X5" s="4">
        <f>E5</f>
        <v>469.64999999999975</v>
      </c>
      <c r="Y5" s="4">
        <f>D5/$AF$2*$Y$2</f>
        <v>1180.0000000000002</v>
      </c>
      <c r="Z5" s="4">
        <f>D5/$AF$2*$Z$2</f>
        <v>283.20000000000005</v>
      </c>
      <c r="AA5" s="5">
        <f>SUM(W5:Z5)</f>
        <v>2428.4499999999998</v>
      </c>
      <c r="AD5" s="4">
        <v>2360</v>
      </c>
    </row>
    <row r="6" spans="1:32" x14ac:dyDescent="0.3">
      <c r="A6" s="348">
        <v>8732001</v>
      </c>
      <c r="B6" s="348" t="s">
        <v>309</v>
      </c>
      <c r="C6" s="348" t="s">
        <v>426</v>
      </c>
      <c r="D6" s="349">
        <v>4067.0000000000005</v>
      </c>
      <c r="E6" s="349">
        <v>376.65000000000094</v>
      </c>
      <c r="F6" s="349">
        <v>0</v>
      </c>
      <c r="G6" s="349">
        <v>0</v>
      </c>
      <c r="H6" s="349">
        <v>0</v>
      </c>
      <c r="I6" s="349">
        <v>0</v>
      </c>
      <c r="J6" s="349">
        <v>0</v>
      </c>
      <c r="K6" s="349">
        <v>0</v>
      </c>
      <c r="L6" s="349">
        <v>0</v>
      </c>
      <c r="M6" s="349">
        <v>0</v>
      </c>
      <c r="N6" s="349">
        <v>0</v>
      </c>
      <c r="O6" s="349">
        <v>0</v>
      </c>
      <c r="P6" s="349">
        <v>0</v>
      </c>
      <c r="Q6" s="349">
        <v>0</v>
      </c>
      <c r="R6" s="349">
        <v>0</v>
      </c>
      <c r="S6" s="349">
        <v>0</v>
      </c>
      <c r="T6" s="349">
        <v>4443.6500000000015</v>
      </c>
      <c r="W6" s="4">
        <f t="shared" ref="W6:W69" si="1">D6/$AF$2*$W$2</f>
        <v>1029.0000000000002</v>
      </c>
      <c r="X6" s="4">
        <f t="shared" ref="X6:X69" si="2">E6</f>
        <v>376.65000000000094</v>
      </c>
      <c r="Y6" s="4">
        <f t="shared" ref="Y6:Y69" si="3">D6/$AF$2*$Y$2</f>
        <v>2450.0000000000005</v>
      </c>
      <c r="Z6" s="4">
        <f t="shared" ref="Z6:Z69" si="4">D6/$AF$2*$Z$2</f>
        <v>588.00000000000011</v>
      </c>
      <c r="AA6" s="5">
        <f t="shared" ref="AA6:AA69" si="5">SUM(W6:Z6)</f>
        <v>4443.6500000000015</v>
      </c>
      <c r="AD6" s="4">
        <v>4900</v>
      </c>
    </row>
    <row r="7" spans="1:32" x14ac:dyDescent="0.3">
      <c r="A7" s="348">
        <v>8732002</v>
      </c>
      <c r="B7" s="348" t="s">
        <v>103</v>
      </c>
      <c r="C7" s="348" t="s">
        <v>426</v>
      </c>
      <c r="D7" s="349">
        <v>2988.0000000000005</v>
      </c>
      <c r="E7" s="349">
        <v>316.20000000000022</v>
      </c>
      <c r="F7" s="349">
        <v>0</v>
      </c>
      <c r="G7" s="349">
        <v>0</v>
      </c>
      <c r="H7" s="349">
        <v>0</v>
      </c>
      <c r="I7" s="349">
        <v>0</v>
      </c>
      <c r="J7" s="349">
        <v>0</v>
      </c>
      <c r="K7" s="349">
        <v>0</v>
      </c>
      <c r="L7" s="349">
        <v>0</v>
      </c>
      <c r="M7" s="349">
        <v>0</v>
      </c>
      <c r="N7" s="349">
        <v>0</v>
      </c>
      <c r="O7" s="349">
        <v>0</v>
      </c>
      <c r="P7" s="349">
        <v>0</v>
      </c>
      <c r="Q7" s="349">
        <v>0</v>
      </c>
      <c r="R7" s="349">
        <v>0</v>
      </c>
      <c r="S7" s="349">
        <v>0</v>
      </c>
      <c r="T7" s="349">
        <v>3304.2000000000007</v>
      </c>
      <c r="W7" s="4">
        <f t="shared" si="1"/>
        <v>756.00000000000023</v>
      </c>
      <c r="X7" s="4">
        <f t="shared" si="2"/>
        <v>316.20000000000022</v>
      </c>
      <c r="Y7" s="4">
        <f t="shared" si="3"/>
        <v>1800.0000000000005</v>
      </c>
      <c r="Z7" s="4">
        <f t="shared" si="4"/>
        <v>432.00000000000011</v>
      </c>
      <c r="AA7" s="5">
        <f t="shared" si="5"/>
        <v>3304.2000000000007</v>
      </c>
      <c r="AD7" s="4">
        <v>3600</v>
      </c>
    </row>
    <row r="8" spans="1:32" x14ac:dyDescent="0.3">
      <c r="A8" s="348">
        <v>8732004</v>
      </c>
      <c r="B8" s="348" t="s">
        <v>118</v>
      </c>
      <c r="C8" s="348" t="s">
        <v>426</v>
      </c>
      <c r="D8" s="349">
        <v>1626.8000000000002</v>
      </c>
      <c r="E8" s="349">
        <v>130.20000000000013</v>
      </c>
      <c r="F8" s="349">
        <v>0</v>
      </c>
      <c r="G8" s="349">
        <v>0</v>
      </c>
      <c r="H8" s="349">
        <v>0</v>
      </c>
      <c r="I8" s="349">
        <v>0</v>
      </c>
      <c r="J8" s="349">
        <v>0</v>
      </c>
      <c r="K8" s="349">
        <v>0</v>
      </c>
      <c r="L8" s="349">
        <v>0</v>
      </c>
      <c r="M8" s="349">
        <v>0</v>
      </c>
      <c r="N8" s="349">
        <v>0</v>
      </c>
      <c r="O8" s="349">
        <v>0</v>
      </c>
      <c r="P8" s="349">
        <v>0</v>
      </c>
      <c r="Q8" s="349">
        <v>0</v>
      </c>
      <c r="R8" s="349">
        <v>0</v>
      </c>
      <c r="S8" s="349">
        <v>0</v>
      </c>
      <c r="T8" s="349">
        <v>1757.0000000000002</v>
      </c>
      <c r="W8" s="4">
        <f t="shared" si="1"/>
        <v>411.60000000000014</v>
      </c>
      <c r="X8" s="4">
        <f t="shared" si="2"/>
        <v>130.20000000000013</v>
      </c>
      <c r="Y8" s="4">
        <f t="shared" si="3"/>
        <v>980.00000000000023</v>
      </c>
      <c r="Z8" s="4">
        <f t="shared" si="4"/>
        <v>235.20000000000005</v>
      </c>
      <c r="AA8" s="5">
        <f t="shared" si="5"/>
        <v>1757.0000000000007</v>
      </c>
      <c r="AD8" s="4">
        <v>1960</v>
      </c>
    </row>
    <row r="9" spans="1:32" x14ac:dyDescent="0.3">
      <c r="A9" s="348">
        <v>8732006</v>
      </c>
      <c r="B9" s="348" t="s">
        <v>133</v>
      </c>
      <c r="C9" s="348" t="s">
        <v>426</v>
      </c>
      <c r="D9" s="349">
        <v>3975.7000000000003</v>
      </c>
      <c r="E9" s="349">
        <v>413.85</v>
      </c>
      <c r="F9" s="349">
        <v>0</v>
      </c>
      <c r="G9" s="349">
        <v>0</v>
      </c>
      <c r="H9" s="349">
        <v>0</v>
      </c>
      <c r="I9" s="349">
        <v>0</v>
      </c>
      <c r="J9" s="349">
        <v>0</v>
      </c>
      <c r="K9" s="349">
        <v>0</v>
      </c>
      <c r="L9" s="349">
        <v>0</v>
      </c>
      <c r="M9" s="349">
        <v>0</v>
      </c>
      <c r="N9" s="349">
        <v>0</v>
      </c>
      <c r="O9" s="349">
        <v>0</v>
      </c>
      <c r="P9" s="349">
        <v>0</v>
      </c>
      <c r="Q9" s="349">
        <v>0</v>
      </c>
      <c r="R9" s="349">
        <v>0</v>
      </c>
      <c r="S9" s="349">
        <v>0</v>
      </c>
      <c r="T9" s="349">
        <v>4389.55</v>
      </c>
      <c r="W9" s="4">
        <f t="shared" si="1"/>
        <v>1005.9000000000003</v>
      </c>
      <c r="X9" s="4">
        <f t="shared" si="2"/>
        <v>413.85</v>
      </c>
      <c r="Y9" s="4">
        <f t="shared" si="3"/>
        <v>2395.0000000000005</v>
      </c>
      <c r="Z9" s="4">
        <f t="shared" si="4"/>
        <v>574.80000000000007</v>
      </c>
      <c r="AA9" s="5">
        <f t="shared" si="5"/>
        <v>4389.5500000000011</v>
      </c>
      <c r="AD9" s="4">
        <v>4790</v>
      </c>
    </row>
    <row r="10" spans="1:32" x14ac:dyDescent="0.3">
      <c r="A10" s="348">
        <v>8732010</v>
      </c>
      <c r="B10" s="348" t="s">
        <v>157</v>
      </c>
      <c r="C10" s="348" t="s">
        <v>426</v>
      </c>
      <c r="D10" s="349">
        <v>888.1</v>
      </c>
      <c r="E10" s="349">
        <v>65.099999999999952</v>
      </c>
      <c r="F10" s="349">
        <v>0</v>
      </c>
      <c r="G10" s="349">
        <v>0</v>
      </c>
      <c r="H10" s="349">
        <v>0</v>
      </c>
      <c r="I10" s="349">
        <v>0</v>
      </c>
      <c r="J10" s="349">
        <v>0</v>
      </c>
      <c r="K10" s="349">
        <v>0</v>
      </c>
      <c r="L10" s="349">
        <v>0</v>
      </c>
      <c r="M10" s="349">
        <v>0</v>
      </c>
      <c r="N10" s="349">
        <v>0</v>
      </c>
      <c r="O10" s="349">
        <v>0</v>
      </c>
      <c r="P10" s="349">
        <v>0</v>
      </c>
      <c r="Q10" s="349">
        <v>0</v>
      </c>
      <c r="R10" s="349">
        <v>0</v>
      </c>
      <c r="S10" s="349">
        <v>0</v>
      </c>
      <c r="T10" s="349">
        <v>953.19999999999993</v>
      </c>
      <c r="W10" s="4">
        <f t="shared" si="1"/>
        <v>224.70000000000005</v>
      </c>
      <c r="X10" s="4">
        <f t="shared" si="2"/>
        <v>65.099999999999952</v>
      </c>
      <c r="Y10" s="4">
        <f t="shared" si="3"/>
        <v>535.00000000000011</v>
      </c>
      <c r="Z10" s="4">
        <f t="shared" si="4"/>
        <v>128.4</v>
      </c>
      <c r="AA10" s="5">
        <f t="shared" si="5"/>
        <v>953.20000000000016</v>
      </c>
      <c r="AD10" s="4">
        <v>1070</v>
      </c>
    </row>
    <row r="11" spans="1:32" x14ac:dyDescent="0.3">
      <c r="A11" s="348">
        <v>8732011</v>
      </c>
      <c r="B11" s="348" t="s">
        <v>162</v>
      </c>
      <c r="C11" s="348" t="s">
        <v>426</v>
      </c>
      <c r="D11" s="349">
        <v>622.5</v>
      </c>
      <c r="E11" s="349">
        <v>32.54999999999999</v>
      </c>
      <c r="F11" s="349">
        <v>0</v>
      </c>
      <c r="G11" s="349">
        <v>0</v>
      </c>
      <c r="H11" s="349">
        <v>0</v>
      </c>
      <c r="I11" s="349">
        <v>0</v>
      </c>
      <c r="J11" s="349">
        <v>0</v>
      </c>
      <c r="K11" s="349">
        <v>0</v>
      </c>
      <c r="L11" s="349">
        <v>0</v>
      </c>
      <c r="M11" s="349">
        <v>0</v>
      </c>
      <c r="N11" s="349">
        <v>0</v>
      </c>
      <c r="O11" s="349">
        <v>0</v>
      </c>
      <c r="P11" s="349">
        <v>0</v>
      </c>
      <c r="Q11" s="349">
        <v>0</v>
      </c>
      <c r="R11" s="349">
        <v>0</v>
      </c>
      <c r="S11" s="349">
        <v>0</v>
      </c>
      <c r="T11" s="349">
        <v>655.04999999999995</v>
      </c>
      <c r="W11" s="4">
        <f t="shared" si="1"/>
        <v>157.50000000000003</v>
      </c>
      <c r="X11" s="4">
        <f t="shared" si="2"/>
        <v>32.54999999999999</v>
      </c>
      <c r="Y11" s="4">
        <f t="shared" si="3"/>
        <v>375.00000000000006</v>
      </c>
      <c r="Z11" s="4">
        <f t="shared" si="4"/>
        <v>90.000000000000014</v>
      </c>
      <c r="AA11" s="5">
        <f t="shared" si="5"/>
        <v>655.05000000000007</v>
      </c>
      <c r="AD11" s="4">
        <v>750</v>
      </c>
    </row>
    <row r="12" spans="1:32" x14ac:dyDescent="0.3">
      <c r="A12" s="348">
        <v>8732012</v>
      </c>
      <c r="B12" s="348" t="s">
        <v>163</v>
      </c>
      <c r="C12" s="348" t="s">
        <v>426</v>
      </c>
      <c r="D12" s="349">
        <v>639.1</v>
      </c>
      <c r="E12" s="349">
        <v>88.350000000000094</v>
      </c>
      <c r="F12" s="349">
        <v>0</v>
      </c>
      <c r="G12" s="349">
        <v>0</v>
      </c>
      <c r="H12" s="349">
        <v>0</v>
      </c>
      <c r="I12" s="349">
        <v>0</v>
      </c>
      <c r="J12" s="349">
        <v>0</v>
      </c>
      <c r="K12" s="349">
        <v>0</v>
      </c>
      <c r="L12" s="349">
        <v>0</v>
      </c>
      <c r="M12" s="349">
        <v>0</v>
      </c>
      <c r="N12" s="349">
        <v>0</v>
      </c>
      <c r="O12" s="349">
        <v>0</v>
      </c>
      <c r="P12" s="349">
        <v>0</v>
      </c>
      <c r="Q12" s="349">
        <v>0</v>
      </c>
      <c r="R12" s="349">
        <v>0</v>
      </c>
      <c r="S12" s="349">
        <v>0</v>
      </c>
      <c r="T12" s="349">
        <v>727.45000000000016</v>
      </c>
      <c r="W12" s="4">
        <f t="shared" si="1"/>
        <v>161.70000000000005</v>
      </c>
      <c r="X12" s="4">
        <f t="shared" si="2"/>
        <v>88.350000000000094</v>
      </c>
      <c r="Y12" s="4">
        <f t="shared" si="3"/>
        <v>385.00000000000006</v>
      </c>
      <c r="Z12" s="4">
        <f t="shared" si="4"/>
        <v>92.40000000000002</v>
      </c>
      <c r="AA12" s="5">
        <f t="shared" si="5"/>
        <v>727.45000000000016</v>
      </c>
      <c r="AD12" s="4">
        <v>770</v>
      </c>
    </row>
    <row r="13" spans="1:32" x14ac:dyDescent="0.3">
      <c r="A13" s="348">
        <v>8732016</v>
      </c>
      <c r="B13" s="348" t="s">
        <v>172</v>
      </c>
      <c r="C13" s="348" t="s">
        <v>426</v>
      </c>
      <c r="D13" s="349">
        <v>1120.5</v>
      </c>
      <c r="E13" s="349">
        <v>130.19999999999976</v>
      </c>
      <c r="F13" s="349">
        <v>0</v>
      </c>
      <c r="G13" s="349">
        <v>0</v>
      </c>
      <c r="H13" s="349">
        <v>0</v>
      </c>
      <c r="I13" s="349">
        <v>0</v>
      </c>
      <c r="J13" s="349">
        <v>0</v>
      </c>
      <c r="K13" s="349">
        <v>0</v>
      </c>
      <c r="L13" s="349">
        <v>0</v>
      </c>
      <c r="M13" s="349">
        <v>0</v>
      </c>
      <c r="N13" s="349">
        <v>0</v>
      </c>
      <c r="O13" s="349">
        <v>0</v>
      </c>
      <c r="P13" s="349">
        <v>0</v>
      </c>
      <c r="Q13" s="349">
        <v>0</v>
      </c>
      <c r="R13" s="349">
        <v>0</v>
      </c>
      <c r="S13" s="349">
        <v>0</v>
      </c>
      <c r="T13" s="349">
        <v>1250.6999999999998</v>
      </c>
      <c r="W13" s="4">
        <f t="shared" si="1"/>
        <v>283.50000000000006</v>
      </c>
      <c r="X13" s="4">
        <f t="shared" si="2"/>
        <v>130.19999999999976</v>
      </c>
      <c r="Y13" s="4">
        <f t="shared" si="3"/>
        <v>675.00000000000011</v>
      </c>
      <c r="Z13" s="4">
        <f t="shared" si="4"/>
        <v>162.00000000000003</v>
      </c>
      <c r="AA13" s="5">
        <f t="shared" si="5"/>
        <v>1250.6999999999998</v>
      </c>
      <c r="AD13" s="4">
        <v>1350</v>
      </c>
    </row>
    <row r="14" spans="1:32" x14ac:dyDescent="0.3">
      <c r="A14" s="348">
        <v>8732028</v>
      </c>
      <c r="B14" s="348" t="s">
        <v>218</v>
      </c>
      <c r="C14" s="348" t="s">
        <v>426</v>
      </c>
      <c r="D14" s="349">
        <v>3178.9</v>
      </c>
      <c r="E14" s="349">
        <v>385.95</v>
      </c>
      <c r="F14" s="349">
        <v>0</v>
      </c>
      <c r="G14" s="349">
        <v>0</v>
      </c>
      <c r="H14" s="349">
        <v>0</v>
      </c>
      <c r="I14" s="349">
        <v>0</v>
      </c>
      <c r="J14" s="349">
        <v>0</v>
      </c>
      <c r="K14" s="349">
        <v>0</v>
      </c>
      <c r="L14" s="349">
        <v>0</v>
      </c>
      <c r="M14" s="349">
        <v>0</v>
      </c>
      <c r="N14" s="349">
        <v>0</v>
      </c>
      <c r="O14" s="349">
        <v>0</v>
      </c>
      <c r="P14" s="349">
        <v>0</v>
      </c>
      <c r="Q14" s="349">
        <v>0</v>
      </c>
      <c r="R14" s="349">
        <v>0</v>
      </c>
      <c r="S14" s="349">
        <v>0</v>
      </c>
      <c r="T14" s="349">
        <v>3564.85</v>
      </c>
      <c r="W14" s="4">
        <f t="shared" si="1"/>
        <v>804.30000000000018</v>
      </c>
      <c r="X14" s="4">
        <f t="shared" si="2"/>
        <v>385.95</v>
      </c>
      <c r="Y14" s="4">
        <f t="shared" si="3"/>
        <v>1915.0000000000002</v>
      </c>
      <c r="Z14" s="4">
        <f t="shared" si="4"/>
        <v>459.60000000000008</v>
      </c>
      <c r="AA14" s="5">
        <f t="shared" si="5"/>
        <v>3564.8500000000004</v>
      </c>
      <c r="AD14" s="4">
        <v>3830</v>
      </c>
    </row>
    <row r="15" spans="1:32" x14ac:dyDescent="0.3">
      <c r="A15" s="348">
        <v>8732029</v>
      </c>
      <c r="B15" s="348" t="s">
        <v>220</v>
      </c>
      <c r="C15" s="348" t="s">
        <v>426</v>
      </c>
      <c r="D15" s="349">
        <v>1593.6000000000001</v>
      </c>
      <c r="E15" s="349">
        <v>144.14999999999972</v>
      </c>
      <c r="F15" s="349">
        <v>0</v>
      </c>
      <c r="G15" s="349">
        <v>0</v>
      </c>
      <c r="H15" s="349">
        <v>0</v>
      </c>
      <c r="I15" s="349">
        <v>0</v>
      </c>
      <c r="J15" s="349">
        <v>0</v>
      </c>
      <c r="K15" s="349">
        <v>0</v>
      </c>
      <c r="L15" s="349">
        <v>0</v>
      </c>
      <c r="M15" s="349">
        <v>0</v>
      </c>
      <c r="N15" s="349">
        <v>0</v>
      </c>
      <c r="O15" s="349">
        <v>0</v>
      </c>
      <c r="P15" s="349">
        <v>0</v>
      </c>
      <c r="Q15" s="349">
        <v>0</v>
      </c>
      <c r="R15" s="349">
        <v>0</v>
      </c>
      <c r="S15" s="349">
        <v>0</v>
      </c>
      <c r="T15" s="349">
        <v>1737.7499999999998</v>
      </c>
      <c r="W15" s="4">
        <f t="shared" si="1"/>
        <v>403.2000000000001</v>
      </c>
      <c r="X15" s="4">
        <f t="shared" si="2"/>
        <v>144.14999999999972</v>
      </c>
      <c r="Y15" s="4">
        <f t="shared" si="3"/>
        <v>960.00000000000011</v>
      </c>
      <c r="Z15" s="4">
        <f t="shared" si="4"/>
        <v>230.40000000000003</v>
      </c>
      <c r="AA15" s="5">
        <f t="shared" si="5"/>
        <v>1737.75</v>
      </c>
      <c r="AD15" s="4">
        <v>1920</v>
      </c>
    </row>
    <row r="16" spans="1:32" x14ac:dyDescent="0.3">
      <c r="A16" s="348">
        <v>8732031</v>
      </c>
      <c r="B16" s="348" t="s">
        <v>239</v>
      </c>
      <c r="C16" s="348" t="s">
        <v>426</v>
      </c>
      <c r="D16" s="349">
        <v>1701.5000000000002</v>
      </c>
      <c r="E16" s="349">
        <v>139.49999999999986</v>
      </c>
      <c r="F16" s="349">
        <v>0</v>
      </c>
      <c r="G16" s="349">
        <v>0</v>
      </c>
      <c r="H16" s="349">
        <v>0</v>
      </c>
      <c r="I16" s="349">
        <v>0</v>
      </c>
      <c r="J16" s="349">
        <v>0</v>
      </c>
      <c r="K16" s="349">
        <v>0</v>
      </c>
      <c r="L16" s="349">
        <v>0</v>
      </c>
      <c r="M16" s="349">
        <v>0</v>
      </c>
      <c r="N16" s="349">
        <v>0</v>
      </c>
      <c r="O16" s="349">
        <v>0</v>
      </c>
      <c r="P16" s="349">
        <v>0</v>
      </c>
      <c r="Q16" s="349">
        <v>0</v>
      </c>
      <c r="R16" s="349">
        <v>0</v>
      </c>
      <c r="S16" s="349">
        <v>0</v>
      </c>
      <c r="T16" s="349">
        <v>1841</v>
      </c>
      <c r="W16" s="4">
        <f t="shared" si="1"/>
        <v>430.50000000000011</v>
      </c>
      <c r="X16" s="4">
        <f t="shared" si="2"/>
        <v>139.49999999999986</v>
      </c>
      <c r="Y16" s="4">
        <f t="shared" si="3"/>
        <v>1025.0000000000002</v>
      </c>
      <c r="Z16" s="4">
        <f t="shared" si="4"/>
        <v>246.00000000000006</v>
      </c>
      <c r="AA16" s="5">
        <f t="shared" si="5"/>
        <v>1841.0000000000002</v>
      </c>
      <c r="AD16" s="4">
        <v>2050</v>
      </c>
    </row>
    <row r="17" spans="1:30" x14ac:dyDescent="0.3">
      <c r="A17" s="348">
        <v>8732033</v>
      </c>
      <c r="B17" s="348" t="s">
        <v>245</v>
      </c>
      <c r="C17" s="348" t="s">
        <v>426</v>
      </c>
      <c r="D17" s="349">
        <v>2631.1000000000004</v>
      </c>
      <c r="E17" s="349">
        <v>190.65000000000052</v>
      </c>
      <c r="F17" s="349">
        <v>0</v>
      </c>
      <c r="G17" s="349">
        <v>0</v>
      </c>
      <c r="H17" s="349">
        <v>0</v>
      </c>
      <c r="I17" s="349">
        <v>0</v>
      </c>
      <c r="J17" s="349">
        <v>0</v>
      </c>
      <c r="K17" s="349">
        <v>0</v>
      </c>
      <c r="L17" s="349">
        <v>0</v>
      </c>
      <c r="M17" s="349">
        <v>0</v>
      </c>
      <c r="N17" s="349">
        <v>0</v>
      </c>
      <c r="O17" s="349">
        <v>0</v>
      </c>
      <c r="P17" s="349">
        <v>0</v>
      </c>
      <c r="Q17" s="349">
        <v>0</v>
      </c>
      <c r="R17" s="349">
        <v>0</v>
      </c>
      <c r="S17" s="349">
        <v>0</v>
      </c>
      <c r="T17" s="349">
        <v>2821.7500000000009</v>
      </c>
      <c r="W17" s="4">
        <f t="shared" si="1"/>
        <v>665.70000000000016</v>
      </c>
      <c r="X17" s="4">
        <f t="shared" si="2"/>
        <v>190.65000000000052</v>
      </c>
      <c r="Y17" s="4">
        <f t="shared" si="3"/>
        <v>1585.0000000000002</v>
      </c>
      <c r="Z17" s="4">
        <f t="shared" si="4"/>
        <v>380.40000000000003</v>
      </c>
      <c r="AA17" s="5">
        <f t="shared" si="5"/>
        <v>2821.7500000000009</v>
      </c>
      <c r="AD17" s="4">
        <v>3170</v>
      </c>
    </row>
    <row r="18" spans="1:30" x14ac:dyDescent="0.3">
      <c r="A18" s="348">
        <v>8732046</v>
      </c>
      <c r="B18" s="348" t="s">
        <v>288</v>
      </c>
      <c r="C18" s="348" t="s">
        <v>426</v>
      </c>
      <c r="D18" s="349">
        <v>2564.7000000000003</v>
      </c>
      <c r="E18" s="349">
        <v>97.65000000000002</v>
      </c>
      <c r="F18" s="349">
        <v>0</v>
      </c>
      <c r="G18" s="349">
        <v>0</v>
      </c>
      <c r="H18" s="349">
        <v>0</v>
      </c>
      <c r="I18" s="349">
        <v>0</v>
      </c>
      <c r="J18" s="349">
        <v>0</v>
      </c>
      <c r="K18" s="349">
        <v>0</v>
      </c>
      <c r="L18" s="349">
        <v>0</v>
      </c>
      <c r="M18" s="349">
        <v>0</v>
      </c>
      <c r="N18" s="349">
        <v>0</v>
      </c>
      <c r="O18" s="349">
        <v>0</v>
      </c>
      <c r="P18" s="349">
        <v>0</v>
      </c>
      <c r="Q18" s="349">
        <v>0</v>
      </c>
      <c r="R18" s="349">
        <v>0</v>
      </c>
      <c r="S18" s="349">
        <v>0</v>
      </c>
      <c r="T18" s="349">
        <v>2662.3500000000004</v>
      </c>
      <c r="W18" s="4">
        <f t="shared" si="1"/>
        <v>648.90000000000009</v>
      </c>
      <c r="X18" s="4">
        <f t="shared" si="2"/>
        <v>97.65000000000002</v>
      </c>
      <c r="Y18" s="4">
        <f t="shared" si="3"/>
        <v>1545.0000000000002</v>
      </c>
      <c r="Z18" s="4">
        <f t="shared" si="4"/>
        <v>370.80000000000007</v>
      </c>
      <c r="AA18" s="5">
        <f t="shared" si="5"/>
        <v>2662.3500000000004</v>
      </c>
      <c r="AD18" s="4">
        <v>3090</v>
      </c>
    </row>
    <row r="19" spans="1:30" x14ac:dyDescent="0.3">
      <c r="A19" s="348">
        <v>8732048</v>
      </c>
      <c r="B19" s="348" t="s">
        <v>319</v>
      </c>
      <c r="C19" s="348" t="s">
        <v>426</v>
      </c>
      <c r="D19" s="349">
        <v>4357.5</v>
      </c>
      <c r="E19" s="349">
        <v>497.55000000000052</v>
      </c>
      <c r="F19" s="349">
        <v>0</v>
      </c>
      <c r="G19" s="349">
        <v>0</v>
      </c>
      <c r="H19" s="349">
        <v>0</v>
      </c>
      <c r="I19" s="349">
        <v>0</v>
      </c>
      <c r="J19" s="349">
        <v>0</v>
      </c>
      <c r="K19" s="349">
        <v>0</v>
      </c>
      <c r="L19" s="349">
        <v>0</v>
      </c>
      <c r="M19" s="349">
        <v>0</v>
      </c>
      <c r="N19" s="349">
        <v>0</v>
      </c>
      <c r="O19" s="349">
        <v>0</v>
      </c>
      <c r="P19" s="349">
        <v>0</v>
      </c>
      <c r="Q19" s="349">
        <v>0</v>
      </c>
      <c r="R19" s="349">
        <v>0</v>
      </c>
      <c r="S19" s="349">
        <v>0</v>
      </c>
      <c r="T19" s="349">
        <v>4855.05</v>
      </c>
      <c r="W19" s="4">
        <f t="shared" si="1"/>
        <v>1102.5000000000002</v>
      </c>
      <c r="X19" s="4">
        <f t="shared" si="2"/>
        <v>497.55000000000052</v>
      </c>
      <c r="Y19" s="4">
        <f t="shared" si="3"/>
        <v>2625.0000000000005</v>
      </c>
      <c r="Z19" s="4">
        <f t="shared" si="4"/>
        <v>630.00000000000011</v>
      </c>
      <c r="AA19" s="5">
        <f t="shared" si="5"/>
        <v>4855.0500000000011</v>
      </c>
      <c r="AD19" s="4">
        <v>5250</v>
      </c>
    </row>
    <row r="20" spans="1:30" x14ac:dyDescent="0.3">
      <c r="A20" s="348">
        <v>8732054</v>
      </c>
      <c r="B20" s="348" t="s">
        <v>325</v>
      </c>
      <c r="C20" s="348" t="s">
        <v>426</v>
      </c>
      <c r="D20" s="349">
        <v>2830.3</v>
      </c>
      <c r="E20" s="349">
        <v>385.95000000000039</v>
      </c>
      <c r="F20" s="349">
        <v>0</v>
      </c>
      <c r="G20" s="349">
        <v>0</v>
      </c>
      <c r="H20" s="349">
        <v>0</v>
      </c>
      <c r="I20" s="349">
        <v>0</v>
      </c>
      <c r="J20" s="349">
        <v>0</v>
      </c>
      <c r="K20" s="349">
        <v>0</v>
      </c>
      <c r="L20" s="349">
        <v>0</v>
      </c>
      <c r="M20" s="349">
        <v>0</v>
      </c>
      <c r="N20" s="349">
        <v>0</v>
      </c>
      <c r="O20" s="349">
        <v>0</v>
      </c>
      <c r="P20" s="349">
        <v>0</v>
      </c>
      <c r="Q20" s="349">
        <v>0</v>
      </c>
      <c r="R20" s="349">
        <v>0</v>
      </c>
      <c r="S20" s="349">
        <v>0</v>
      </c>
      <c r="T20" s="349">
        <v>3216.2500000000005</v>
      </c>
      <c r="W20" s="4">
        <f t="shared" si="1"/>
        <v>716.10000000000014</v>
      </c>
      <c r="X20" s="4">
        <f t="shared" si="2"/>
        <v>385.95000000000039</v>
      </c>
      <c r="Y20" s="4">
        <f t="shared" si="3"/>
        <v>1705.0000000000002</v>
      </c>
      <c r="Z20" s="4">
        <f t="shared" si="4"/>
        <v>409.20000000000005</v>
      </c>
      <c r="AA20" s="5">
        <f t="shared" si="5"/>
        <v>3216.2500000000009</v>
      </c>
      <c r="AD20" s="4">
        <v>3410</v>
      </c>
    </row>
    <row r="21" spans="1:30" x14ac:dyDescent="0.3">
      <c r="A21" s="348">
        <v>8732059</v>
      </c>
      <c r="B21" s="348" t="s">
        <v>222</v>
      </c>
      <c r="C21" s="348" t="s">
        <v>426</v>
      </c>
      <c r="D21" s="349">
        <v>1568.7</v>
      </c>
      <c r="E21" s="349">
        <v>88.350000000000421</v>
      </c>
      <c r="F21" s="349">
        <v>0</v>
      </c>
      <c r="G21" s="349">
        <v>0</v>
      </c>
      <c r="H21" s="349">
        <v>0</v>
      </c>
      <c r="I21" s="349">
        <v>0</v>
      </c>
      <c r="J21" s="349">
        <v>0</v>
      </c>
      <c r="K21" s="349">
        <v>0</v>
      </c>
      <c r="L21" s="349">
        <v>0</v>
      </c>
      <c r="M21" s="349">
        <v>0</v>
      </c>
      <c r="N21" s="349">
        <v>0</v>
      </c>
      <c r="O21" s="349">
        <v>0</v>
      </c>
      <c r="P21" s="349">
        <v>0</v>
      </c>
      <c r="Q21" s="349">
        <v>0</v>
      </c>
      <c r="R21" s="349">
        <v>0</v>
      </c>
      <c r="S21" s="349">
        <v>0</v>
      </c>
      <c r="T21" s="349">
        <v>1657.0500000000004</v>
      </c>
      <c r="W21" s="4">
        <f t="shared" si="1"/>
        <v>396.90000000000009</v>
      </c>
      <c r="X21" s="4">
        <f t="shared" si="2"/>
        <v>88.350000000000421</v>
      </c>
      <c r="Y21" s="4">
        <f t="shared" si="3"/>
        <v>945.00000000000011</v>
      </c>
      <c r="Z21" s="4">
        <f t="shared" si="4"/>
        <v>226.80000000000004</v>
      </c>
      <c r="AA21" s="5">
        <f t="shared" si="5"/>
        <v>1657.0500000000006</v>
      </c>
      <c r="AD21" s="4">
        <v>1890</v>
      </c>
    </row>
    <row r="22" spans="1:30" x14ac:dyDescent="0.3">
      <c r="A22" s="348">
        <v>8732060</v>
      </c>
      <c r="B22" s="348" t="s">
        <v>106</v>
      </c>
      <c r="C22" s="348" t="s">
        <v>426</v>
      </c>
      <c r="D22" s="349">
        <v>838.30000000000007</v>
      </c>
      <c r="E22" s="349">
        <v>125.54999999999986</v>
      </c>
      <c r="F22" s="349">
        <v>0</v>
      </c>
      <c r="G22" s="349">
        <v>0</v>
      </c>
      <c r="H22" s="349">
        <v>0</v>
      </c>
      <c r="I22" s="349">
        <v>0</v>
      </c>
      <c r="J22" s="349">
        <v>0</v>
      </c>
      <c r="K22" s="349">
        <v>0</v>
      </c>
      <c r="L22" s="349">
        <v>0</v>
      </c>
      <c r="M22" s="349">
        <v>0</v>
      </c>
      <c r="N22" s="349">
        <v>0</v>
      </c>
      <c r="O22" s="349">
        <v>0</v>
      </c>
      <c r="P22" s="349">
        <v>0</v>
      </c>
      <c r="Q22" s="349">
        <v>0</v>
      </c>
      <c r="R22" s="349">
        <v>0</v>
      </c>
      <c r="S22" s="349">
        <v>0</v>
      </c>
      <c r="T22" s="349">
        <v>963.84999999999991</v>
      </c>
      <c r="W22" s="4">
        <f t="shared" si="1"/>
        <v>212.10000000000005</v>
      </c>
      <c r="X22" s="4">
        <f t="shared" si="2"/>
        <v>125.54999999999986</v>
      </c>
      <c r="Y22" s="4">
        <f t="shared" si="3"/>
        <v>505.00000000000006</v>
      </c>
      <c r="Z22" s="4">
        <f t="shared" si="4"/>
        <v>121.20000000000002</v>
      </c>
      <c r="AA22" s="5">
        <f t="shared" si="5"/>
        <v>963.85</v>
      </c>
      <c r="AD22" s="4">
        <v>1010</v>
      </c>
    </row>
    <row r="23" spans="1:30" x14ac:dyDescent="0.3">
      <c r="A23" s="348">
        <v>8732064</v>
      </c>
      <c r="B23" s="348" t="s">
        <v>311</v>
      </c>
      <c r="C23" s="348" t="s">
        <v>426</v>
      </c>
      <c r="D23" s="349">
        <v>738.7</v>
      </c>
      <c r="E23" s="349">
        <v>116.24999999999986</v>
      </c>
      <c r="F23" s="349">
        <v>0</v>
      </c>
      <c r="G23" s="349">
        <v>0</v>
      </c>
      <c r="H23" s="349">
        <v>0</v>
      </c>
      <c r="I23" s="349">
        <v>0</v>
      </c>
      <c r="J23" s="349">
        <v>0</v>
      </c>
      <c r="K23" s="349">
        <v>0</v>
      </c>
      <c r="L23" s="349">
        <v>0</v>
      </c>
      <c r="M23" s="349">
        <v>0</v>
      </c>
      <c r="N23" s="349">
        <v>0</v>
      </c>
      <c r="O23" s="349">
        <v>0</v>
      </c>
      <c r="P23" s="349">
        <v>0</v>
      </c>
      <c r="Q23" s="349">
        <v>0</v>
      </c>
      <c r="R23" s="349">
        <v>0</v>
      </c>
      <c r="S23" s="349">
        <v>0</v>
      </c>
      <c r="T23" s="349">
        <v>854.94999999999993</v>
      </c>
      <c r="W23" s="4">
        <f t="shared" si="1"/>
        <v>186.90000000000003</v>
      </c>
      <c r="X23" s="4">
        <f t="shared" si="2"/>
        <v>116.24999999999986</v>
      </c>
      <c r="Y23" s="4">
        <f t="shared" si="3"/>
        <v>445.00000000000006</v>
      </c>
      <c r="Z23" s="4">
        <f t="shared" si="4"/>
        <v>106.80000000000001</v>
      </c>
      <c r="AA23" s="5">
        <f t="shared" si="5"/>
        <v>854.94999999999982</v>
      </c>
      <c r="AD23" s="4">
        <v>890</v>
      </c>
    </row>
    <row r="24" spans="1:30" x14ac:dyDescent="0.3">
      <c r="A24" s="348">
        <v>8732065</v>
      </c>
      <c r="B24" s="348" t="s">
        <v>128</v>
      </c>
      <c r="C24" s="348" t="s">
        <v>426</v>
      </c>
      <c r="D24" s="349">
        <v>1593.6000000000001</v>
      </c>
      <c r="E24" s="349">
        <v>158.09999999999971</v>
      </c>
      <c r="F24" s="349">
        <v>0</v>
      </c>
      <c r="G24" s="349">
        <v>0</v>
      </c>
      <c r="H24" s="349">
        <v>0</v>
      </c>
      <c r="I24" s="349">
        <v>0</v>
      </c>
      <c r="J24" s="349">
        <v>0</v>
      </c>
      <c r="K24" s="349">
        <v>0</v>
      </c>
      <c r="L24" s="349">
        <v>0</v>
      </c>
      <c r="M24" s="349">
        <v>0</v>
      </c>
      <c r="N24" s="349">
        <v>0</v>
      </c>
      <c r="O24" s="349">
        <v>0</v>
      </c>
      <c r="P24" s="349">
        <v>0</v>
      </c>
      <c r="Q24" s="349">
        <v>0</v>
      </c>
      <c r="R24" s="349">
        <v>0</v>
      </c>
      <c r="S24" s="349">
        <v>0</v>
      </c>
      <c r="T24" s="349">
        <v>1751.6999999999998</v>
      </c>
      <c r="W24" s="4">
        <f t="shared" si="1"/>
        <v>403.2000000000001</v>
      </c>
      <c r="X24" s="4">
        <f t="shared" si="2"/>
        <v>158.09999999999971</v>
      </c>
      <c r="Y24" s="4">
        <f t="shared" si="3"/>
        <v>960.00000000000011</v>
      </c>
      <c r="Z24" s="4">
        <f t="shared" si="4"/>
        <v>230.40000000000003</v>
      </c>
      <c r="AA24" s="5">
        <f t="shared" si="5"/>
        <v>1751.7</v>
      </c>
      <c r="AD24" s="4">
        <v>1920</v>
      </c>
    </row>
    <row r="25" spans="1:30" x14ac:dyDescent="0.3">
      <c r="A25" s="348">
        <v>8732066</v>
      </c>
      <c r="B25" s="348" t="s">
        <v>209</v>
      </c>
      <c r="C25" s="348" t="s">
        <v>426</v>
      </c>
      <c r="D25" s="349">
        <v>1718.1000000000001</v>
      </c>
      <c r="E25" s="349">
        <v>125.55000000000035</v>
      </c>
      <c r="F25" s="349">
        <v>0</v>
      </c>
      <c r="G25" s="349">
        <v>0</v>
      </c>
      <c r="H25" s="349">
        <v>0</v>
      </c>
      <c r="I25" s="349">
        <v>0</v>
      </c>
      <c r="J25" s="349">
        <v>0</v>
      </c>
      <c r="K25" s="349">
        <v>0</v>
      </c>
      <c r="L25" s="349">
        <v>0</v>
      </c>
      <c r="M25" s="349">
        <v>0</v>
      </c>
      <c r="N25" s="349">
        <v>0</v>
      </c>
      <c r="O25" s="349">
        <v>0</v>
      </c>
      <c r="P25" s="349">
        <v>0</v>
      </c>
      <c r="Q25" s="349">
        <v>0</v>
      </c>
      <c r="R25" s="349">
        <v>0</v>
      </c>
      <c r="S25" s="349">
        <v>0</v>
      </c>
      <c r="T25" s="349">
        <v>1843.6500000000005</v>
      </c>
      <c r="W25" s="4">
        <f t="shared" si="1"/>
        <v>434.70000000000016</v>
      </c>
      <c r="X25" s="4">
        <f t="shared" si="2"/>
        <v>125.55000000000035</v>
      </c>
      <c r="Y25" s="4">
        <f t="shared" si="3"/>
        <v>1035.0000000000002</v>
      </c>
      <c r="Z25" s="4">
        <f t="shared" si="4"/>
        <v>248.40000000000006</v>
      </c>
      <c r="AA25" s="5">
        <f t="shared" si="5"/>
        <v>1843.6500000000008</v>
      </c>
      <c r="AD25" s="4">
        <v>2070</v>
      </c>
    </row>
    <row r="26" spans="1:30" x14ac:dyDescent="0.3">
      <c r="A26" s="348">
        <v>8732068</v>
      </c>
      <c r="B26" s="348" t="s">
        <v>164</v>
      </c>
      <c r="C26" s="348" t="s">
        <v>426</v>
      </c>
      <c r="D26" s="349">
        <v>738.7</v>
      </c>
      <c r="E26" s="349">
        <v>172.05000000000015</v>
      </c>
      <c r="F26" s="349">
        <v>0</v>
      </c>
      <c r="G26" s="349">
        <v>0</v>
      </c>
      <c r="H26" s="349">
        <v>0</v>
      </c>
      <c r="I26" s="349">
        <v>0</v>
      </c>
      <c r="J26" s="349">
        <v>0</v>
      </c>
      <c r="K26" s="349">
        <v>0</v>
      </c>
      <c r="L26" s="349">
        <v>0</v>
      </c>
      <c r="M26" s="349">
        <v>0</v>
      </c>
      <c r="N26" s="349">
        <v>0</v>
      </c>
      <c r="O26" s="349">
        <v>0</v>
      </c>
      <c r="P26" s="349">
        <v>0</v>
      </c>
      <c r="Q26" s="349">
        <v>0</v>
      </c>
      <c r="R26" s="349">
        <v>0</v>
      </c>
      <c r="S26" s="349">
        <v>0</v>
      </c>
      <c r="T26" s="349">
        <v>910.75000000000023</v>
      </c>
      <c r="W26" s="4">
        <f t="shared" si="1"/>
        <v>186.90000000000003</v>
      </c>
      <c r="X26" s="4">
        <f t="shared" si="2"/>
        <v>172.05000000000015</v>
      </c>
      <c r="Y26" s="4">
        <f t="shared" si="3"/>
        <v>445.00000000000006</v>
      </c>
      <c r="Z26" s="4">
        <f t="shared" si="4"/>
        <v>106.80000000000001</v>
      </c>
      <c r="AA26" s="5">
        <f t="shared" si="5"/>
        <v>910.75000000000023</v>
      </c>
      <c r="AD26" s="4">
        <v>890</v>
      </c>
    </row>
    <row r="27" spans="1:30" x14ac:dyDescent="0.3">
      <c r="A27" s="348">
        <v>8732070</v>
      </c>
      <c r="B27" s="348" t="s">
        <v>254</v>
      </c>
      <c r="C27" s="348" t="s">
        <v>426</v>
      </c>
      <c r="D27" s="349">
        <v>2390.4</v>
      </c>
      <c r="E27" s="349">
        <v>227.85000000000019</v>
      </c>
      <c r="F27" s="349">
        <v>0</v>
      </c>
      <c r="G27" s="349">
        <v>0</v>
      </c>
      <c r="H27" s="349">
        <v>0</v>
      </c>
      <c r="I27" s="349">
        <v>0</v>
      </c>
      <c r="J27" s="349">
        <v>0</v>
      </c>
      <c r="K27" s="349">
        <v>0</v>
      </c>
      <c r="L27" s="349">
        <v>0</v>
      </c>
      <c r="M27" s="349">
        <v>0</v>
      </c>
      <c r="N27" s="349">
        <v>0</v>
      </c>
      <c r="O27" s="349">
        <v>0</v>
      </c>
      <c r="P27" s="349">
        <v>0</v>
      </c>
      <c r="Q27" s="349">
        <v>0</v>
      </c>
      <c r="R27" s="349">
        <v>0</v>
      </c>
      <c r="S27" s="349">
        <v>0</v>
      </c>
      <c r="T27" s="349">
        <v>2618.2500000000005</v>
      </c>
      <c r="W27" s="4">
        <f t="shared" si="1"/>
        <v>604.80000000000018</v>
      </c>
      <c r="X27" s="4">
        <f t="shared" si="2"/>
        <v>227.85000000000019</v>
      </c>
      <c r="Y27" s="4">
        <f t="shared" si="3"/>
        <v>1440.0000000000002</v>
      </c>
      <c r="Z27" s="4">
        <f t="shared" si="4"/>
        <v>345.60000000000008</v>
      </c>
      <c r="AA27" s="5">
        <f t="shared" si="5"/>
        <v>2618.2500000000005</v>
      </c>
      <c r="AD27" s="4">
        <v>2880</v>
      </c>
    </row>
    <row r="28" spans="1:30" x14ac:dyDescent="0.3">
      <c r="A28" s="348">
        <v>8732074</v>
      </c>
      <c r="B28" s="348" t="s">
        <v>212</v>
      </c>
      <c r="C28" s="348" t="s">
        <v>426</v>
      </c>
      <c r="D28" s="349">
        <v>3253.6000000000004</v>
      </c>
      <c r="E28" s="349">
        <v>432.45000000000061</v>
      </c>
      <c r="F28" s="349">
        <v>0</v>
      </c>
      <c r="G28" s="349">
        <v>0</v>
      </c>
      <c r="H28" s="349">
        <v>0</v>
      </c>
      <c r="I28" s="349">
        <v>0</v>
      </c>
      <c r="J28" s="349">
        <v>0</v>
      </c>
      <c r="K28" s="349">
        <v>0</v>
      </c>
      <c r="L28" s="349">
        <v>0</v>
      </c>
      <c r="M28" s="349">
        <v>0</v>
      </c>
      <c r="N28" s="349">
        <v>0</v>
      </c>
      <c r="O28" s="349">
        <v>0</v>
      </c>
      <c r="P28" s="349">
        <v>0</v>
      </c>
      <c r="Q28" s="349">
        <v>0</v>
      </c>
      <c r="R28" s="349">
        <v>0</v>
      </c>
      <c r="S28" s="349">
        <v>0</v>
      </c>
      <c r="T28" s="349">
        <v>3686.0500000000011</v>
      </c>
      <c r="W28" s="4">
        <f t="shared" si="1"/>
        <v>823.20000000000027</v>
      </c>
      <c r="X28" s="4">
        <f t="shared" si="2"/>
        <v>432.45000000000061</v>
      </c>
      <c r="Y28" s="4">
        <f t="shared" si="3"/>
        <v>1960.0000000000005</v>
      </c>
      <c r="Z28" s="4">
        <f t="shared" si="4"/>
        <v>470.40000000000009</v>
      </c>
      <c r="AA28" s="5">
        <f t="shared" si="5"/>
        <v>3686.0500000000015</v>
      </c>
      <c r="AD28" s="4">
        <v>3920</v>
      </c>
    </row>
    <row r="29" spans="1:30" x14ac:dyDescent="0.3">
      <c r="A29" s="348">
        <v>8732075</v>
      </c>
      <c r="B29" s="348" t="s">
        <v>214</v>
      </c>
      <c r="C29" s="348" t="s">
        <v>426</v>
      </c>
      <c r="D29" s="349">
        <v>1767.9</v>
      </c>
      <c r="E29" s="349">
        <v>320.85000000000002</v>
      </c>
      <c r="F29" s="349">
        <v>0</v>
      </c>
      <c r="G29" s="349">
        <v>0</v>
      </c>
      <c r="H29" s="349">
        <v>0</v>
      </c>
      <c r="I29" s="349">
        <v>0</v>
      </c>
      <c r="J29" s="349">
        <v>0</v>
      </c>
      <c r="K29" s="349">
        <v>0</v>
      </c>
      <c r="L29" s="349">
        <v>0</v>
      </c>
      <c r="M29" s="349">
        <v>0</v>
      </c>
      <c r="N29" s="349">
        <v>0</v>
      </c>
      <c r="O29" s="349">
        <v>0</v>
      </c>
      <c r="P29" s="349">
        <v>0</v>
      </c>
      <c r="Q29" s="349">
        <v>0</v>
      </c>
      <c r="R29" s="349">
        <v>0</v>
      </c>
      <c r="S29" s="349">
        <v>0</v>
      </c>
      <c r="T29" s="349">
        <v>2088.75</v>
      </c>
      <c r="W29" s="4">
        <f t="shared" si="1"/>
        <v>447.30000000000007</v>
      </c>
      <c r="X29" s="4">
        <f t="shared" si="2"/>
        <v>320.85000000000002</v>
      </c>
      <c r="Y29" s="4">
        <f t="shared" si="3"/>
        <v>1065.0000000000002</v>
      </c>
      <c r="Z29" s="4">
        <f t="shared" si="4"/>
        <v>255.60000000000002</v>
      </c>
      <c r="AA29" s="5">
        <f t="shared" si="5"/>
        <v>2088.7500000000005</v>
      </c>
      <c r="AD29" s="4">
        <v>2130</v>
      </c>
    </row>
    <row r="30" spans="1:30" x14ac:dyDescent="0.3">
      <c r="A30" s="348">
        <v>8732082</v>
      </c>
      <c r="B30" s="348" t="s">
        <v>105</v>
      </c>
      <c r="C30" s="348" t="s">
        <v>426</v>
      </c>
      <c r="D30" s="349">
        <v>1286.5</v>
      </c>
      <c r="E30" s="349">
        <v>269.70000000000016</v>
      </c>
      <c r="F30" s="349">
        <v>0</v>
      </c>
      <c r="G30" s="349">
        <v>0</v>
      </c>
      <c r="H30" s="349">
        <v>0</v>
      </c>
      <c r="I30" s="349">
        <v>0</v>
      </c>
      <c r="J30" s="349">
        <v>0</v>
      </c>
      <c r="K30" s="349">
        <v>0</v>
      </c>
      <c r="L30" s="349">
        <v>0</v>
      </c>
      <c r="M30" s="349">
        <v>0</v>
      </c>
      <c r="N30" s="349">
        <v>0</v>
      </c>
      <c r="O30" s="349">
        <v>0</v>
      </c>
      <c r="P30" s="349">
        <v>0</v>
      </c>
      <c r="Q30" s="349">
        <v>0</v>
      </c>
      <c r="R30" s="349">
        <v>0</v>
      </c>
      <c r="S30" s="349">
        <v>0</v>
      </c>
      <c r="T30" s="349">
        <v>1556.2000000000003</v>
      </c>
      <c r="W30" s="4">
        <f t="shared" si="1"/>
        <v>325.50000000000006</v>
      </c>
      <c r="X30" s="4">
        <f t="shared" si="2"/>
        <v>269.70000000000016</v>
      </c>
      <c r="Y30" s="4">
        <f t="shared" si="3"/>
        <v>775.00000000000011</v>
      </c>
      <c r="Z30" s="4">
        <f t="shared" si="4"/>
        <v>186.00000000000003</v>
      </c>
      <c r="AA30" s="5">
        <f t="shared" si="5"/>
        <v>1556.2000000000003</v>
      </c>
      <c r="AD30" s="4">
        <v>1550</v>
      </c>
    </row>
    <row r="31" spans="1:30" x14ac:dyDescent="0.3">
      <c r="A31" s="348">
        <v>8732083</v>
      </c>
      <c r="B31" s="348" t="s">
        <v>95</v>
      </c>
      <c r="C31" s="348" t="s">
        <v>426</v>
      </c>
      <c r="D31" s="349">
        <v>904.7</v>
      </c>
      <c r="E31" s="349">
        <v>139.49999999999991</v>
      </c>
      <c r="F31" s="349">
        <v>0</v>
      </c>
      <c r="G31" s="349">
        <v>0</v>
      </c>
      <c r="H31" s="349">
        <v>0</v>
      </c>
      <c r="I31" s="349">
        <v>0</v>
      </c>
      <c r="J31" s="349">
        <v>0</v>
      </c>
      <c r="K31" s="349">
        <v>0</v>
      </c>
      <c r="L31" s="349">
        <v>0</v>
      </c>
      <c r="M31" s="349">
        <v>0</v>
      </c>
      <c r="N31" s="349">
        <v>0</v>
      </c>
      <c r="O31" s="349">
        <v>0</v>
      </c>
      <c r="P31" s="349">
        <v>0</v>
      </c>
      <c r="Q31" s="349">
        <v>0</v>
      </c>
      <c r="R31" s="349">
        <v>0</v>
      </c>
      <c r="S31" s="349">
        <v>0</v>
      </c>
      <c r="T31" s="349">
        <v>1044.2</v>
      </c>
      <c r="W31" s="4">
        <f t="shared" si="1"/>
        <v>228.90000000000003</v>
      </c>
      <c r="X31" s="4">
        <f t="shared" si="2"/>
        <v>139.49999999999991</v>
      </c>
      <c r="Y31" s="4">
        <f t="shared" si="3"/>
        <v>545.00000000000011</v>
      </c>
      <c r="Z31" s="4">
        <f t="shared" si="4"/>
        <v>130.80000000000001</v>
      </c>
      <c r="AA31" s="5">
        <f t="shared" si="5"/>
        <v>1044.2</v>
      </c>
      <c r="AD31" s="4">
        <v>1090</v>
      </c>
    </row>
    <row r="32" spans="1:30" x14ac:dyDescent="0.3">
      <c r="A32" s="348">
        <v>8732084</v>
      </c>
      <c r="B32" s="348" t="s">
        <v>283</v>
      </c>
      <c r="C32" s="348" t="s">
        <v>426</v>
      </c>
      <c r="D32" s="349">
        <v>1469.1000000000001</v>
      </c>
      <c r="E32" s="349">
        <v>190.64999999999998</v>
      </c>
      <c r="F32" s="349">
        <v>0</v>
      </c>
      <c r="G32" s="349">
        <v>0</v>
      </c>
      <c r="H32" s="349">
        <v>0</v>
      </c>
      <c r="I32" s="349">
        <v>0</v>
      </c>
      <c r="J32" s="349">
        <v>0</v>
      </c>
      <c r="K32" s="349">
        <v>0</v>
      </c>
      <c r="L32" s="349">
        <v>0</v>
      </c>
      <c r="M32" s="349">
        <v>0</v>
      </c>
      <c r="N32" s="349">
        <v>0</v>
      </c>
      <c r="O32" s="349">
        <v>0</v>
      </c>
      <c r="P32" s="349">
        <v>0</v>
      </c>
      <c r="Q32" s="349">
        <v>0</v>
      </c>
      <c r="R32" s="349">
        <v>0</v>
      </c>
      <c r="S32" s="349">
        <v>0</v>
      </c>
      <c r="T32" s="349">
        <v>1659.75</v>
      </c>
      <c r="W32" s="4">
        <f t="shared" si="1"/>
        <v>371.7000000000001</v>
      </c>
      <c r="X32" s="4">
        <f t="shared" si="2"/>
        <v>190.64999999999998</v>
      </c>
      <c r="Y32" s="4">
        <f t="shared" si="3"/>
        <v>885.00000000000011</v>
      </c>
      <c r="Z32" s="4">
        <f t="shared" si="4"/>
        <v>212.40000000000003</v>
      </c>
      <c r="AA32" s="5">
        <f t="shared" si="5"/>
        <v>1659.7500000000005</v>
      </c>
      <c r="AD32" s="4">
        <v>1770</v>
      </c>
    </row>
    <row r="33" spans="1:30" x14ac:dyDescent="0.3">
      <c r="A33" s="348">
        <v>8732091</v>
      </c>
      <c r="B33" s="348" t="s">
        <v>127</v>
      </c>
      <c r="C33" s="348" t="s">
        <v>426</v>
      </c>
      <c r="D33" s="349">
        <v>1386.1000000000001</v>
      </c>
      <c r="E33" s="349">
        <v>213.89999999999989</v>
      </c>
      <c r="F33" s="349">
        <v>0</v>
      </c>
      <c r="G33" s="349">
        <v>0</v>
      </c>
      <c r="H33" s="349">
        <v>0</v>
      </c>
      <c r="I33" s="349">
        <v>0</v>
      </c>
      <c r="J33" s="349">
        <v>0</v>
      </c>
      <c r="K33" s="349">
        <v>0</v>
      </c>
      <c r="L33" s="349">
        <v>0</v>
      </c>
      <c r="M33" s="349">
        <v>0</v>
      </c>
      <c r="N33" s="349">
        <v>0</v>
      </c>
      <c r="O33" s="349">
        <v>0</v>
      </c>
      <c r="P33" s="349">
        <v>0</v>
      </c>
      <c r="Q33" s="349">
        <v>0</v>
      </c>
      <c r="R33" s="349">
        <v>0</v>
      </c>
      <c r="S33" s="349">
        <v>0</v>
      </c>
      <c r="T33" s="349">
        <v>1600</v>
      </c>
      <c r="W33" s="4">
        <f t="shared" si="1"/>
        <v>350.7000000000001</v>
      </c>
      <c r="X33" s="4">
        <f t="shared" si="2"/>
        <v>213.89999999999989</v>
      </c>
      <c r="Y33" s="4">
        <f t="shared" si="3"/>
        <v>835.00000000000011</v>
      </c>
      <c r="Z33" s="4">
        <f t="shared" si="4"/>
        <v>200.40000000000003</v>
      </c>
      <c r="AA33" s="5">
        <f t="shared" si="5"/>
        <v>1600.0000000000002</v>
      </c>
      <c r="AD33" s="4">
        <v>1670</v>
      </c>
    </row>
    <row r="34" spans="1:30" x14ac:dyDescent="0.3">
      <c r="A34" s="348">
        <v>8732107</v>
      </c>
      <c r="B34" s="348" t="s">
        <v>228</v>
      </c>
      <c r="C34" s="348" t="s">
        <v>426</v>
      </c>
      <c r="D34" s="349">
        <v>3220.4</v>
      </c>
      <c r="E34" s="349">
        <v>316.20000000000022</v>
      </c>
      <c r="F34" s="349">
        <v>0</v>
      </c>
      <c r="G34" s="349">
        <v>0</v>
      </c>
      <c r="H34" s="349">
        <v>0</v>
      </c>
      <c r="I34" s="349">
        <v>0</v>
      </c>
      <c r="J34" s="349">
        <v>0</v>
      </c>
      <c r="K34" s="349">
        <v>0</v>
      </c>
      <c r="L34" s="349">
        <v>0</v>
      </c>
      <c r="M34" s="349">
        <v>0</v>
      </c>
      <c r="N34" s="349">
        <v>0</v>
      </c>
      <c r="O34" s="349">
        <v>0</v>
      </c>
      <c r="P34" s="349">
        <v>0</v>
      </c>
      <c r="Q34" s="349">
        <v>0</v>
      </c>
      <c r="R34" s="349">
        <v>0</v>
      </c>
      <c r="S34" s="349">
        <v>0</v>
      </c>
      <c r="T34" s="349">
        <v>3536.6000000000004</v>
      </c>
      <c r="W34" s="4">
        <f t="shared" si="1"/>
        <v>814.80000000000018</v>
      </c>
      <c r="X34" s="4">
        <f t="shared" si="2"/>
        <v>316.20000000000022</v>
      </c>
      <c r="Y34" s="4">
        <f t="shared" si="3"/>
        <v>1940.0000000000002</v>
      </c>
      <c r="Z34" s="4">
        <f t="shared" si="4"/>
        <v>465.6</v>
      </c>
      <c r="AA34" s="5">
        <f t="shared" si="5"/>
        <v>3536.6000000000008</v>
      </c>
      <c r="AD34" s="4">
        <v>3880</v>
      </c>
    </row>
    <row r="35" spans="1:30" x14ac:dyDescent="0.3">
      <c r="A35" s="348">
        <v>8732109</v>
      </c>
      <c r="B35" s="348" t="s">
        <v>232</v>
      </c>
      <c r="C35" s="348" t="s">
        <v>426</v>
      </c>
      <c r="D35" s="349">
        <v>1867.5000000000002</v>
      </c>
      <c r="E35" s="349">
        <v>74.399999999999991</v>
      </c>
      <c r="F35" s="349">
        <v>0</v>
      </c>
      <c r="G35" s="349">
        <v>0</v>
      </c>
      <c r="H35" s="349">
        <v>0</v>
      </c>
      <c r="I35" s="349">
        <v>0</v>
      </c>
      <c r="J35" s="349">
        <v>0</v>
      </c>
      <c r="K35" s="349">
        <v>0</v>
      </c>
      <c r="L35" s="349">
        <v>0</v>
      </c>
      <c r="M35" s="349">
        <v>0</v>
      </c>
      <c r="N35" s="349">
        <v>0</v>
      </c>
      <c r="O35" s="349">
        <v>0</v>
      </c>
      <c r="P35" s="349">
        <v>0</v>
      </c>
      <c r="Q35" s="349">
        <v>0</v>
      </c>
      <c r="R35" s="349">
        <v>0</v>
      </c>
      <c r="S35" s="349">
        <v>0</v>
      </c>
      <c r="T35" s="349">
        <v>1941.9000000000003</v>
      </c>
      <c r="W35" s="4">
        <f t="shared" si="1"/>
        <v>472.50000000000011</v>
      </c>
      <c r="X35" s="4">
        <f t="shared" si="2"/>
        <v>74.399999999999991</v>
      </c>
      <c r="Y35" s="4">
        <f t="shared" si="3"/>
        <v>1125.0000000000002</v>
      </c>
      <c r="Z35" s="4">
        <f t="shared" si="4"/>
        <v>270.00000000000006</v>
      </c>
      <c r="AA35" s="5">
        <f t="shared" si="5"/>
        <v>1941.9000000000003</v>
      </c>
      <c r="AD35" s="4">
        <v>2250</v>
      </c>
    </row>
    <row r="36" spans="1:30" x14ac:dyDescent="0.3">
      <c r="A36" s="348">
        <v>8732115</v>
      </c>
      <c r="B36" s="348" t="s">
        <v>259</v>
      </c>
      <c r="C36" s="348" t="s">
        <v>426</v>
      </c>
      <c r="D36" s="349">
        <v>2946.5000000000005</v>
      </c>
      <c r="E36" s="349">
        <v>706.80000000000007</v>
      </c>
      <c r="F36" s="349">
        <v>0</v>
      </c>
      <c r="G36" s="349">
        <v>0</v>
      </c>
      <c r="H36" s="349">
        <v>0</v>
      </c>
      <c r="I36" s="349">
        <v>0</v>
      </c>
      <c r="J36" s="349">
        <v>0</v>
      </c>
      <c r="K36" s="349">
        <v>0</v>
      </c>
      <c r="L36" s="349">
        <v>0</v>
      </c>
      <c r="M36" s="349">
        <v>0</v>
      </c>
      <c r="N36" s="349">
        <v>0</v>
      </c>
      <c r="O36" s="349">
        <v>0</v>
      </c>
      <c r="P36" s="349">
        <v>0</v>
      </c>
      <c r="Q36" s="349">
        <v>0</v>
      </c>
      <c r="R36" s="349">
        <v>0</v>
      </c>
      <c r="S36" s="349">
        <v>0</v>
      </c>
      <c r="T36" s="349">
        <v>3653.3000000000006</v>
      </c>
      <c r="W36" s="4">
        <f t="shared" si="1"/>
        <v>745.50000000000023</v>
      </c>
      <c r="X36" s="4">
        <f t="shared" si="2"/>
        <v>706.80000000000007</v>
      </c>
      <c r="Y36" s="4">
        <f t="shared" si="3"/>
        <v>1775.0000000000005</v>
      </c>
      <c r="Z36" s="4">
        <f t="shared" si="4"/>
        <v>426.00000000000011</v>
      </c>
      <c r="AA36" s="5">
        <f t="shared" si="5"/>
        <v>3653.3000000000006</v>
      </c>
      <c r="AD36" s="4">
        <v>3550</v>
      </c>
    </row>
    <row r="37" spans="1:30" x14ac:dyDescent="0.3">
      <c r="A37" s="348">
        <v>8732118</v>
      </c>
      <c r="B37" s="348" t="s">
        <v>97</v>
      </c>
      <c r="C37" s="348" t="s">
        <v>426</v>
      </c>
      <c r="D37" s="349">
        <v>3112.5000000000005</v>
      </c>
      <c r="E37" s="349">
        <v>739.35</v>
      </c>
      <c r="F37" s="349">
        <v>0</v>
      </c>
      <c r="G37" s="349">
        <v>0</v>
      </c>
      <c r="H37" s="349">
        <v>0</v>
      </c>
      <c r="I37" s="349">
        <v>0</v>
      </c>
      <c r="J37" s="349">
        <v>0</v>
      </c>
      <c r="K37" s="349">
        <v>0</v>
      </c>
      <c r="L37" s="349">
        <v>0</v>
      </c>
      <c r="M37" s="349">
        <v>0</v>
      </c>
      <c r="N37" s="349">
        <v>0</v>
      </c>
      <c r="O37" s="349">
        <v>0</v>
      </c>
      <c r="P37" s="349">
        <v>0</v>
      </c>
      <c r="Q37" s="349">
        <v>0</v>
      </c>
      <c r="R37" s="349">
        <v>0</v>
      </c>
      <c r="S37" s="349">
        <v>0</v>
      </c>
      <c r="T37" s="349">
        <v>3851.8500000000004</v>
      </c>
      <c r="W37" s="4">
        <f t="shared" si="1"/>
        <v>787.50000000000023</v>
      </c>
      <c r="X37" s="4">
        <f t="shared" si="2"/>
        <v>739.35</v>
      </c>
      <c r="Y37" s="4">
        <f t="shared" si="3"/>
        <v>1875.0000000000005</v>
      </c>
      <c r="Z37" s="4">
        <f t="shared" si="4"/>
        <v>450.00000000000011</v>
      </c>
      <c r="AA37" s="5">
        <f t="shared" si="5"/>
        <v>3851.8500000000008</v>
      </c>
      <c r="AD37" s="4">
        <v>3750</v>
      </c>
    </row>
    <row r="38" spans="1:30" x14ac:dyDescent="0.3">
      <c r="A38" s="348">
        <v>8732119</v>
      </c>
      <c r="B38" s="348" t="s">
        <v>130</v>
      </c>
      <c r="C38" s="348" t="s">
        <v>426</v>
      </c>
      <c r="D38" s="349">
        <v>1726.4</v>
      </c>
      <c r="E38" s="349">
        <v>232.49999999999966</v>
      </c>
      <c r="F38" s="349">
        <v>0</v>
      </c>
      <c r="G38" s="349">
        <v>0</v>
      </c>
      <c r="H38" s="349">
        <v>0</v>
      </c>
      <c r="I38" s="349">
        <v>0</v>
      </c>
      <c r="J38" s="349">
        <v>0</v>
      </c>
      <c r="K38" s="349">
        <v>0</v>
      </c>
      <c r="L38" s="349">
        <v>0</v>
      </c>
      <c r="M38" s="349">
        <v>0</v>
      </c>
      <c r="N38" s="349">
        <v>0</v>
      </c>
      <c r="O38" s="349">
        <v>0</v>
      </c>
      <c r="P38" s="349">
        <v>0</v>
      </c>
      <c r="Q38" s="349">
        <v>0</v>
      </c>
      <c r="R38" s="349">
        <v>0</v>
      </c>
      <c r="S38" s="349">
        <v>0</v>
      </c>
      <c r="T38" s="349">
        <v>1958.8999999999996</v>
      </c>
      <c r="W38" s="4">
        <f t="shared" si="1"/>
        <v>436.80000000000007</v>
      </c>
      <c r="X38" s="4">
        <f t="shared" si="2"/>
        <v>232.49999999999966</v>
      </c>
      <c r="Y38" s="4">
        <f t="shared" si="3"/>
        <v>1040.0000000000002</v>
      </c>
      <c r="Z38" s="4">
        <f t="shared" si="4"/>
        <v>249.60000000000002</v>
      </c>
      <c r="AA38" s="5">
        <f t="shared" si="5"/>
        <v>1958.9</v>
      </c>
      <c r="AD38" s="4">
        <v>2080</v>
      </c>
    </row>
    <row r="39" spans="1:30" x14ac:dyDescent="0.3">
      <c r="A39" s="348">
        <v>8732121</v>
      </c>
      <c r="B39" s="348" t="s">
        <v>216</v>
      </c>
      <c r="C39" s="348" t="s">
        <v>426</v>
      </c>
      <c r="D39" s="349">
        <v>3253.6000000000004</v>
      </c>
      <c r="E39" s="349">
        <v>325.5000000000008</v>
      </c>
      <c r="F39" s="349">
        <v>0</v>
      </c>
      <c r="G39" s="349">
        <v>0</v>
      </c>
      <c r="H39" s="349">
        <v>0</v>
      </c>
      <c r="I39" s="349">
        <v>0</v>
      </c>
      <c r="J39" s="349">
        <v>0</v>
      </c>
      <c r="K39" s="349">
        <v>0</v>
      </c>
      <c r="L39" s="349">
        <v>0</v>
      </c>
      <c r="M39" s="349">
        <v>0</v>
      </c>
      <c r="N39" s="349">
        <v>0</v>
      </c>
      <c r="O39" s="349">
        <v>0</v>
      </c>
      <c r="P39" s="349">
        <v>0</v>
      </c>
      <c r="Q39" s="349">
        <v>0</v>
      </c>
      <c r="R39" s="349">
        <v>0</v>
      </c>
      <c r="S39" s="349">
        <v>0</v>
      </c>
      <c r="T39" s="349">
        <v>3579.1000000000013</v>
      </c>
      <c r="W39" s="4">
        <f t="shared" si="1"/>
        <v>823.20000000000027</v>
      </c>
      <c r="X39" s="4">
        <f t="shared" si="2"/>
        <v>325.5000000000008</v>
      </c>
      <c r="Y39" s="4">
        <f t="shared" si="3"/>
        <v>1960.0000000000005</v>
      </c>
      <c r="Z39" s="4">
        <f t="shared" si="4"/>
        <v>470.40000000000009</v>
      </c>
      <c r="AA39" s="5">
        <f t="shared" si="5"/>
        <v>3579.1000000000017</v>
      </c>
      <c r="AD39" s="4">
        <v>3920</v>
      </c>
    </row>
    <row r="40" spans="1:30" x14ac:dyDescent="0.3">
      <c r="A40" s="348">
        <v>8732123</v>
      </c>
      <c r="B40" s="348" t="s">
        <v>295</v>
      </c>
      <c r="C40" s="348" t="s">
        <v>426</v>
      </c>
      <c r="D40" s="349">
        <v>1734.7</v>
      </c>
      <c r="E40" s="349">
        <v>469.64999999999964</v>
      </c>
      <c r="F40" s="349">
        <v>0</v>
      </c>
      <c r="G40" s="349">
        <v>0</v>
      </c>
      <c r="H40" s="349">
        <v>0</v>
      </c>
      <c r="I40" s="349">
        <v>0</v>
      </c>
      <c r="J40" s="349">
        <v>0</v>
      </c>
      <c r="K40" s="349">
        <v>0</v>
      </c>
      <c r="L40" s="349">
        <v>0</v>
      </c>
      <c r="M40" s="349">
        <v>0</v>
      </c>
      <c r="N40" s="349">
        <v>0</v>
      </c>
      <c r="O40" s="349">
        <v>0</v>
      </c>
      <c r="P40" s="349">
        <v>0</v>
      </c>
      <c r="Q40" s="349">
        <v>0</v>
      </c>
      <c r="R40" s="349">
        <v>0</v>
      </c>
      <c r="S40" s="349">
        <v>0</v>
      </c>
      <c r="T40" s="349">
        <v>2204.3499999999995</v>
      </c>
      <c r="W40" s="4">
        <f t="shared" si="1"/>
        <v>438.90000000000009</v>
      </c>
      <c r="X40" s="4">
        <f t="shared" si="2"/>
        <v>469.64999999999964</v>
      </c>
      <c r="Y40" s="4">
        <f t="shared" si="3"/>
        <v>1045.0000000000002</v>
      </c>
      <c r="Z40" s="4">
        <f t="shared" si="4"/>
        <v>250.8</v>
      </c>
      <c r="AA40" s="5">
        <f t="shared" si="5"/>
        <v>2204.35</v>
      </c>
      <c r="AD40" s="4">
        <v>2090</v>
      </c>
    </row>
    <row r="41" spans="1:30" x14ac:dyDescent="0.3">
      <c r="A41" s="348">
        <v>8732205</v>
      </c>
      <c r="B41" s="348" t="s">
        <v>185</v>
      </c>
      <c r="C41" s="348" t="s">
        <v>426</v>
      </c>
      <c r="D41" s="349">
        <v>622.5</v>
      </c>
      <c r="E41" s="349">
        <v>65.100000000000122</v>
      </c>
      <c r="F41" s="349">
        <v>0</v>
      </c>
      <c r="G41" s="349">
        <v>0</v>
      </c>
      <c r="H41" s="349">
        <v>0</v>
      </c>
      <c r="I41" s="349">
        <v>0</v>
      </c>
      <c r="J41" s="349">
        <v>0</v>
      </c>
      <c r="K41" s="349">
        <v>0</v>
      </c>
      <c r="L41" s="349">
        <v>0</v>
      </c>
      <c r="M41" s="349">
        <v>0</v>
      </c>
      <c r="N41" s="349">
        <v>0</v>
      </c>
      <c r="O41" s="349">
        <v>0</v>
      </c>
      <c r="P41" s="349">
        <v>0</v>
      </c>
      <c r="Q41" s="349">
        <v>0</v>
      </c>
      <c r="R41" s="349">
        <v>0</v>
      </c>
      <c r="S41" s="349">
        <v>0</v>
      </c>
      <c r="T41" s="349">
        <v>687.60000000000014</v>
      </c>
      <c r="W41" s="4">
        <f t="shared" si="1"/>
        <v>157.50000000000003</v>
      </c>
      <c r="X41" s="4">
        <f t="shared" si="2"/>
        <v>65.100000000000122</v>
      </c>
      <c r="Y41" s="4">
        <f t="shared" si="3"/>
        <v>375.00000000000006</v>
      </c>
      <c r="Z41" s="4">
        <f t="shared" si="4"/>
        <v>90.000000000000014</v>
      </c>
      <c r="AA41" s="5">
        <f t="shared" si="5"/>
        <v>687.60000000000014</v>
      </c>
      <c r="AD41" s="4">
        <v>750</v>
      </c>
    </row>
    <row r="42" spans="1:30" x14ac:dyDescent="0.3">
      <c r="A42" s="348">
        <v>8732208</v>
      </c>
      <c r="B42" s="348" t="s">
        <v>158</v>
      </c>
      <c r="C42" s="348" t="s">
        <v>426</v>
      </c>
      <c r="D42" s="349">
        <v>1560.4</v>
      </c>
      <c r="E42" s="349">
        <v>158.09999999999982</v>
      </c>
      <c r="F42" s="349">
        <v>0</v>
      </c>
      <c r="G42" s="349">
        <v>0</v>
      </c>
      <c r="H42" s="349">
        <v>0</v>
      </c>
      <c r="I42" s="349">
        <v>0</v>
      </c>
      <c r="J42" s="349">
        <v>0</v>
      </c>
      <c r="K42" s="349">
        <v>0</v>
      </c>
      <c r="L42" s="349">
        <v>0</v>
      </c>
      <c r="M42" s="349">
        <v>0</v>
      </c>
      <c r="N42" s="349">
        <v>0</v>
      </c>
      <c r="O42" s="349">
        <v>0</v>
      </c>
      <c r="P42" s="349">
        <v>0</v>
      </c>
      <c r="Q42" s="349">
        <v>0</v>
      </c>
      <c r="R42" s="349">
        <v>0</v>
      </c>
      <c r="S42" s="349">
        <v>0</v>
      </c>
      <c r="T42" s="349">
        <v>1718.5</v>
      </c>
      <c r="W42" s="4">
        <f t="shared" si="1"/>
        <v>394.80000000000007</v>
      </c>
      <c r="X42" s="4">
        <f t="shared" si="2"/>
        <v>158.09999999999982</v>
      </c>
      <c r="Y42" s="4">
        <f t="shared" si="3"/>
        <v>940.00000000000011</v>
      </c>
      <c r="Z42" s="4">
        <f t="shared" si="4"/>
        <v>225.60000000000002</v>
      </c>
      <c r="AA42" s="5">
        <f t="shared" si="5"/>
        <v>1718.5</v>
      </c>
      <c r="AD42" s="4">
        <v>1880</v>
      </c>
    </row>
    <row r="43" spans="1:30" x14ac:dyDescent="0.3">
      <c r="A43" s="348">
        <v>8732211</v>
      </c>
      <c r="B43" s="348" t="s">
        <v>186</v>
      </c>
      <c r="C43" s="348" t="s">
        <v>426</v>
      </c>
      <c r="D43" s="349">
        <v>2241</v>
      </c>
      <c r="E43" s="349">
        <v>125.55000000000001</v>
      </c>
      <c r="F43" s="349">
        <v>0</v>
      </c>
      <c r="G43" s="349">
        <v>0</v>
      </c>
      <c r="H43" s="349">
        <v>0</v>
      </c>
      <c r="I43" s="349">
        <v>0</v>
      </c>
      <c r="J43" s="349">
        <v>0</v>
      </c>
      <c r="K43" s="349">
        <v>0</v>
      </c>
      <c r="L43" s="349">
        <v>0</v>
      </c>
      <c r="M43" s="349">
        <v>0</v>
      </c>
      <c r="N43" s="349">
        <v>0</v>
      </c>
      <c r="O43" s="349">
        <v>0</v>
      </c>
      <c r="P43" s="349">
        <v>0</v>
      </c>
      <c r="Q43" s="349">
        <v>0</v>
      </c>
      <c r="R43" s="349">
        <v>0</v>
      </c>
      <c r="S43" s="349">
        <v>0</v>
      </c>
      <c r="T43" s="349">
        <v>2366.5500000000002</v>
      </c>
      <c r="W43" s="4">
        <f t="shared" si="1"/>
        <v>567.00000000000011</v>
      </c>
      <c r="X43" s="4">
        <f t="shared" si="2"/>
        <v>125.55000000000001</v>
      </c>
      <c r="Y43" s="4">
        <f t="shared" si="3"/>
        <v>1350.0000000000002</v>
      </c>
      <c r="Z43" s="4">
        <f t="shared" si="4"/>
        <v>324.00000000000006</v>
      </c>
      <c r="AA43" s="5">
        <f t="shared" si="5"/>
        <v>2366.5500000000006</v>
      </c>
      <c r="AD43" s="4">
        <v>2700</v>
      </c>
    </row>
    <row r="44" spans="1:30" x14ac:dyDescent="0.3">
      <c r="A44" s="348">
        <v>8732212</v>
      </c>
      <c r="B44" s="348" t="s">
        <v>192</v>
      </c>
      <c r="C44" s="348" t="s">
        <v>426</v>
      </c>
      <c r="D44" s="349">
        <v>1518.9</v>
      </c>
      <c r="E44" s="349">
        <v>65.100000000000037</v>
      </c>
      <c r="F44" s="349">
        <v>0</v>
      </c>
      <c r="G44" s="349">
        <v>0</v>
      </c>
      <c r="H44" s="349">
        <v>0</v>
      </c>
      <c r="I44" s="349">
        <v>0</v>
      </c>
      <c r="J44" s="349">
        <v>0</v>
      </c>
      <c r="K44" s="349">
        <v>0</v>
      </c>
      <c r="L44" s="349">
        <v>0</v>
      </c>
      <c r="M44" s="349">
        <v>0</v>
      </c>
      <c r="N44" s="349">
        <v>0</v>
      </c>
      <c r="O44" s="349">
        <v>0</v>
      </c>
      <c r="P44" s="349">
        <v>0</v>
      </c>
      <c r="Q44" s="349">
        <v>0</v>
      </c>
      <c r="R44" s="349">
        <v>0</v>
      </c>
      <c r="S44" s="349">
        <v>0</v>
      </c>
      <c r="T44" s="349">
        <v>1584.0000000000002</v>
      </c>
      <c r="W44" s="4">
        <f t="shared" si="1"/>
        <v>384.30000000000007</v>
      </c>
      <c r="X44" s="4">
        <f t="shared" si="2"/>
        <v>65.100000000000037</v>
      </c>
      <c r="Y44" s="4">
        <f t="shared" si="3"/>
        <v>915.00000000000011</v>
      </c>
      <c r="Z44" s="4">
        <f t="shared" si="4"/>
        <v>219.60000000000002</v>
      </c>
      <c r="AA44" s="5">
        <f t="shared" si="5"/>
        <v>1584</v>
      </c>
      <c r="AD44" s="4">
        <v>1830</v>
      </c>
    </row>
    <row r="45" spans="1:30" x14ac:dyDescent="0.3">
      <c r="A45" s="348">
        <v>8732217</v>
      </c>
      <c r="B45" s="348" t="s">
        <v>291</v>
      </c>
      <c r="C45" s="348" t="s">
        <v>426</v>
      </c>
      <c r="D45" s="349">
        <v>1145.4000000000001</v>
      </c>
      <c r="E45" s="349">
        <v>181.35000000000008</v>
      </c>
      <c r="F45" s="349">
        <v>0</v>
      </c>
      <c r="G45" s="349">
        <v>0</v>
      </c>
      <c r="H45" s="349">
        <v>0</v>
      </c>
      <c r="I45" s="349">
        <v>0</v>
      </c>
      <c r="J45" s="349">
        <v>0</v>
      </c>
      <c r="K45" s="349">
        <v>0</v>
      </c>
      <c r="L45" s="349">
        <v>0</v>
      </c>
      <c r="M45" s="349">
        <v>0</v>
      </c>
      <c r="N45" s="349">
        <v>0</v>
      </c>
      <c r="O45" s="349">
        <v>0</v>
      </c>
      <c r="P45" s="349">
        <v>0</v>
      </c>
      <c r="Q45" s="349">
        <v>0</v>
      </c>
      <c r="R45" s="349">
        <v>0</v>
      </c>
      <c r="S45" s="349">
        <v>0</v>
      </c>
      <c r="T45" s="349">
        <v>1326.7500000000002</v>
      </c>
      <c r="W45" s="4">
        <f t="shared" si="1"/>
        <v>289.80000000000007</v>
      </c>
      <c r="X45" s="4">
        <f t="shared" si="2"/>
        <v>181.35000000000008</v>
      </c>
      <c r="Y45" s="4">
        <f t="shared" si="3"/>
        <v>690.00000000000011</v>
      </c>
      <c r="Z45" s="4">
        <f t="shared" si="4"/>
        <v>165.60000000000002</v>
      </c>
      <c r="AA45" s="5">
        <f t="shared" si="5"/>
        <v>1326.7500000000005</v>
      </c>
      <c r="AD45" s="4">
        <v>1380</v>
      </c>
    </row>
    <row r="46" spans="1:30" x14ac:dyDescent="0.3">
      <c r="A46" s="348">
        <v>8732219</v>
      </c>
      <c r="B46" s="348" t="s">
        <v>445</v>
      </c>
      <c r="C46" s="348" t="s">
        <v>426</v>
      </c>
      <c r="D46" s="349">
        <v>1560.4</v>
      </c>
      <c r="E46" s="349">
        <v>153.44999999999999</v>
      </c>
      <c r="F46" s="349">
        <v>0</v>
      </c>
      <c r="G46" s="349">
        <v>0</v>
      </c>
      <c r="H46" s="349">
        <v>0</v>
      </c>
      <c r="I46" s="349">
        <v>0</v>
      </c>
      <c r="J46" s="349">
        <v>0</v>
      </c>
      <c r="K46" s="349">
        <v>0</v>
      </c>
      <c r="L46" s="349">
        <v>0</v>
      </c>
      <c r="M46" s="349">
        <v>0</v>
      </c>
      <c r="N46" s="349">
        <v>0</v>
      </c>
      <c r="O46" s="349">
        <v>0</v>
      </c>
      <c r="P46" s="349">
        <v>0</v>
      </c>
      <c r="Q46" s="349">
        <v>0</v>
      </c>
      <c r="R46" s="349">
        <v>0</v>
      </c>
      <c r="S46" s="349">
        <v>0</v>
      </c>
      <c r="T46" s="349">
        <v>1713.8500000000001</v>
      </c>
      <c r="W46" s="4">
        <f t="shared" si="1"/>
        <v>394.80000000000007</v>
      </c>
      <c r="X46" s="4">
        <f t="shared" si="2"/>
        <v>153.44999999999999</v>
      </c>
      <c r="Y46" s="4">
        <f t="shared" si="3"/>
        <v>940.00000000000011</v>
      </c>
      <c r="Z46" s="4">
        <f t="shared" si="4"/>
        <v>225.60000000000002</v>
      </c>
      <c r="AA46" s="5">
        <f t="shared" si="5"/>
        <v>1713.85</v>
      </c>
      <c r="AD46" s="4">
        <v>1880</v>
      </c>
    </row>
    <row r="47" spans="1:30" x14ac:dyDescent="0.3">
      <c r="A47" s="348">
        <v>8732232</v>
      </c>
      <c r="B47" s="348" t="s">
        <v>320</v>
      </c>
      <c r="C47" s="348" t="s">
        <v>426</v>
      </c>
      <c r="D47" s="349">
        <v>1917.3000000000002</v>
      </c>
      <c r="E47" s="349">
        <v>246.44999999999956</v>
      </c>
      <c r="F47" s="349">
        <v>0</v>
      </c>
      <c r="G47" s="349">
        <v>0</v>
      </c>
      <c r="H47" s="349">
        <v>0</v>
      </c>
      <c r="I47" s="349">
        <v>0</v>
      </c>
      <c r="J47" s="349">
        <v>0</v>
      </c>
      <c r="K47" s="349">
        <v>0</v>
      </c>
      <c r="L47" s="349">
        <v>0</v>
      </c>
      <c r="M47" s="349">
        <v>0</v>
      </c>
      <c r="N47" s="349">
        <v>0</v>
      </c>
      <c r="O47" s="349">
        <v>0</v>
      </c>
      <c r="P47" s="349">
        <v>0</v>
      </c>
      <c r="Q47" s="349">
        <v>0</v>
      </c>
      <c r="R47" s="349">
        <v>0</v>
      </c>
      <c r="S47" s="349">
        <v>0</v>
      </c>
      <c r="T47" s="349">
        <v>2163.7499999999995</v>
      </c>
      <c r="W47" s="4">
        <f t="shared" si="1"/>
        <v>485.10000000000014</v>
      </c>
      <c r="X47" s="4">
        <f t="shared" si="2"/>
        <v>246.44999999999956</v>
      </c>
      <c r="Y47" s="4">
        <f t="shared" si="3"/>
        <v>1155.0000000000002</v>
      </c>
      <c r="Z47" s="4">
        <f t="shared" si="4"/>
        <v>277.20000000000005</v>
      </c>
      <c r="AA47" s="5">
        <f t="shared" si="5"/>
        <v>2163.75</v>
      </c>
      <c r="AD47" s="4">
        <v>2310</v>
      </c>
    </row>
    <row r="48" spans="1:30" x14ac:dyDescent="0.3">
      <c r="A48" s="348">
        <v>8732239</v>
      </c>
      <c r="B48" s="348" t="s">
        <v>247</v>
      </c>
      <c r="C48" s="348" t="s">
        <v>426</v>
      </c>
      <c r="D48" s="349">
        <v>2490</v>
      </c>
      <c r="E48" s="349">
        <v>390.60000000000008</v>
      </c>
      <c r="F48" s="349">
        <v>0</v>
      </c>
      <c r="G48" s="349">
        <v>0</v>
      </c>
      <c r="H48" s="349">
        <v>0</v>
      </c>
      <c r="I48" s="349">
        <v>0</v>
      </c>
      <c r="J48" s="349">
        <v>0</v>
      </c>
      <c r="K48" s="349">
        <v>0</v>
      </c>
      <c r="L48" s="349">
        <v>0</v>
      </c>
      <c r="M48" s="349">
        <v>0</v>
      </c>
      <c r="N48" s="349">
        <v>0</v>
      </c>
      <c r="O48" s="349">
        <v>0</v>
      </c>
      <c r="P48" s="349">
        <v>0</v>
      </c>
      <c r="Q48" s="349">
        <v>0</v>
      </c>
      <c r="R48" s="349">
        <v>0</v>
      </c>
      <c r="S48" s="349">
        <v>0</v>
      </c>
      <c r="T48" s="349">
        <v>2880.6</v>
      </c>
      <c r="W48" s="4">
        <f t="shared" si="1"/>
        <v>630.00000000000011</v>
      </c>
      <c r="X48" s="4">
        <f t="shared" si="2"/>
        <v>390.60000000000008</v>
      </c>
      <c r="Y48" s="4">
        <f t="shared" si="3"/>
        <v>1500.0000000000002</v>
      </c>
      <c r="Z48" s="4">
        <f t="shared" si="4"/>
        <v>360.00000000000006</v>
      </c>
      <c r="AA48" s="5">
        <f t="shared" si="5"/>
        <v>2880.6000000000004</v>
      </c>
      <c r="AD48" s="4">
        <v>3000</v>
      </c>
    </row>
    <row r="49" spans="1:30" x14ac:dyDescent="0.3">
      <c r="A49" s="348">
        <v>8732240</v>
      </c>
      <c r="B49" s="348" t="s">
        <v>331</v>
      </c>
      <c r="C49" s="348" t="s">
        <v>426</v>
      </c>
      <c r="D49" s="349">
        <v>1079</v>
      </c>
      <c r="E49" s="349">
        <v>88.349999999999909</v>
      </c>
      <c r="F49" s="349">
        <v>0</v>
      </c>
      <c r="G49" s="349">
        <v>0</v>
      </c>
      <c r="H49" s="349">
        <v>0</v>
      </c>
      <c r="I49" s="349">
        <v>0</v>
      </c>
      <c r="J49" s="349">
        <v>0</v>
      </c>
      <c r="K49" s="349">
        <v>0</v>
      </c>
      <c r="L49" s="349">
        <v>0</v>
      </c>
      <c r="M49" s="349">
        <v>0</v>
      </c>
      <c r="N49" s="349">
        <v>0</v>
      </c>
      <c r="O49" s="349">
        <v>0</v>
      </c>
      <c r="P49" s="349">
        <v>0</v>
      </c>
      <c r="Q49" s="349">
        <v>0</v>
      </c>
      <c r="R49" s="349">
        <v>0</v>
      </c>
      <c r="S49" s="349">
        <v>0</v>
      </c>
      <c r="T49" s="349">
        <v>1167.3499999999999</v>
      </c>
      <c r="W49" s="4">
        <f t="shared" si="1"/>
        <v>273.00000000000006</v>
      </c>
      <c r="X49" s="4">
        <f t="shared" si="2"/>
        <v>88.349999999999909</v>
      </c>
      <c r="Y49" s="4">
        <f t="shared" si="3"/>
        <v>650.00000000000011</v>
      </c>
      <c r="Z49" s="4">
        <f t="shared" si="4"/>
        <v>156.00000000000003</v>
      </c>
      <c r="AA49" s="5">
        <f t="shared" si="5"/>
        <v>1167.3500000000001</v>
      </c>
      <c r="AD49" s="4">
        <v>1300</v>
      </c>
    </row>
    <row r="50" spans="1:30" x14ac:dyDescent="0.3">
      <c r="A50" s="348">
        <v>8732246</v>
      </c>
      <c r="B50" s="348" t="s">
        <v>144</v>
      </c>
      <c r="C50" s="348" t="s">
        <v>426</v>
      </c>
      <c r="D50" s="349">
        <v>1352.9</v>
      </c>
      <c r="E50" s="349">
        <v>144.15000000000032</v>
      </c>
      <c r="F50" s="349">
        <v>0</v>
      </c>
      <c r="G50" s="349">
        <v>0</v>
      </c>
      <c r="H50" s="349">
        <v>0</v>
      </c>
      <c r="I50" s="349">
        <v>0</v>
      </c>
      <c r="J50" s="349">
        <v>0</v>
      </c>
      <c r="K50" s="349">
        <v>0</v>
      </c>
      <c r="L50" s="349">
        <v>0</v>
      </c>
      <c r="M50" s="349">
        <v>0</v>
      </c>
      <c r="N50" s="349">
        <v>0</v>
      </c>
      <c r="O50" s="349">
        <v>0</v>
      </c>
      <c r="P50" s="349">
        <v>0</v>
      </c>
      <c r="Q50" s="349">
        <v>0</v>
      </c>
      <c r="R50" s="349">
        <v>0</v>
      </c>
      <c r="S50" s="349">
        <v>0</v>
      </c>
      <c r="T50" s="349">
        <v>1497.0500000000004</v>
      </c>
      <c r="W50" s="4">
        <f t="shared" si="1"/>
        <v>342.30000000000007</v>
      </c>
      <c r="X50" s="4">
        <f t="shared" si="2"/>
        <v>144.15000000000032</v>
      </c>
      <c r="Y50" s="4">
        <f t="shared" si="3"/>
        <v>815.00000000000011</v>
      </c>
      <c r="Z50" s="4">
        <f t="shared" si="4"/>
        <v>195.60000000000002</v>
      </c>
      <c r="AA50" s="5">
        <f t="shared" si="5"/>
        <v>1497.0500000000006</v>
      </c>
      <c r="AD50" s="4">
        <v>1630</v>
      </c>
    </row>
    <row r="51" spans="1:30" x14ac:dyDescent="0.3">
      <c r="A51" s="348">
        <v>8732254</v>
      </c>
      <c r="B51" s="348" t="s">
        <v>332</v>
      </c>
      <c r="C51" s="348" t="s">
        <v>426</v>
      </c>
      <c r="D51" s="349">
        <v>1286.5</v>
      </c>
      <c r="E51" s="349">
        <v>134.84999999999974</v>
      </c>
      <c r="F51" s="349">
        <v>0</v>
      </c>
      <c r="G51" s="349">
        <v>0</v>
      </c>
      <c r="H51" s="349">
        <v>0</v>
      </c>
      <c r="I51" s="349">
        <v>0</v>
      </c>
      <c r="J51" s="349">
        <v>0</v>
      </c>
      <c r="K51" s="349">
        <v>0</v>
      </c>
      <c r="L51" s="349">
        <v>0</v>
      </c>
      <c r="M51" s="349">
        <v>0</v>
      </c>
      <c r="N51" s="349">
        <v>0</v>
      </c>
      <c r="O51" s="349">
        <v>0</v>
      </c>
      <c r="P51" s="349">
        <v>0</v>
      </c>
      <c r="Q51" s="349">
        <v>0</v>
      </c>
      <c r="R51" s="349">
        <v>0</v>
      </c>
      <c r="S51" s="349">
        <v>0</v>
      </c>
      <c r="T51" s="349">
        <v>1421.3499999999997</v>
      </c>
      <c r="W51" s="4">
        <f t="shared" si="1"/>
        <v>325.50000000000006</v>
      </c>
      <c r="X51" s="4">
        <f t="shared" si="2"/>
        <v>134.84999999999974</v>
      </c>
      <c r="Y51" s="4">
        <f t="shared" si="3"/>
        <v>775.00000000000011</v>
      </c>
      <c r="Z51" s="4">
        <f t="shared" si="4"/>
        <v>186.00000000000003</v>
      </c>
      <c r="AA51" s="5">
        <f t="shared" si="5"/>
        <v>1421.35</v>
      </c>
      <c r="AD51" s="4">
        <v>1550</v>
      </c>
    </row>
    <row r="52" spans="1:30" x14ac:dyDescent="0.3">
      <c r="A52" s="348">
        <v>8732255</v>
      </c>
      <c r="B52" s="348" t="s">
        <v>256</v>
      </c>
      <c r="C52" s="348" t="s">
        <v>426</v>
      </c>
      <c r="D52" s="349">
        <v>1635.1000000000001</v>
      </c>
      <c r="E52" s="349">
        <v>162.74999999999972</v>
      </c>
      <c r="F52" s="349">
        <v>0</v>
      </c>
      <c r="G52" s="349">
        <v>0</v>
      </c>
      <c r="H52" s="349">
        <v>0</v>
      </c>
      <c r="I52" s="349">
        <v>0</v>
      </c>
      <c r="J52" s="349">
        <v>0</v>
      </c>
      <c r="K52" s="349">
        <v>0</v>
      </c>
      <c r="L52" s="349">
        <v>0</v>
      </c>
      <c r="M52" s="349">
        <v>0</v>
      </c>
      <c r="N52" s="349">
        <v>0</v>
      </c>
      <c r="O52" s="349">
        <v>0</v>
      </c>
      <c r="P52" s="349">
        <v>0</v>
      </c>
      <c r="Q52" s="349">
        <v>0</v>
      </c>
      <c r="R52" s="349">
        <v>0</v>
      </c>
      <c r="S52" s="349">
        <v>0</v>
      </c>
      <c r="T52" s="349">
        <v>1797.85</v>
      </c>
      <c r="W52" s="4">
        <f t="shared" si="1"/>
        <v>413.7000000000001</v>
      </c>
      <c r="X52" s="4">
        <f t="shared" si="2"/>
        <v>162.74999999999972</v>
      </c>
      <c r="Y52" s="4">
        <f t="shared" si="3"/>
        <v>985.00000000000011</v>
      </c>
      <c r="Z52" s="4">
        <f t="shared" si="4"/>
        <v>236.40000000000003</v>
      </c>
      <c r="AA52" s="5">
        <f t="shared" si="5"/>
        <v>1797.85</v>
      </c>
      <c r="AD52" s="4">
        <v>1970</v>
      </c>
    </row>
    <row r="53" spans="1:30" x14ac:dyDescent="0.3">
      <c r="A53" s="348">
        <v>8732260</v>
      </c>
      <c r="B53" s="348" t="s">
        <v>299</v>
      </c>
      <c r="C53" s="348" t="s">
        <v>426</v>
      </c>
      <c r="D53" s="349">
        <v>456.50000000000006</v>
      </c>
      <c r="E53" s="349">
        <v>65.100000000000122</v>
      </c>
      <c r="F53" s="349">
        <v>0</v>
      </c>
      <c r="G53" s="349">
        <v>0</v>
      </c>
      <c r="H53" s="349">
        <v>0</v>
      </c>
      <c r="I53" s="349">
        <v>0</v>
      </c>
      <c r="J53" s="349">
        <v>0</v>
      </c>
      <c r="K53" s="349">
        <v>0</v>
      </c>
      <c r="L53" s="349">
        <v>0</v>
      </c>
      <c r="M53" s="349">
        <v>0</v>
      </c>
      <c r="N53" s="349">
        <v>0</v>
      </c>
      <c r="O53" s="349">
        <v>0</v>
      </c>
      <c r="P53" s="349">
        <v>0</v>
      </c>
      <c r="Q53" s="349">
        <v>0</v>
      </c>
      <c r="R53" s="349">
        <v>0</v>
      </c>
      <c r="S53" s="349">
        <v>0</v>
      </c>
      <c r="T53" s="349">
        <v>521.60000000000014</v>
      </c>
      <c r="W53" s="4">
        <f t="shared" si="1"/>
        <v>115.50000000000003</v>
      </c>
      <c r="X53" s="4">
        <f t="shared" si="2"/>
        <v>65.100000000000122</v>
      </c>
      <c r="Y53" s="4">
        <f t="shared" si="3"/>
        <v>275.00000000000006</v>
      </c>
      <c r="Z53" s="4">
        <f t="shared" si="4"/>
        <v>66.000000000000014</v>
      </c>
      <c r="AA53" s="5">
        <f t="shared" si="5"/>
        <v>521.60000000000025</v>
      </c>
      <c r="AD53" s="4">
        <v>550</v>
      </c>
    </row>
    <row r="54" spans="1:30" x14ac:dyDescent="0.3">
      <c r="A54" s="348">
        <v>8732293</v>
      </c>
      <c r="B54" s="348" t="s">
        <v>210</v>
      </c>
      <c r="C54" s="348" t="s">
        <v>426</v>
      </c>
      <c r="D54" s="349">
        <v>2423.6000000000004</v>
      </c>
      <c r="E54" s="349">
        <v>209.25000000000017</v>
      </c>
      <c r="F54" s="349">
        <v>0</v>
      </c>
      <c r="G54" s="349">
        <v>0</v>
      </c>
      <c r="H54" s="349">
        <v>0</v>
      </c>
      <c r="I54" s="349">
        <v>0</v>
      </c>
      <c r="J54" s="349">
        <v>0</v>
      </c>
      <c r="K54" s="349">
        <v>0</v>
      </c>
      <c r="L54" s="349">
        <v>0</v>
      </c>
      <c r="M54" s="349">
        <v>0</v>
      </c>
      <c r="N54" s="349">
        <v>0</v>
      </c>
      <c r="O54" s="349">
        <v>0</v>
      </c>
      <c r="P54" s="349">
        <v>0</v>
      </c>
      <c r="Q54" s="349">
        <v>0</v>
      </c>
      <c r="R54" s="349">
        <v>0</v>
      </c>
      <c r="S54" s="349">
        <v>0</v>
      </c>
      <c r="T54" s="349">
        <v>2632.8500000000004</v>
      </c>
      <c r="W54" s="4">
        <f t="shared" si="1"/>
        <v>613.20000000000016</v>
      </c>
      <c r="X54" s="4">
        <f t="shared" si="2"/>
        <v>209.25000000000017</v>
      </c>
      <c r="Y54" s="4">
        <f t="shared" si="3"/>
        <v>1460.0000000000002</v>
      </c>
      <c r="Z54" s="4">
        <f t="shared" si="4"/>
        <v>350.40000000000003</v>
      </c>
      <c r="AA54" s="5">
        <f t="shared" si="5"/>
        <v>2632.8500000000008</v>
      </c>
      <c r="AD54" s="4">
        <v>2920</v>
      </c>
    </row>
    <row r="55" spans="1:30" x14ac:dyDescent="0.3">
      <c r="A55" s="348">
        <v>8732312</v>
      </c>
      <c r="B55" s="348" t="s">
        <v>107</v>
      </c>
      <c r="C55" s="348" t="s">
        <v>426</v>
      </c>
      <c r="D55" s="349">
        <v>1568.7</v>
      </c>
      <c r="E55" s="349">
        <v>130.19999999999987</v>
      </c>
      <c r="F55" s="349">
        <v>0</v>
      </c>
      <c r="G55" s="349">
        <v>0</v>
      </c>
      <c r="H55" s="349">
        <v>0</v>
      </c>
      <c r="I55" s="349">
        <v>0</v>
      </c>
      <c r="J55" s="349">
        <v>0</v>
      </c>
      <c r="K55" s="349">
        <v>0</v>
      </c>
      <c r="L55" s="349">
        <v>0</v>
      </c>
      <c r="M55" s="349">
        <v>0</v>
      </c>
      <c r="N55" s="349">
        <v>0</v>
      </c>
      <c r="O55" s="349">
        <v>0</v>
      </c>
      <c r="P55" s="349">
        <v>0</v>
      </c>
      <c r="Q55" s="349">
        <v>0</v>
      </c>
      <c r="R55" s="349">
        <v>0</v>
      </c>
      <c r="S55" s="349">
        <v>0</v>
      </c>
      <c r="T55" s="349">
        <v>1698.8999999999999</v>
      </c>
      <c r="W55" s="4">
        <f t="shared" si="1"/>
        <v>396.90000000000009</v>
      </c>
      <c r="X55" s="4">
        <f t="shared" si="2"/>
        <v>130.19999999999987</v>
      </c>
      <c r="Y55" s="4">
        <f t="shared" si="3"/>
        <v>945.00000000000011</v>
      </c>
      <c r="Z55" s="4">
        <f t="shared" si="4"/>
        <v>226.80000000000004</v>
      </c>
      <c r="AA55" s="5">
        <f t="shared" si="5"/>
        <v>1698.8999999999999</v>
      </c>
      <c r="AD55" s="4">
        <v>1890</v>
      </c>
    </row>
    <row r="56" spans="1:30" x14ac:dyDescent="0.3">
      <c r="A56" s="348">
        <v>8732315</v>
      </c>
      <c r="B56" s="348" t="s">
        <v>179</v>
      </c>
      <c r="C56" s="348" t="s">
        <v>426</v>
      </c>
      <c r="D56" s="349">
        <v>4357.5</v>
      </c>
      <c r="E56" s="349">
        <v>488.25000000000006</v>
      </c>
      <c r="F56" s="349">
        <v>0</v>
      </c>
      <c r="G56" s="349">
        <v>0</v>
      </c>
      <c r="H56" s="349">
        <v>0</v>
      </c>
      <c r="I56" s="349">
        <v>0</v>
      </c>
      <c r="J56" s="349">
        <v>0</v>
      </c>
      <c r="K56" s="349">
        <v>0</v>
      </c>
      <c r="L56" s="349">
        <v>0</v>
      </c>
      <c r="M56" s="349">
        <v>0</v>
      </c>
      <c r="N56" s="349">
        <v>0</v>
      </c>
      <c r="O56" s="349">
        <v>0</v>
      </c>
      <c r="P56" s="349">
        <v>0</v>
      </c>
      <c r="Q56" s="349">
        <v>0</v>
      </c>
      <c r="R56" s="349">
        <v>0</v>
      </c>
      <c r="S56" s="349">
        <v>0</v>
      </c>
      <c r="T56" s="349">
        <v>4845.75</v>
      </c>
      <c r="W56" s="4">
        <f t="shared" si="1"/>
        <v>1102.5000000000002</v>
      </c>
      <c r="X56" s="4">
        <f t="shared" si="2"/>
        <v>488.25000000000006</v>
      </c>
      <c r="Y56" s="4">
        <f t="shared" si="3"/>
        <v>2625.0000000000005</v>
      </c>
      <c r="Z56" s="4">
        <f t="shared" si="4"/>
        <v>630.00000000000011</v>
      </c>
      <c r="AA56" s="5">
        <f t="shared" si="5"/>
        <v>4845.7500000000009</v>
      </c>
      <c r="AD56" s="4">
        <v>5250</v>
      </c>
    </row>
    <row r="57" spans="1:30" x14ac:dyDescent="0.3">
      <c r="A57" s="348">
        <v>8732317</v>
      </c>
      <c r="B57" s="348" t="s">
        <v>275</v>
      </c>
      <c r="C57" s="348" t="s">
        <v>426</v>
      </c>
      <c r="D57" s="349">
        <v>5204.1000000000004</v>
      </c>
      <c r="E57" s="349">
        <v>427.79999999999944</v>
      </c>
      <c r="F57" s="349">
        <v>0</v>
      </c>
      <c r="G57" s="349">
        <v>0</v>
      </c>
      <c r="H57" s="349">
        <v>0</v>
      </c>
      <c r="I57" s="349">
        <v>0</v>
      </c>
      <c r="J57" s="349">
        <v>0</v>
      </c>
      <c r="K57" s="349">
        <v>0</v>
      </c>
      <c r="L57" s="349">
        <v>0</v>
      </c>
      <c r="M57" s="349">
        <v>0</v>
      </c>
      <c r="N57" s="349">
        <v>0</v>
      </c>
      <c r="O57" s="349">
        <v>0</v>
      </c>
      <c r="P57" s="349">
        <v>0</v>
      </c>
      <c r="Q57" s="349">
        <v>0</v>
      </c>
      <c r="R57" s="349">
        <v>0</v>
      </c>
      <c r="S57" s="349">
        <v>0</v>
      </c>
      <c r="T57" s="349">
        <v>5631.9</v>
      </c>
      <c r="W57" s="4">
        <f t="shared" si="1"/>
        <v>1316.7000000000003</v>
      </c>
      <c r="X57" s="4">
        <f t="shared" si="2"/>
        <v>427.79999999999944</v>
      </c>
      <c r="Y57" s="4">
        <f t="shared" si="3"/>
        <v>3135.0000000000005</v>
      </c>
      <c r="Z57" s="4">
        <f t="shared" si="4"/>
        <v>752.40000000000009</v>
      </c>
      <c r="AA57" s="5">
        <f t="shared" si="5"/>
        <v>5631.9</v>
      </c>
      <c r="AD57" s="4">
        <v>6270</v>
      </c>
    </row>
    <row r="58" spans="1:30" x14ac:dyDescent="0.3">
      <c r="A58" s="348">
        <v>8732321</v>
      </c>
      <c r="B58" s="348" t="s">
        <v>161</v>
      </c>
      <c r="C58" s="348" t="s">
        <v>426</v>
      </c>
      <c r="D58" s="349">
        <v>3718.4000000000005</v>
      </c>
      <c r="E58" s="349">
        <v>423.15000000000003</v>
      </c>
      <c r="F58" s="349">
        <v>0</v>
      </c>
      <c r="G58" s="349">
        <v>0</v>
      </c>
      <c r="H58" s="349">
        <v>0</v>
      </c>
      <c r="I58" s="349">
        <v>0</v>
      </c>
      <c r="J58" s="349">
        <v>0</v>
      </c>
      <c r="K58" s="349">
        <v>0</v>
      </c>
      <c r="L58" s="349">
        <v>0</v>
      </c>
      <c r="M58" s="349">
        <v>0</v>
      </c>
      <c r="N58" s="349">
        <v>0</v>
      </c>
      <c r="O58" s="349">
        <v>0</v>
      </c>
      <c r="P58" s="349">
        <v>0</v>
      </c>
      <c r="Q58" s="349">
        <v>0</v>
      </c>
      <c r="R58" s="349">
        <v>0</v>
      </c>
      <c r="S58" s="349">
        <v>0</v>
      </c>
      <c r="T58" s="349">
        <v>4141.55</v>
      </c>
      <c r="W58" s="4">
        <f t="shared" si="1"/>
        <v>940.8000000000003</v>
      </c>
      <c r="X58" s="4">
        <f t="shared" si="2"/>
        <v>423.15000000000003</v>
      </c>
      <c r="Y58" s="4">
        <f t="shared" si="3"/>
        <v>2240.0000000000005</v>
      </c>
      <c r="Z58" s="4">
        <f t="shared" si="4"/>
        <v>537.60000000000014</v>
      </c>
      <c r="AA58" s="5">
        <f t="shared" si="5"/>
        <v>4141.5500000000011</v>
      </c>
      <c r="AD58" s="4">
        <v>4480</v>
      </c>
    </row>
    <row r="59" spans="1:30" x14ac:dyDescent="0.3">
      <c r="A59" s="348">
        <v>8732327</v>
      </c>
      <c r="B59" s="348" t="s">
        <v>115</v>
      </c>
      <c r="C59" s="348" t="s">
        <v>426</v>
      </c>
      <c r="D59" s="349">
        <v>3162.3</v>
      </c>
      <c r="E59" s="349">
        <v>339.44999999999931</v>
      </c>
      <c r="F59" s="349">
        <v>0</v>
      </c>
      <c r="G59" s="349">
        <v>0</v>
      </c>
      <c r="H59" s="349">
        <v>0</v>
      </c>
      <c r="I59" s="349">
        <v>0</v>
      </c>
      <c r="J59" s="349">
        <v>0</v>
      </c>
      <c r="K59" s="349">
        <v>0</v>
      </c>
      <c r="L59" s="349">
        <v>0</v>
      </c>
      <c r="M59" s="349">
        <v>0</v>
      </c>
      <c r="N59" s="349">
        <v>0</v>
      </c>
      <c r="O59" s="349">
        <v>0</v>
      </c>
      <c r="P59" s="349">
        <v>0</v>
      </c>
      <c r="Q59" s="349">
        <v>0</v>
      </c>
      <c r="R59" s="349">
        <v>0</v>
      </c>
      <c r="S59" s="349">
        <v>0</v>
      </c>
      <c r="T59" s="349">
        <v>3501.7499999999995</v>
      </c>
      <c r="W59" s="4">
        <f t="shared" si="1"/>
        <v>800.10000000000014</v>
      </c>
      <c r="X59" s="4">
        <f t="shared" si="2"/>
        <v>339.44999999999931</v>
      </c>
      <c r="Y59" s="4">
        <f t="shared" si="3"/>
        <v>1905.0000000000002</v>
      </c>
      <c r="Z59" s="4">
        <f t="shared" si="4"/>
        <v>457.20000000000005</v>
      </c>
      <c r="AA59" s="5">
        <f t="shared" si="5"/>
        <v>3501.75</v>
      </c>
      <c r="AD59" s="4">
        <v>3810</v>
      </c>
    </row>
    <row r="60" spans="1:30" x14ac:dyDescent="0.3">
      <c r="A60" s="348">
        <v>8732328</v>
      </c>
      <c r="B60" s="348" t="s">
        <v>165</v>
      </c>
      <c r="C60" s="348" t="s">
        <v>426</v>
      </c>
      <c r="D60" s="349">
        <v>2199.5</v>
      </c>
      <c r="E60" s="349">
        <v>185.99999999999991</v>
      </c>
      <c r="F60" s="349">
        <v>0</v>
      </c>
      <c r="G60" s="349">
        <v>0</v>
      </c>
      <c r="H60" s="349">
        <v>0</v>
      </c>
      <c r="I60" s="349">
        <v>0</v>
      </c>
      <c r="J60" s="349">
        <v>0</v>
      </c>
      <c r="K60" s="349">
        <v>0</v>
      </c>
      <c r="L60" s="349">
        <v>0</v>
      </c>
      <c r="M60" s="349">
        <v>0</v>
      </c>
      <c r="N60" s="349">
        <v>0</v>
      </c>
      <c r="O60" s="349">
        <v>0</v>
      </c>
      <c r="P60" s="349">
        <v>0</v>
      </c>
      <c r="Q60" s="349">
        <v>0</v>
      </c>
      <c r="R60" s="349">
        <v>0</v>
      </c>
      <c r="S60" s="349">
        <v>0</v>
      </c>
      <c r="T60" s="349">
        <v>2385.5</v>
      </c>
      <c r="W60" s="4">
        <f t="shared" si="1"/>
        <v>556.50000000000011</v>
      </c>
      <c r="X60" s="4">
        <f t="shared" si="2"/>
        <v>185.99999999999991</v>
      </c>
      <c r="Y60" s="4">
        <f t="shared" si="3"/>
        <v>1325.0000000000002</v>
      </c>
      <c r="Z60" s="4">
        <f t="shared" si="4"/>
        <v>318.00000000000006</v>
      </c>
      <c r="AA60" s="5">
        <f t="shared" si="5"/>
        <v>2385.5</v>
      </c>
      <c r="AD60" s="4">
        <v>2650</v>
      </c>
    </row>
    <row r="61" spans="1:30" x14ac:dyDescent="0.3">
      <c r="A61" s="348">
        <v>8732329</v>
      </c>
      <c r="B61" s="348" t="s">
        <v>264</v>
      </c>
      <c r="C61" s="348" t="s">
        <v>426</v>
      </c>
      <c r="D61" s="349">
        <v>1178.6000000000001</v>
      </c>
      <c r="E61" s="349">
        <v>204.59999999999971</v>
      </c>
      <c r="F61" s="349">
        <v>0</v>
      </c>
      <c r="G61" s="349">
        <v>0</v>
      </c>
      <c r="H61" s="349">
        <v>0</v>
      </c>
      <c r="I61" s="349">
        <v>0</v>
      </c>
      <c r="J61" s="349">
        <v>0</v>
      </c>
      <c r="K61" s="349">
        <v>0</v>
      </c>
      <c r="L61" s="349">
        <v>0</v>
      </c>
      <c r="M61" s="349">
        <v>0</v>
      </c>
      <c r="N61" s="349">
        <v>0</v>
      </c>
      <c r="O61" s="349">
        <v>0</v>
      </c>
      <c r="P61" s="349">
        <v>0</v>
      </c>
      <c r="Q61" s="349">
        <v>0</v>
      </c>
      <c r="R61" s="349">
        <v>0</v>
      </c>
      <c r="S61" s="349">
        <v>0</v>
      </c>
      <c r="T61" s="349">
        <v>1383.1999999999998</v>
      </c>
      <c r="W61" s="4">
        <f t="shared" si="1"/>
        <v>298.20000000000005</v>
      </c>
      <c r="X61" s="4">
        <f t="shared" si="2"/>
        <v>204.59999999999971</v>
      </c>
      <c r="Y61" s="4">
        <f t="shared" si="3"/>
        <v>710.00000000000011</v>
      </c>
      <c r="Z61" s="4">
        <f t="shared" si="4"/>
        <v>170.40000000000003</v>
      </c>
      <c r="AA61" s="5">
        <f t="shared" si="5"/>
        <v>1383.1999999999998</v>
      </c>
      <c r="AD61" s="4">
        <v>1420</v>
      </c>
    </row>
    <row r="62" spans="1:30" x14ac:dyDescent="0.3">
      <c r="A62" s="348">
        <v>8732331</v>
      </c>
      <c r="B62" s="348" t="s">
        <v>201</v>
      </c>
      <c r="C62" s="348" t="s">
        <v>426</v>
      </c>
      <c r="D62" s="349">
        <v>564.40000000000009</v>
      </c>
      <c r="E62" s="349">
        <v>162.74999999999994</v>
      </c>
      <c r="F62" s="349">
        <v>0</v>
      </c>
      <c r="G62" s="349">
        <v>0</v>
      </c>
      <c r="H62" s="349">
        <v>0</v>
      </c>
      <c r="I62" s="349">
        <v>0</v>
      </c>
      <c r="J62" s="349">
        <v>0</v>
      </c>
      <c r="K62" s="349">
        <v>0</v>
      </c>
      <c r="L62" s="349">
        <v>0</v>
      </c>
      <c r="M62" s="349">
        <v>0</v>
      </c>
      <c r="N62" s="349">
        <v>0</v>
      </c>
      <c r="O62" s="349">
        <v>0</v>
      </c>
      <c r="P62" s="349">
        <v>0</v>
      </c>
      <c r="Q62" s="349">
        <v>0</v>
      </c>
      <c r="R62" s="349">
        <v>0</v>
      </c>
      <c r="S62" s="349">
        <v>0</v>
      </c>
      <c r="T62" s="349">
        <v>727.15000000000009</v>
      </c>
      <c r="W62" s="4">
        <f t="shared" si="1"/>
        <v>142.80000000000004</v>
      </c>
      <c r="X62" s="4">
        <f t="shared" si="2"/>
        <v>162.74999999999994</v>
      </c>
      <c r="Y62" s="4">
        <f t="shared" si="3"/>
        <v>340.00000000000006</v>
      </c>
      <c r="Z62" s="4">
        <f t="shared" si="4"/>
        <v>81.600000000000009</v>
      </c>
      <c r="AA62" s="5">
        <f t="shared" si="5"/>
        <v>727.15</v>
      </c>
      <c r="AD62" s="4">
        <v>680</v>
      </c>
    </row>
    <row r="63" spans="1:30" x14ac:dyDescent="0.3">
      <c r="A63" s="348">
        <v>8732333</v>
      </c>
      <c r="B63" s="348" t="s">
        <v>248</v>
      </c>
      <c r="C63" s="348" t="s">
        <v>426</v>
      </c>
      <c r="D63" s="349">
        <v>3012.9</v>
      </c>
      <c r="E63" s="349">
        <v>316.19999999999993</v>
      </c>
      <c r="F63" s="349">
        <v>0</v>
      </c>
      <c r="G63" s="349">
        <v>0</v>
      </c>
      <c r="H63" s="349">
        <v>0</v>
      </c>
      <c r="I63" s="349">
        <v>0</v>
      </c>
      <c r="J63" s="349">
        <v>0</v>
      </c>
      <c r="K63" s="349">
        <v>0</v>
      </c>
      <c r="L63" s="349">
        <v>0</v>
      </c>
      <c r="M63" s="349">
        <v>0</v>
      </c>
      <c r="N63" s="349">
        <v>0</v>
      </c>
      <c r="O63" s="349">
        <v>0</v>
      </c>
      <c r="P63" s="349">
        <v>0</v>
      </c>
      <c r="Q63" s="349">
        <v>0</v>
      </c>
      <c r="R63" s="349">
        <v>0</v>
      </c>
      <c r="S63" s="349">
        <v>0</v>
      </c>
      <c r="T63" s="349">
        <v>3329.1</v>
      </c>
      <c r="W63" s="4">
        <f t="shared" si="1"/>
        <v>762.30000000000018</v>
      </c>
      <c r="X63" s="4">
        <f t="shared" si="2"/>
        <v>316.19999999999993</v>
      </c>
      <c r="Y63" s="4">
        <f t="shared" si="3"/>
        <v>1815.0000000000002</v>
      </c>
      <c r="Z63" s="4">
        <f t="shared" si="4"/>
        <v>435.60000000000008</v>
      </c>
      <c r="AA63" s="5">
        <f t="shared" si="5"/>
        <v>3329.1</v>
      </c>
      <c r="AD63" s="4">
        <v>3630</v>
      </c>
    </row>
    <row r="64" spans="1:30" x14ac:dyDescent="0.3">
      <c r="A64" s="348">
        <v>8732335</v>
      </c>
      <c r="B64" s="348" t="s">
        <v>303</v>
      </c>
      <c r="C64" s="348" t="s">
        <v>426</v>
      </c>
      <c r="D64" s="349">
        <v>1527.2</v>
      </c>
      <c r="E64" s="349">
        <v>51.15000000000002</v>
      </c>
      <c r="F64" s="349">
        <v>0</v>
      </c>
      <c r="G64" s="349">
        <v>0</v>
      </c>
      <c r="H64" s="349">
        <v>0</v>
      </c>
      <c r="I64" s="349">
        <v>0</v>
      </c>
      <c r="J64" s="349">
        <v>0</v>
      </c>
      <c r="K64" s="349">
        <v>0</v>
      </c>
      <c r="L64" s="349">
        <v>0</v>
      </c>
      <c r="M64" s="349">
        <v>0</v>
      </c>
      <c r="N64" s="349">
        <v>0</v>
      </c>
      <c r="O64" s="349">
        <v>0</v>
      </c>
      <c r="P64" s="349">
        <v>0</v>
      </c>
      <c r="Q64" s="349">
        <v>0</v>
      </c>
      <c r="R64" s="349">
        <v>0</v>
      </c>
      <c r="S64" s="349">
        <v>0</v>
      </c>
      <c r="T64" s="349">
        <v>1578.3500000000001</v>
      </c>
      <c r="W64" s="4">
        <f t="shared" si="1"/>
        <v>386.40000000000009</v>
      </c>
      <c r="X64" s="4">
        <f t="shared" si="2"/>
        <v>51.15000000000002</v>
      </c>
      <c r="Y64" s="4">
        <f t="shared" si="3"/>
        <v>920.00000000000011</v>
      </c>
      <c r="Z64" s="4">
        <f t="shared" si="4"/>
        <v>220.80000000000004</v>
      </c>
      <c r="AA64" s="5">
        <f t="shared" si="5"/>
        <v>1578.3500000000001</v>
      </c>
      <c r="AD64" s="4">
        <v>1840</v>
      </c>
    </row>
    <row r="65" spans="1:30" x14ac:dyDescent="0.3">
      <c r="A65" s="348">
        <v>8732336</v>
      </c>
      <c r="B65" s="348" t="s">
        <v>155</v>
      </c>
      <c r="C65" s="348" t="s">
        <v>426</v>
      </c>
      <c r="D65" s="349">
        <v>3037.8</v>
      </c>
      <c r="E65" s="349">
        <v>474.30000000000018</v>
      </c>
      <c r="F65" s="349">
        <v>0</v>
      </c>
      <c r="G65" s="349">
        <v>0</v>
      </c>
      <c r="H65" s="349">
        <v>0</v>
      </c>
      <c r="I65" s="349">
        <v>0</v>
      </c>
      <c r="J65" s="349">
        <v>0</v>
      </c>
      <c r="K65" s="349">
        <v>0</v>
      </c>
      <c r="L65" s="349">
        <v>0</v>
      </c>
      <c r="M65" s="349">
        <v>0</v>
      </c>
      <c r="N65" s="349">
        <v>0</v>
      </c>
      <c r="O65" s="349">
        <v>0</v>
      </c>
      <c r="P65" s="349">
        <v>0</v>
      </c>
      <c r="Q65" s="349">
        <v>0</v>
      </c>
      <c r="R65" s="349">
        <v>0</v>
      </c>
      <c r="S65" s="349">
        <v>0</v>
      </c>
      <c r="T65" s="349">
        <v>3512.1000000000004</v>
      </c>
      <c r="W65" s="4">
        <f t="shared" si="1"/>
        <v>768.60000000000014</v>
      </c>
      <c r="X65" s="4">
        <f t="shared" si="2"/>
        <v>474.30000000000018</v>
      </c>
      <c r="Y65" s="4">
        <f t="shared" si="3"/>
        <v>1830.0000000000002</v>
      </c>
      <c r="Z65" s="4">
        <f t="shared" si="4"/>
        <v>439.20000000000005</v>
      </c>
      <c r="AA65" s="5">
        <f t="shared" si="5"/>
        <v>3512.1000000000004</v>
      </c>
      <c r="AD65" s="4">
        <v>3660</v>
      </c>
    </row>
    <row r="66" spans="1:30" x14ac:dyDescent="0.3">
      <c r="A66" s="348">
        <v>8732442</v>
      </c>
      <c r="B66" s="348" t="s">
        <v>199</v>
      </c>
      <c r="C66" s="348" t="s">
        <v>426</v>
      </c>
      <c r="D66" s="349">
        <v>1070.7</v>
      </c>
      <c r="E66" s="349">
        <v>69.750000000000085</v>
      </c>
      <c r="F66" s="349">
        <v>0</v>
      </c>
      <c r="G66" s="349">
        <v>0</v>
      </c>
      <c r="H66" s="349">
        <v>0</v>
      </c>
      <c r="I66" s="349">
        <v>0</v>
      </c>
      <c r="J66" s="349">
        <v>0</v>
      </c>
      <c r="K66" s="349">
        <v>0</v>
      </c>
      <c r="L66" s="349">
        <v>0</v>
      </c>
      <c r="M66" s="349">
        <v>0</v>
      </c>
      <c r="N66" s="349">
        <v>0</v>
      </c>
      <c r="O66" s="349">
        <v>0</v>
      </c>
      <c r="P66" s="349">
        <v>0</v>
      </c>
      <c r="Q66" s="349">
        <v>0</v>
      </c>
      <c r="R66" s="349">
        <v>0</v>
      </c>
      <c r="S66" s="349">
        <v>0</v>
      </c>
      <c r="T66" s="349">
        <v>1140.45</v>
      </c>
      <c r="W66" s="4">
        <f t="shared" si="1"/>
        <v>270.90000000000009</v>
      </c>
      <c r="X66" s="4">
        <f t="shared" si="2"/>
        <v>69.750000000000085</v>
      </c>
      <c r="Y66" s="4">
        <f t="shared" si="3"/>
        <v>645.00000000000011</v>
      </c>
      <c r="Z66" s="4">
        <f t="shared" si="4"/>
        <v>154.80000000000004</v>
      </c>
      <c r="AA66" s="5">
        <f t="shared" si="5"/>
        <v>1140.4500000000003</v>
      </c>
      <c r="AD66" s="4">
        <v>1290</v>
      </c>
    </row>
    <row r="67" spans="1:30" x14ac:dyDescent="0.3">
      <c r="A67" s="348">
        <v>8732443</v>
      </c>
      <c r="B67" s="348" t="s">
        <v>284</v>
      </c>
      <c r="C67" s="348" t="s">
        <v>426</v>
      </c>
      <c r="D67" s="349">
        <v>3220.4</v>
      </c>
      <c r="E67" s="349">
        <v>213.90000000000032</v>
      </c>
      <c r="F67" s="349">
        <v>0</v>
      </c>
      <c r="G67" s="349">
        <v>0</v>
      </c>
      <c r="H67" s="349">
        <v>0</v>
      </c>
      <c r="I67" s="349">
        <v>0</v>
      </c>
      <c r="J67" s="349">
        <v>0</v>
      </c>
      <c r="K67" s="349">
        <v>0</v>
      </c>
      <c r="L67" s="349">
        <v>0</v>
      </c>
      <c r="M67" s="349">
        <v>0</v>
      </c>
      <c r="N67" s="349">
        <v>0</v>
      </c>
      <c r="O67" s="349">
        <v>0</v>
      </c>
      <c r="P67" s="349">
        <v>0</v>
      </c>
      <c r="Q67" s="349">
        <v>0</v>
      </c>
      <c r="R67" s="349">
        <v>0</v>
      </c>
      <c r="S67" s="349">
        <v>0</v>
      </c>
      <c r="T67" s="349">
        <v>3434.3</v>
      </c>
      <c r="W67" s="4">
        <f t="shared" si="1"/>
        <v>814.80000000000018</v>
      </c>
      <c r="X67" s="4">
        <f t="shared" si="2"/>
        <v>213.90000000000032</v>
      </c>
      <c r="Y67" s="4">
        <f t="shared" si="3"/>
        <v>1940.0000000000002</v>
      </c>
      <c r="Z67" s="4">
        <f t="shared" si="4"/>
        <v>465.6</v>
      </c>
      <c r="AA67" s="5">
        <f t="shared" si="5"/>
        <v>3434.3000000000006</v>
      </c>
      <c r="AD67" s="4">
        <v>3880</v>
      </c>
    </row>
    <row r="68" spans="1:30" x14ac:dyDescent="0.3">
      <c r="A68" s="348">
        <v>8732444</v>
      </c>
      <c r="B68" s="348" t="s">
        <v>149</v>
      </c>
      <c r="C68" s="348" t="s">
        <v>426</v>
      </c>
      <c r="D68" s="349">
        <v>3037.8</v>
      </c>
      <c r="E68" s="349">
        <v>181.34999999999945</v>
      </c>
      <c r="F68" s="349">
        <v>0</v>
      </c>
      <c r="G68" s="349">
        <v>0</v>
      </c>
      <c r="H68" s="349">
        <v>0</v>
      </c>
      <c r="I68" s="349">
        <v>0</v>
      </c>
      <c r="J68" s="349">
        <v>0</v>
      </c>
      <c r="K68" s="349">
        <v>0</v>
      </c>
      <c r="L68" s="349">
        <v>0</v>
      </c>
      <c r="M68" s="349">
        <v>0</v>
      </c>
      <c r="N68" s="349">
        <v>0</v>
      </c>
      <c r="O68" s="349">
        <v>0</v>
      </c>
      <c r="P68" s="349">
        <v>0</v>
      </c>
      <c r="Q68" s="349">
        <v>0</v>
      </c>
      <c r="R68" s="349">
        <v>0</v>
      </c>
      <c r="S68" s="349">
        <v>0</v>
      </c>
      <c r="T68" s="349">
        <v>3219.1499999999996</v>
      </c>
      <c r="W68" s="4">
        <f t="shared" si="1"/>
        <v>768.60000000000014</v>
      </c>
      <c r="X68" s="4">
        <f t="shared" si="2"/>
        <v>181.34999999999945</v>
      </c>
      <c r="Y68" s="4">
        <f t="shared" si="3"/>
        <v>1830.0000000000002</v>
      </c>
      <c r="Z68" s="4">
        <f t="shared" si="4"/>
        <v>439.20000000000005</v>
      </c>
      <c r="AA68" s="5">
        <f t="shared" si="5"/>
        <v>3219.1499999999996</v>
      </c>
      <c r="AD68" s="4">
        <v>3660</v>
      </c>
    </row>
    <row r="69" spans="1:30" x14ac:dyDescent="0.3">
      <c r="A69" s="348">
        <v>8732446</v>
      </c>
      <c r="B69" s="348" t="s">
        <v>202</v>
      </c>
      <c r="C69" s="348" t="s">
        <v>426</v>
      </c>
      <c r="D69" s="349">
        <v>3303.4</v>
      </c>
      <c r="E69" s="349">
        <v>688.19999999999993</v>
      </c>
      <c r="F69" s="349">
        <v>0</v>
      </c>
      <c r="G69" s="349">
        <v>0</v>
      </c>
      <c r="H69" s="349">
        <v>0</v>
      </c>
      <c r="I69" s="349">
        <v>0</v>
      </c>
      <c r="J69" s="349">
        <v>0</v>
      </c>
      <c r="K69" s="349">
        <v>0</v>
      </c>
      <c r="L69" s="349">
        <v>0</v>
      </c>
      <c r="M69" s="349">
        <v>0</v>
      </c>
      <c r="N69" s="349">
        <v>0</v>
      </c>
      <c r="O69" s="349">
        <v>0</v>
      </c>
      <c r="P69" s="349">
        <v>0</v>
      </c>
      <c r="Q69" s="349">
        <v>0</v>
      </c>
      <c r="R69" s="349">
        <v>0</v>
      </c>
      <c r="S69" s="349">
        <v>0</v>
      </c>
      <c r="T69" s="349">
        <v>3991.6</v>
      </c>
      <c r="W69" s="4">
        <f t="shared" si="1"/>
        <v>835.80000000000018</v>
      </c>
      <c r="X69" s="4">
        <f t="shared" si="2"/>
        <v>688.19999999999993</v>
      </c>
      <c r="Y69" s="4">
        <f t="shared" si="3"/>
        <v>1990.0000000000002</v>
      </c>
      <c r="Z69" s="4">
        <f t="shared" si="4"/>
        <v>477.6</v>
      </c>
      <c r="AA69" s="5">
        <f t="shared" si="5"/>
        <v>3991.6</v>
      </c>
      <c r="AD69" s="4">
        <v>3980</v>
      </c>
    </row>
    <row r="70" spans="1:30" x14ac:dyDescent="0.3">
      <c r="A70" s="348">
        <v>8732449</v>
      </c>
      <c r="B70" s="348" t="s">
        <v>227</v>
      </c>
      <c r="C70" s="348" t="s">
        <v>426</v>
      </c>
      <c r="D70" s="349">
        <v>3344.9</v>
      </c>
      <c r="E70" s="349">
        <v>334.80000000000081</v>
      </c>
      <c r="F70" s="349">
        <v>0</v>
      </c>
      <c r="G70" s="349">
        <v>0</v>
      </c>
      <c r="H70" s="349">
        <v>0</v>
      </c>
      <c r="I70" s="349">
        <v>0</v>
      </c>
      <c r="J70" s="349">
        <v>0</v>
      </c>
      <c r="K70" s="349">
        <v>0</v>
      </c>
      <c r="L70" s="349">
        <v>0</v>
      </c>
      <c r="M70" s="349">
        <v>0</v>
      </c>
      <c r="N70" s="349">
        <v>0</v>
      </c>
      <c r="O70" s="349">
        <v>0</v>
      </c>
      <c r="P70" s="349">
        <v>0</v>
      </c>
      <c r="Q70" s="349">
        <v>0</v>
      </c>
      <c r="R70" s="349">
        <v>0</v>
      </c>
      <c r="S70" s="349">
        <v>0</v>
      </c>
      <c r="T70" s="349">
        <v>3679.7000000000007</v>
      </c>
      <c r="W70" s="4">
        <f t="shared" ref="W70:W115" si="6">D70/$AF$2*$W$2</f>
        <v>846.30000000000018</v>
      </c>
      <c r="X70" s="4">
        <f t="shared" ref="X70:X115" si="7">E70</f>
        <v>334.80000000000081</v>
      </c>
      <c r="Y70" s="4">
        <f t="shared" ref="Y70:Y115" si="8">D70/$AF$2*$Y$2</f>
        <v>2015.0000000000002</v>
      </c>
      <c r="Z70" s="4">
        <f t="shared" ref="Z70:Z115" si="9">D70/$AF$2*$Z$2</f>
        <v>483.6</v>
      </c>
      <c r="AA70" s="5">
        <f t="shared" ref="AA70:AA115" si="10">SUM(W70:Z70)</f>
        <v>3679.7000000000012</v>
      </c>
      <c r="AD70" s="4">
        <v>4030</v>
      </c>
    </row>
    <row r="71" spans="1:30" x14ac:dyDescent="0.3">
      <c r="A71" s="348">
        <v>8732452</v>
      </c>
      <c r="B71" s="348" t="s">
        <v>117</v>
      </c>
      <c r="C71" s="348" t="s">
        <v>426</v>
      </c>
      <c r="D71" s="349">
        <v>3137.4</v>
      </c>
      <c r="E71" s="349">
        <v>432.45</v>
      </c>
      <c r="F71" s="349">
        <v>0</v>
      </c>
      <c r="G71" s="349">
        <v>0</v>
      </c>
      <c r="H71" s="349">
        <v>0</v>
      </c>
      <c r="I71" s="349">
        <v>0</v>
      </c>
      <c r="J71" s="349">
        <v>0</v>
      </c>
      <c r="K71" s="349">
        <v>0</v>
      </c>
      <c r="L71" s="349">
        <v>0</v>
      </c>
      <c r="M71" s="349">
        <v>0</v>
      </c>
      <c r="N71" s="349">
        <v>0</v>
      </c>
      <c r="O71" s="349">
        <v>0</v>
      </c>
      <c r="P71" s="349">
        <v>0</v>
      </c>
      <c r="Q71" s="349">
        <v>0</v>
      </c>
      <c r="R71" s="349">
        <v>0</v>
      </c>
      <c r="S71" s="349">
        <v>0</v>
      </c>
      <c r="T71" s="349">
        <v>3569.85</v>
      </c>
      <c r="W71" s="4">
        <f t="shared" si="6"/>
        <v>793.80000000000018</v>
      </c>
      <c r="X71" s="4">
        <f t="shared" si="7"/>
        <v>432.45</v>
      </c>
      <c r="Y71" s="4">
        <f t="shared" si="8"/>
        <v>1890.0000000000002</v>
      </c>
      <c r="Z71" s="4">
        <f t="shared" si="9"/>
        <v>453.60000000000008</v>
      </c>
      <c r="AA71" s="5">
        <f t="shared" si="10"/>
        <v>3569.8500000000004</v>
      </c>
      <c r="AD71" s="4">
        <v>3780</v>
      </c>
    </row>
    <row r="72" spans="1:30" x14ac:dyDescent="0.3">
      <c r="A72" s="348">
        <v>8732453</v>
      </c>
      <c r="B72" s="348" t="s">
        <v>253</v>
      </c>
      <c r="C72" s="348" t="s">
        <v>426</v>
      </c>
      <c r="D72" s="349">
        <v>1718.1000000000001</v>
      </c>
      <c r="E72" s="349">
        <v>218.5499999999997</v>
      </c>
      <c r="F72" s="349">
        <v>0</v>
      </c>
      <c r="G72" s="349">
        <v>0</v>
      </c>
      <c r="H72" s="349">
        <v>0</v>
      </c>
      <c r="I72" s="349">
        <v>0</v>
      </c>
      <c r="J72" s="349">
        <v>0</v>
      </c>
      <c r="K72" s="349">
        <v>0</v>
      </c>
      <c r="L72" s="349">
        <v>0</v>
      </c>
      <c r="M72" s="349">
        <v>0</v>
      </c>
      <c r="N72" s="349">
        <v>0</v>
      </c>
      <c r="O72" s="349">
        <v>0</v>
      </c>
      <c r="P72" s="349">
        <v>0</v>
      </c>
      <c r="Q72" s="349">
        <v>0</v>
      </c>
      <c r="R72" s="349">
        <v>0</v>
      </c>
      <c r="S72" s="349">
        <v>0</v>
      </c>
      <c r="T72" s="349">
        <v>1936.6499999999999</v>
      </c>
      <c r="W72" s="4">
        <f t="shared" si="6"/>
        <v>434.70000000000016</v>
      </c>
      <c r="X72" s="4">
        <f t="shared" si="7"/>
        <v>218.5499999999997</v>
      </c>
      <c r="Y72" s="4">
        <f t="shared" si="8"/>
        <v>1035.0000000000002</v>
      </c>
      <c r="Z72" s="4">
        <f t="shared" si="9"/>
        <v>248.40000000000006</v>
      </c>
      <c r="AA72" s="5">
        <f t="shared" si="10"/>
        <v>1936.65</v>
      </c>
      <c r="AD72" s="4">
        <v>2070</v>
      </c>
    </row>
    <row r="73" spans="1:30" x14ac:dyDescent="0.3">
      <c r="A73" s="348">
        <v>8733001</v>
      </c>
      <c r="B73" s="348" t="s">
        <v>101</v>
      </c>
      <c r="C73" s="348" t="s">
        <v>426</v>
      </c>
      <c r="D73" s="349">
        <v>1336.3000000000002</v>
      </c>
      <c r="E73" s="349">
        <v>102.29999999999983</v>
      </c>
      <c r="F73" s="349">
        <v>0</v>
      </c>
      <c r="G73" s="349">
        <v>0</v>
      </c>
      <c r="H73" s="349">
        <v>0</v>
      </c>
      <c r="I73" s="349">
        <v>0</v>
      </c>
      <c r="J73" s="349">
        <v>0</v>
      </c>
      <c r="K73" s="349">
        <v>0</v>
      </c>
      <c r="L73" s="349">
        <v>0</v>
      </c>
      <c r="M73" s="349">
        <v>0</v>
      </c>
      <c r="N73" s="349">
        <v>0</v>
      </c>
      <c r="O73" s="349">
        <v>0</v>
      </c>
      <c r="P73" s="349">
        <v>0</v>
      </c>
      <c r="Q73" s="349">
        <v>0</v>
      </c>
      <c r="R73" s="349">
        <v>0</v>
      </c>
      <c r="S73" s="349">
        <v>0</v>
      </c>
      <c r="T73" s="349">
        <v>1438.6</v>
      </c>
      <c r="W73" s="4">
        <f t="shared" si="6"/>
        <v>338.10000000000008</v>
      </c>
      <c r="X73" s="4">
        <f t="shared" si="7"/>
        <v>102.29999999999983</v>
      </c>
      <c r="Y73" s="4">
        <f t="shared" si="8"/>
        <v>805.00000000000011</v>
      </c>
      <c r="Z73" s="4">
        <f t="shared" si="9"/>
        <v>193.20000000000002</v>
      </c>
      <c r="AA73" s="5">
        <f t="shared" si="10"/>
        <v>1438.6000000000001</v>
      </c>
      <c r="AD73" s="4">
        <v>1610</v>
      </c>
    </row>
    <row r="74" spans="1:30" x14ac:dyDescent="0.3">
      <c r="A74" s="348">
        <v>8733008</v>
      </c>
      <c r="B74" s="348" t="s">
        <v>121</v>
      </c>
      <c r="C74" s="348" t="s">
        <v>426</v>
      </c>
      <c r="D74" s="349">
        <v>987.7</v>
      </c>
      <c r="E74" s="349">
        <v>111.60000000000025</v>
      </c>
      <c r="F74" s="349">
        <v>0</v>
      </c>
      <c r="G74" s="349">
        <v>0</v>
      </c>
      <c r="H74" s="349">
        <v>0</v>
      </c>
      <c r="I74" s="349">
        <v>0</v>
      </c>
      <c r="J74" s="349">
        <v>0</v>
      </c>
      <c r="K74" s="349">
        <v>0</v>
      </c>
      <c r="L74" s="349">
        <v>0</v>
      </c>
      <c r="M74" s="349">
        <v>0</v>
      </c>
      <c r="N74" s="349">
        <v>0</v>
      </c>
      <c r="O74" s="349">
        <v>0</v>
      </c>
      <c r="P74" s="349">
        <v>0</v>
      </c>
      <c r="Q74" s="349">
        <v>0</v>
      </c>
      <c r="R74" s="349">
        <v>0</v>
      </c>
      <c r="S74" s="349">
        <v>0</v>
      </c>
      <c r="T74" s="349">
        <v>1099.3000000000002</v>
      </c>
      <c r="W74" s="4">
        <f t="shared" si="6"/>
        <v>249.90000000000003</v>
      </c>
      <c r="X74" s="4">
        <f t="shared" si="7"/>
        <v>111.60000000000025</v>
      </c>
      <c r="Y74" s="4">
        <f t="shared" si="8"/>
        <v>595.00000000000011</v>
      </c>
      <c r="Z74" s="4">
        <f t="shared" si="9"/>
        <v>142.80000000000001</v>
      </c>
      <c r="AA74" s="5">
        <f t="shared" si="10"/>
        <v>1099.3000000000004</v>
      </c>
      <c r="AD74" s="4">
        <v>1190</v>
      </c>
    </row>
    <row r="75" spans="1:30" x14ac:dyDescent="0.3">
      <c r="A75" s="348">
        <v>8733009</v>
      </c>
      <c r="B75" s="348" t="s">
        <v>126</v>
      </c>
      <c r="C75" s="348" t="s">
        <v>426</v>
      </c>
      <c r="D75" s="349">
        <v>1220.1000000000001</v>
      </c>
      <c r="E75" s="349">
        <v>130.19999999999968</v>
      </c>
      <c r="F75" s="349">
        <v>0</v>
      </c>
      <c r="G75" s="349">
        <v>0</v>
      </c>
      <c r="H75" s="349">
        <v>0</v>
      </c>
      <c r="I75" s="349">
        <v>0</v>
      </c>
      <c r="J75" s="349">
        <v>0</v>
      </c>
      <c r="K75" s="349">
        <v>0</v>
      </c>
      <c r="L75" s="349">
        <v>0</v>
      </c>
      <c r="M75" s="349">
        <v>0</v>
      </c>
      <c r="N75" s="349">
        <v>0</v>
      </c>
      <c r="O75" s="349">
        <v>0</v>
      </c>
      <c r="P75" s="349">
        <v>0</v>
      </c>
      <c r="Q75" s="349">
        <v>0</v>
      </c>
      <c r="R75" s="349">
        <v>0</v>
      </c>
      <c r="S75" s="349">
        <v>0</v>
      </c>
      <c r="T75" s="349">
        <v>1350.2999999999997</v>
      </c>
      <c r="W75" s="4">
        <f t="shared" si="6"/>
        <v>308.70000000000005</v>
      </c>
      <c r="X75" s="4">
        <f t="shared" si="7"/>
        <v>130.19999999999968</v>
      </c>
      <c r="Y75" s="4">
        <f t="shared" si="8"/>
        <v>735.00000000000011</v>
      </c>
      <c r="Z75" s="4">
        <f t="shared" si="9"/>
        <v>176.40000000000003</v>
      </c>
      <c r="AA75" s="5">
        <f t="shared" si="10"/>
        <v>1350.3</v>
      </c>
      <c r="AD75" s="4">
        <v>1470</v>
      </c>
    </row>
    <row r="76" spans="1:30" x14ac:dyDescent="0.3">
      <c r="A76" s="348">
        <v>8733011</v>
      </c>
      <c r="B76" s="348" t="s">
        <v>132</v>
      </c>
      <c r="C76" s="348" t="s">
        <v>426</v>
      </c>
      <c r="D76" s="349">
        <v>888.1</v>
      </c>
      <c r="E76" s="349">
        <v>74.400000000000091</v>
      </c>
      <c r="F76" s="349">
        <v>0</v>
      </c>
      <c r="G76" s="349">
        <v>0</v>
      </c>
      <c r="H76" s="349">
        <v>0</v>
      </c>
      <c r="I76" s="349">
        <v>0</v>
      </c>
      <c r="J76" s="349">
        <v>0</v>
      </c>
      <c r="K76" s="349">
        <v>0</v>
      </c>
      <c r="L76" s="349">
        <v>0</v>
      </c>
      <c r="M76" s="349">
        <v>0</v>
      </c>
      <c r="N76" s="349">
        <v>0</v>
      </c>
      <c r="O76" s="349">
        <v>0</v>
      </c>
      <c r="P76" s="349">
        <v>0</v>
      </c>
      <c r="Q76" s="349">
        <v>0</v>
      </c>
      <c r="R76" s="349">
        <v>0</v>
      </c>
      <c r="S76" s="349">
        <v>0</v>
      </c>
      <c r="T76" s="349">
        <v>962.50000000000011</v>
      </c>
      <c r="W76" s="4">
        <f t="shared" si="6"/>
        <v>224.70000000000005</v>
      </c>
      <c r="X76" s="4">
        <f t="shared" si="7"/>
        <v>74.400000000000091</v>
      </c>
      <c r="Y76" s="4">
        <f t="shared" si="8"/>
        <v>535.00000000000011</v>
      </c>
      <c r="Z76" s="4">
        <f t="shared" si="9"/>
        <v>128.4</v>
      </c>
      <c r="AA76" s="5">
        <f t="shared" si="10"/>
        <v>962.50000000000023</v>
      </c>
      <c r="AD76" s="4">
        <v>1070</v>
      </c>
    </row>
    <row r="77" spans="1:30" x14ac:dyDescent="0.3">
      <c r="A77" s="348">
        <v>8733012</v>
      </c>
      <c r="B77" s="348" t="s">
        <v>141</v>
      </c>
      <c r="C77" s="348" t="s">
        <v>426</v>
      </c>
      <c r="D77" s="349">
        <v>539.5</v>
      </c>
      <c r="E77" s="349">
        <v>41.849999999999859</v>
      </c>
      <c r="F77" s="349">
        <v>0</v>
      </c>
      <c r="G77" s="349">
        <v>0</v>
      </c>
      <c r="H77" s="349">
        <v>0</v>
      </c>
      <c r="I77" s="349">
        <v>0</v>
      </c>
      <c r="J77" s="349">
        <v>0</v>
      </c>
      <c r="K77" s="349">
        <v>0</v>
      </c>
      <c r="L77" s="349">
        <v>0</v>
      </c>
      <c r="M77" s="349">
        <v>0</v>
      </c>
      <c r="N77" s="349">
        <v>0</v>
      </c>
      <c r="O77" s="349">
        <v>0</v>
      </c>
      <c r="P77" s="349">
        <v>0</v>
      </c>
      <c r="Q77" s="349">
        <v>0</v>
      </c>
      <c r="R77" s="349">
        <v>0</v>
      </c>
      <c r="S77" s="349">
        <v>0</v>
      </c>
      <c r="T77" s="349">
        <v>581.34999999999991</v>
      </c>
      <c r="W77" s="4">
        <f t="shared" si="6"/>
        <v>136.50000000000003</v>
      </c>
      <c r="X77" s="4">
        <f t="shared" si="7"/>
        <v>41.849999999999859</v>
      </c>
      <c r="Y77" s="4">
        <f t="shared" si="8"/>
        <v>325.00000000000006</v>
      </c>
      <c r="Z77" s="4">
        <f t="shared" si="9"/>
        <v>78.000000000000014</v>
      </c>
      <c r="AA77" s="5">
        <f t="shared" si="10"/>
        <v>581.34999999999991</v>
      </c>
      <c r="AD77" s="4">
        <v>650</v>
      </c>
    </row>
    <row r="78" spans="1:30" x14ac:dyDescent="0.3">
      <c r="A78" s="348">
        <v>8733014</v>
      </c>
      <c r="B78" s="348" t="s">
        <v>160</v>
      </c>
      <c r="C78" s="348" t="s">
        <v>426</v>
      </c>
      <c r="D78" s="349">
        <v>3461.1000000000004</v>
      </c>
      <c r="E78" s="349">
        <v>227.85000000000014</v>
      </c>
      <c r="F78" s="349">
        <v>0</v>
      </c>
      <c r="G78" s="349">
        <v>0</v>
      </c>
      <c r="H78" s="349">
        <v>0</v>
      </c>
      <c r="I78" s="349">
        <v>0</v>
      </c>
      <c r="J78" s="349">
        <v>0</v>
      </c>
      <c r="K78" s="349">
        <v>0</v>
      </c>
      <c r="L78" s="349">
        <v>0</v>
      </c>
      <c r="M78" s="349">
        <v>0</v>
      </c>
      <c r="N78" s="349">
        <v>0</v>
      </c>
      <c r="O78" s="349">
        <v>0</v>
      </c>
      <c r="P78" s="349">
        <v>0</v>
      </c>
      <c r="Q78" s="349">
        <v>0</v>
      </c>
      <c r="R78" s="349">
        <v>0</v>
      </c>
      <c r="S78" s="349">
        <v>0</v>
      </c>
      <c r="T78" s="349">
        <v>3688.9500000000007</v>
      </c>
      <c r="W78" s="4">
        <f t="shared" si="6"/>
        <v>875.70000000000027</v>
      </c>
      <c r="X78" s="4">
        <f t="shared" si="7"/>
        <v>227.85000000000014</v>
      </c>
      <c r="Y78" s="4">
        <f t="shared" si="8"/>
        <v>2085.0000000000005</v>
      </c>
      <c r="Z78" s="4">
        <f t="shared" si="9"/>
        <v>500.40000000000009</v>
      </c>
      <c r="AA78" s="5">
        <f t="shared" si="10"/>
        <v>3688.9500000000012</v>
      </c>
      <c r="AD78" s="4">
        <v>4170</v>
      </c>
    </row>
    <row r="79" spans="1:30" x14ac:dyDescent="0.3">
      <c r="A79" s="348">
        <v>8733022</v>
      </c>
      <c r="B79" s="348" t="s">
        <v>196</v>
      </c>
      <c r="C79" s="348" t="s">
        <v>426</v>
      </c>
      <c r="D79" s="349">
        <v>1726.4</v>
      </c>
      <c r="E79" s="349">
        <v>88.349999999999952</v>
      </c>
      <c r="F79" s="349">
        <v>0</v>
      </c>
      <c r="G79" s="349">
        <v>0</v>
      </c>
      <c r="H79" s="349">
        <v>0</v>
      </c>
      <c r="I79" s="349">
        <v>0</v>
      </c>
      <c r="J79" s="349">
        <v>0</v>
      </c>
      <c r="K79" s="349">
        <v>0</v>
      </c>
      <c r="L79" s="349">
        <v>0</v>
      </c>
      <c r="M79" s="349">
        <v>0</v>
      </c>
      <c r="N79" s="349">
        <v>0</v>
      </c>
      <c r="O79" s="349">
        <v>0</v>
      </c>
      <c r="P79" s="349">
        <v>0</v>
      </c>
      <c r="Q79" s="349">
        <v>0</v>
      </c>
      <c r="R79" s="349">
        <v>0</v>
      </c>
      <c r="S79" s="349">
        <v>0</v>
      </c>
      <c r="T79" s="349">
        <v>1814.75</v>
      </c>
      <c r="W79" s="4">
        <f t="shared" si="6"/>
        <v>436.80000000000007</v>
      </c>
      <c r="X79" s="4">
        <f t="shared" si="7"/>
        <v>88.349999999999952</v>
      </c>
      <c r="Y79" s="4">
        <f t="shared" si="8"/>
        <v>1040.0000000000002</v>
      </c>
      <c r="Z79" s="4">
        <f t="shared" si="9"/>
        <v>249.60000000000002</v>
      </c>
      <c r="AA79" s="5">
        <f t="shared" si="10"/>
        <v>1814.75</v>
      </c>
      <c r="AD79" s="4">
        <v>2080</v>
      </c>
    </row>
    <row r="80" spans="1:30" x14ac:dyDescent="0.3">
      <c r="A80" s="348">
        <v>8733029</v>
      </c>
      <c r="B80" s="348" t="s">
        <v>281</v>
      </c>
      <c r="C80" s="348" t="s">
        <v>426</v>
      </c>
      <c r="D80" s="349">
        <v>1261.6000000000001</v>
      </c>
      <c r="E80" s="349">
        <v>97.649999999999935</v>
      </c>
      <c r="F80" s="349">
        <v>0</v>
      </c>
      <c r="G80" s="349">
        <v>0</v>
      </c>
      <c r="H80" s="349">
        <v>0</v>
      </c>
      <c r="I80" s="349">
        <v>0</v>
      </c>
      <c r="J80" s="349">
        <v>0</v>
      </c>
      <c r="K80" s="349">
        <v>0</v>
      </c>
      <c r="L80" s="349">
        <v>0</v>
      </c>
      <c r="M80" s="349">
        <v>0</v>
      </c>
      <c r="N80" s="349">
        <v>0</v>
      </c>
      <c r="O80" s="349">
        <v>0</v>
      </c>
      <c r="P80" s="349">
        <v>0</v>
      </c>
      <c r="Q80" s="349">
        <v>0</v>
      </c>
      <c r="R80" s="349">
        <v>0</v>
      </c>
      <c r="S80" s="349">
        <v>0</v>
      </c>
      <c r="T80" s="349">
        <v>1359.25</v>
      </c>
      <c r="W80" s="4">
        <f t="shared" si="6"/>
        <v>319.20000000000005</v>
      </c>
      <c r="X80" s="4">
        <f t="shared" si="7"/>
        <v>97.649999999999935</v>
      </c>
      <c r="Y80" s="4">
        <f t="shared" si="8"/>
        <v>760.00000000000011</v>
      </c>
      <c r="Z80" s="4">
        <f t="shared" si="9"/>
        <v>182.40000000000003</v>
      </c>
      <c r="AA80" s="5">
        <f t="shared" si="10"/>
        <v>1359.2500000000002</v>
      </c>
      <c r="AD80" s="4">
        <v>1520</v>
      </c>
    </row>
    <row r="81" spans="1:30" x14ac:dyDescent="0.3">
      <c r="A81" s="348">
        <v>8733032</v>
      </c>
      <c r="B81" s="348" t="s">
        <v>324</v>
      </c>
      <c r="C81" s="348" t="s">
        <v>426</v>
      </c>
      <c r="D81" s="349">
        <v>1527.2</v>
      </c>
      <c r="E81" s="349">
        <v>125.55000000000035</v>
      </c>
      <c r="F81" s="349">
        <v>0</v>
      </c>
      <c r="G81" s="349">
        <v>0</v>
      </c>
      <c r="H81" s="349">
        <v>0</v>
      </c>
      <c r="I81" s="349">
        <v>0</v>
      </c>
      <c r="J81" s="349">
        <v>0</v>
      </c>
      <c r="K81" s="349">
        <v>0</v>
      </c>
      <c r="L81" s="349">
        <v>0</v>
      </c>
      <c r="M81" s="349">
        <v>0</v>
      </c>
      <c r="N81" s="349">
        <v>0</v>
      </c>
      <c r="O81" s="349">
        <v>0</v>
      </c>
      <c r="P81" s="349">
        <v>0</v>
      </c>
      <c r="Q81" s="349">
        <v>0</v>
      </c>
      <c r="R81" s="349">
        <v>0</v>
      </c>
      <c r="S81" s="349">
        <v>0</v>
      </c>
      <c r="T81" s="349">
        <v>1652.7500000000005</v>
      </c>
      <c r="W81" s="4">
        <f t="shared" si="6"/>
        <v>386.40000000000009</v>
      </c>
      <c r="X81" s="4">
        <f t="shared" si="7"/>
        <v>125.55000000000035</v>
      </c>
      <c r="Y81" s="4">
        <f t="shared" si="8"/>
        <v>920.00000000000011</v>
      </c>
      <c r="Z81" s="4">
        <f t="shared" si="9"/>
        <v>220.80000000000004</v>
      </c>
      <c r="AA81" s="5">
        <f t="shared" si="10"/>
        <v>1652.7500000000005</v>
      </c>
      <c r="AD81" s="4">
        <v>1840</v>
      </c>
    </row>
    <row r="82" spans="1:30" x14ac:dyDescent="0.3">
      <c r="A82" s="348">
        <v>8733035</v>
      </c>
      <c r="B82" s="348" t="s">
        <v>183</v>
      </c>
      <c r="C82" s="348" t="s">
        <v>426</v>
      </c>
      <c r="D82" s="349">
        <v>1120.5</v>
      </c>
      <c r="E82" s="349">
        <v>69.749999999999929</v>
      </c>
      <c r="F82" s="349">
        <v>0</v>
      </c>
      <c r="G82" s="349">
        <v>0</v>
      </c>
      <c r="H82" s="349">
        <v>0</v>
      </c>
      <c r="I82" s="349">
        <v>0</v>
      </c>
      <c r="J82" s="349">
        <v>0</v>
      </c>
      <c r="K82" s="349">
        <v>0</v>
      </c>
      <c r="L82" s="349">
        <v>0</v>
      </c>
      <c r="M82" s="349">
        <v>0</v>
      </c>
      <c r="N82" s="349">
        <v>0</v>
      </c>
      <c r="O82" s="349">
        <v>0</v>
      </c>
      <c r="P82" s="349">
        <v>0</v>
      </c>
      <c r="Q82" s="349">
        <v>0</v>
      </c>
      <c r="R82" s="349">
        <v>0</v>
      </c>
      <c r="S82" s="349">
        <v>0</v>
      </c>
      <c r="T82" s="349">
        <v>1190.25</v>
      </c>
      <c r="W82" s="4">
        <f t="shared" si="6"/>
        <v>283.50000000000006</v>
      </c>
      <c r="X82" s="4">
        <f t="shared" si="7"/>
        <v>69.749999999999929</v>
      </c>
      <c r="Y82" s="4">
        <f t="shared" si="8"/>
        <v>675.00000000000011</v>
      </c>
      <c r="Z82" s="4">
        <f t="shared" si="9"/>
        <v>162.00000000000003</v>
      </c>
      <c r="AA82" s="5">
        <f t="shared" si="10"/>
        <v>1190.25</v>
      </c>
      <c r="AD82" s="4">
        <v>1350</v>
      </c>
    </row>
    <row r="83" spans="1:30" x14ac:dyDescent="0.3">
      <c r="A83" s="348">
        <v>8733041</v>
      </c>
      <c r="B83" s="348" t="s">
        <v>142</v>
      </c>
      <c r="C83" s="348" t="s">
        <v>426</v>
      </c>
      <c r="D83" s="349">
        <v>1278.2</v>
      </c>
      <c r="E83" s="349">
        <v>106.94999999999976</v>
      </c>
      <c r="F83" s="349">
        <v>0</v>
      </c>
      <c r="G83" s="349">
        <v>0</v>
      </c>
      <c r="H83" s="349">
        <v>0</v>
      </c>
      <c r="I83" s="349">
        <v>0</v>
      </c>
      <c r="J83" s="349">
        <v>0</v>
      </c>
      <c r="K83" s="349">
        <v>0</v>
      </c>
      <c r="L83" s="349">
        <v>0</v>
      </c>
      <c r="M83" s="349">
        <v>0</v>
      </c>
      <c r="N83" s="349">
        <v>0</v>
      </c>
      <c r="O83" s="349">
        <v>0</v>
      </c>
      <c r="P83" s="349">
        <v>0</v>
      </c>
      <c r="Q83" s="349">
        <v>0</v>
      </c>
      <c r="R83" s="349">
        <v>0</v>
      </c>
      <c r="S83" s="349">
        <v>0</v>
      </c>
      <c r="T83" s="349">
        <v>1385.1499999999999</v>
      </c>
      <c r="W83" s="4">
        <f t="shared" si="6"/>
        <v>323.40000000000009</v>
      </c>
      <c r="X83" s="4">
        <f t="shared" si="7"/>
        <v>106.94999999999976</v>
      </c>
      <c r="Y83" s="4">
        <f t="shared" si="8"/>
        <v>770.00000000000011</v>
      </c>
      <c r="Z83" s="4">
        <f t="shared" si="9"/>
        <v>184.80000000000004</v>
      </c>
      <c r="AA83" s="5">
        <f t="shared" si="10"/>
        <v>1385.1499999999999</v>
      </c>
      <c r="AD83" s="4">
        <v>1540</v>
      </c>
    </row>
    <row r="84" spans="1:30" x14ac:dyDescent="0.3">
      <c r="A84" s="348">
        <v>8733050</v>
      </c>
      <c r="B84" s="348" t="s">
        <v>123</v>
      </c>
      <c r="C84" s="348" t="s">
        <v>426</v>
      </c>
      <c r="D84" s="349">
        <v>1261.6000000000001</v>
      </c>
      <c r="E84" s="349">
        <v>176.70000000000002</v>
      </c>
      <c r="F84" s="349">
        <v>0</v>
      </c>
      <c r="G84" s="349">
        <v>0</v>
      </c>
      <c r="H84" s="349">
        <v>0</v>
      </c>
      <c r="I84" s="349">
        <v>0</v>
      </c>
      <c r="J84" s="349">
        <v>0</v>
      </c>
      <c r="K84" s="349">
        <v>0</v>
      </c>
      <c r="L84" s="349">
        <v>0</v>
      </c>
      <c r="M84" s="349">
        <v>0</v>
      </c>
      <c r="N84" s="349">
        <v>0</v>
      </c>
      <c r="O84" s="349">
        <v>0</v>
      </c>
      <c r="P84" s="349">
        <v>0</v>
      </c>
      <c r="Q84" s="349">
        <v>0</v>
      </c>
      <c r="R84" s="349">
        <v>0</v>
      </c>
      <c r="S84" s="349">
        <v>0</v>
      </c>
      <c r="T84" s="349">
        <v>1438.3000000000002</v>
      </c>
      <c r="W84" s="4">
        <f t="shared" si="6"/>
        <v>319.20000000000005</v>
      </c>
      <c r="X84" s="4">
        <f t="shared" si="7"/>
        <v>176.70000000000002</v>
      </c>
      <c r="Y84" s="4">
        <f t="shared" si="8"/>
        <v>760.00000000000011</v>
      </c>
      <c r="Z84" s="4">
        <f t="shared" si="9"/>
        <v>182.40000000000003</v>
      </c>
      <c r="AA84" s="5">
        <f t="shared" si="10"/>
        <v>1438.3000000000002</v>
      </c>
      <c r="AD84" s="4">
        <v>1520</v>
      </c>
    </row>
    <row r="85" spans="1:30" x14ac:dyDescent="0.3">
      <c r="A85" s="348">
        <v>8733052</v>
      </c>
      <c r="B85" s="348" t="s">
        <v>285</v>
      </c>
      <c r="C85" s="348" t="s">
        <v>426</v>
      </c>
      <c r="D85" s="349">
        <v>2199.5</v>
      </c>
      <c r="E85" s="349">
        <v>260.39999999999986</v>
      </c>
      <c r="F85" s="349">
        <v>0</v>
      </c>
      <c r="G85" s="349">
        <v>0</v>
      </c>
      <c r="H85" s="349">
        <v>0</v>
      </c>
      <c r="I85" s="349">
        <v>0</v>
      </c>
      <c r="J85" s="349">
        <v>0</v>
      </c>
      <c r="K85" s="349">
        <v>0</v>
      </c>
      <c r="L85" s="349">
        <v>0</v>
      </c>
      <c r="M85" s="349">
        <v>0</v>
      </c>
      <c r="N85" s="349">
        <v>0</v>
      </c>
      <c r="O85" s="349">
        <v>0</v>
      </c>
      <c r="P85" s="349">
        <v>0</v>
      </c>
      <c r="Q85" s="349">
        <v>0</v>
      </c>
      <c r="R85" s="349">
        <v>0</v>
      </c>
      <c r="S85" s="349">
        <v>0</v>
      </c>
      <c r="T85" s="349">
        <v>2459.8999999999996</v>
      </c>
      <c r="W85" s="4">
        <f t="shared" si="6"/>
        <v>556.50000000000011</v>
      </c>
      <c r="X85" s="4">
        <f t="shared" si="7"/>
        <v>260.39999999999986</v>
      </c>
      <c r="Y85" s="4">
        <f t="shared" si="8"/>
        <v>1325.0000000000002</v>
      </c>
      <c r="Z85" s="4">
        <f t="shared" si="9"/>
        <v>318.00000000000006</v>
      </c>
      <c r="AA85" s="5">
        <f t="shared" si="10"/>
        <v>2459.9</v>
      </c>
      <c r="AD85" s="4">
        <v>2650</v>
      </c>
    </row>
    <row r="86" spans="1:30" x14ac:dyDescent="0.3">
      <c r="A86" s="348">
        <v>8733054</v>
      </c>
      <c r="B86" s="348" t="s">
        <v>50</v>
      </c>
      <c r="C86" s="348" t="s">
        <v>426</v>
      </c>
      <c r="D86" s="349">
        <v>854.90000000000009</v>
      </c>
      <c r="E86" s="349">
        <v>125.54999999999998</v>
      </c>
      <c r="F86" s="349">
        <v>0</v>
      </c>
      <c r="G86" s="349">
        <v>0</v>
      </c>
      <c r="H86" s="349">
        <v>0</v>
      </c>
      <c r="I86" s="349">
        <v>0</v>
      </c>
      <c r="J86" s="349">
        <v>0</v>
      </c>
      <c r="K86" s="349">
        <v>0</v>
      </c>
      <c r="L86" s="349">
        <v>0</v>
      </c>
      <c r="M86" s="349">
        <v>0</v>
      </c>
      <c r="N86" s="349">
        <v>0</v>
      </c>
      <c r="O86" s="349">
        <v>0</v>
      </c>
      <c r="P86" s="349">
        <v>0</v>
      </c>
      <c r="Q86" s="349">
        <v>0</v>
      </c>
      <c r="R86" s="349">
        <v>0</v>
      </c>
      <c r="S86" s="349">
        <v>0</v>
      </c>
      <c r="T86" s="349">
        <v>980.45</v>
      </c>
      <c r="W86" s="4">
        <f t="shared" si="6"/>
        <v>216.30000000000007</v>
      </c>
      <c r="X86" s="4">
        <f t="shared" si="7"/>
        <v>125.54999999999998</v>
      </c>
      <c r="Y86" s="4">
        <f t="shared" si="8"/>
        <v>515.00000000000011</v>
      </c>
      <c r="Z86" s="4">
        <f t="shared" si="9"/>
        <v>123.60000000000002</v>
      </c>
      <c r="AA86" s="5">
        <f t="shared" si="10"/>
        <v>980.45000000000016</v>
      </c>
      <c r="AD86" s="4">
        <v>1030</v>
      </c>
    </row>
    <row r="87" spans="1:30" x14ac:dyDescent="0.3">
      <c r="A87" s="348">
        <v>8733058</v>
      </c>
      <c r="B87" s="348" t="s">
        <v>300</v>
      </c>
      <c r="C87" s="348" t="s">
        <v>426</v>
      </c>
      <c r="D87" s="349">
        <v>2631.1000000000004</v>
      </c>
      <c r="E87" s="349">
        <v>339.44999999999959</v>
      </c>
      <c r="F87" s="349">
        <v>0</v>
      </c>
      <c r="G87" s="349">
        <v>0</v>
      </c>
      <c r="H87" s="349">
        <v>0</v>
      </c>
      <c r="I87" s="349">
        <v>0</v>
      </c>
      <c r="J87" s="349">
        <v>0</v>
      </c>
      <c r="K87" s="349">
        <v>0</v>
      </c>
      <c r="L87" s="349">
        <v>0</v>
      </c>
      <c r="M87" s="349">
        <v>0</v>
      </c>
      <c r="N87" s="349">
        <v>0</v>
      </c>
      <c r="O87" s="349">
        <v>0</v>
      </c>
      <c r="P87" s="349">
        <v>0</v>
      </c>
      <c r="Q87" s="349">
        <v>0</v>
      </c>
      <c r="R87" s="349">
        <v>0</v>
      </c>
      <c r="S87" s="349">
        <v>0</v>
      </c>
      <c r="T87" s="349">
        <v>2970.55</v>
      </c>
      <c r="W87" s="4">
        <f t="shared" si="6"/>
        <v>665.70000000000016</v>
      </c>
      <c r="X87" s="4">
        <f t="shared" si="7"/>
        <v>339.44999999999959</v>
      </c>
      <c r="Y87" s="4">
        <f t="shared" si="8"/>
        <v>1585.0000000000002</v>
      </c>
      <c r="Z87" s="4">
        <f t="shared" si="9"/>
        <v>380.40000000000003</v>
      </c>
      <c r="AA87" s="5">
        <f t="shared" si="10"/>
        <v>2970.55</v>
      </c>
      <c r="AD87" s="4">
        <v>3170</v>
      </c>
    </row>
    <row r="88" spans="1:30" x14ac:dyDescent="0.3">
      <c r="A88" s="348">
        <v>8733061</v>
      </c>
      <c r="B88" s="348" t="s">
        <v>93</v>
      </c>
      <c r="C88" s="348" t="s">
        <v>426</v>
      </c>
      <c r="D88" s="349">
        <v>1734.7</v>
      </c>
      <c r="E88" s="349">
        <v>120.89999999999992</v>
      </c>
      <c r="F88" s="349">
        <v>0</v>
      </c>
      <c r="G88" s="349">
        <v>0</v>
      </c>
      <c r="H88" s="349">
        <v>0</v>
      </c>
      <c r="I88" s="349">
        <v>0</v>
      </c>
      <c r="J88" s="349">
        <v>0</v>
      </c>
      <c r="K88" s="349">
        <v>0</v>
      </c>
      <c r="L88" s="349">
        <v>0</v>
      </c>
      <c r="M88" s="349">
        <v>0</v>
      </c>
      <c r="N88" s="349">
        <v>0</v>
      </c>
      <c r="O88" s="349">
        <v>0</v>
      </c>
      <c r="P88" s="349">
        <v>0</v>
      </c>
      <c r="Q88" s="349">
        <v>0</v>
      </c>
      <c r="R88" s="349">
        <v>0</v>
      </c>
      <c r="S88" s="349">
        <v>0</v>
      </c>
      <c r="T88" s="349">
        <v>1855.6</v>
      </c>
      <c r="W88" s="4">
        <f t="shared" si="6"/>
        <v>438.90000000000009</v>
      </c>
      <c r="X88" s="4">
        <f t="shared" si="7"/>
        <v>120.89999999999992</v>
      </c>
      <c r="Y88" s="4">
        <f t="shared" si="8"/>
        <v>1045.0000000000002</v>
      </c>
      <c r="Z88" s="4">
        <f t="shared" si="9"/>
        <v>250.8</v>
      </c>
      <c r="AA88" s="5">
        <f t="shared" si="10"/>
        <v>1855.6000000000001</v>
      </c>
      <c r="AD88" s="4">
        <v>2090</v>
      </c>
    </row>
    <row r="89" spans="1:30" x14ac:dyDescent="0.3">
      <c r="A89" s="348">
        <v>8733065</v>
      </c>
      <c r="B89" s="348" t="s">
        <v>159</v>
      </c>
      <c r="C89" s="348" t="s">
        <v>426</v>
      </c>
      <c r="D89" s="349">
        <v>788.50000000000011</v>
      </c>
      <c r="E89" s="349">
        <v>65.100000000000193</v>
      </c>
      <c r="F89" s="349">
        <v>0</v>
      </c>
      <c r="G89" s="349">
        <v>0</v>
      </c>
      <c r="H89" s="349">
        <v>0</v>
      </c>
      <c r="I89" s="349">
        <v>0</v>
      </c>
      <c r="J89" s="349">
        <v>0</v>
      </c>
      <c r="K89" s="349">
        <v>0</v>
      </c>
      <c r="L89" s="349">
        <v>0</v>
      </c>
      <c r="M89" s="349">
        <v>0</v>
      </c>
      <c r="N89" s="349">
        <v>0</v>
      </c>
      <c r="O89" s="349">
        <v>0</v>
      </c>
      <c r="P89" s="349">
        <v>0</v>
      </c>
      <c r="Q89" s="349">
        <v>0</v>
      </c>
      <c r="R89" s="349">
        <v>0</v>
      </c>
      <c r="S89" s="349">
        <v>0</v>
      </c>
      <c r="T89" s="349">
        <v>853.60000000000036</v>
      </c>
      <c r="W89" s="4">
        <f t="shared" si="6"/>
        <v>199.50000000000006</v>
      </c>
      <c r="X89" s="4">
        <f t="shared" si="7"/>
        <v>65.100000000000193</v>
      </c>
      <c r="Y89" s="4">
        <f t="shared" si="8"/>
        <v>475.00000000000011</v>
      </c>
      <c r="Z89" s="4">
        <f t="shared" si="9"/>
        <v>114.00000000000003</v>
      </c>
      <c r="AA89" s="5">
        <f t="shared" si="10"/>
        <v>853.60000000000036</v>
      </c>
      <c r="AD89" s="4">
        <v>950</v>
      </c>
    </row>
    <row r="90" spans="1:30" x14ac:dyDescent="0.3">
      <c r="A90" s="348">
        <v>8733067</v>
      </c>
      <c r="B90" s="348" t="s">
        <v>100</v>
      </c>
      <c r="C90" s="348" t="s">
        <v>426</v>
      </c>
      <c r="D90" s="349">
        <v>1203.5</v>
      </c>
      <c r="E90" s="349">
        <v>51.149999999999977</v>
      </c>
      <c r="F90" s="349">
        <v>0</v>
      </c>
      <c r="G90" s="349">
        <v>0</v>
      </c>
      <c r="H90" s="349">
        <v>0</v>
      </c>
      <c r="I90" s="349">
        <v>0</v>
      </c>
      <c r="J90" s="349">
        <v>0</v>
      </c>
      <c r="K90" s="349">
        <v>0</v>
      </c>
      <c r="L90" s="349">
        <v>0</v>
      </c>
      <c r="M90" s="349">
        <v>0</v>
      </c>
      <c r="N90" s="349">
        <v>0</v>
      </c>
      <c r="O90" s="349">
        <v>0</v>
      </c>
      <c r="P90" s="349">
        <v>0</v>
      </c>
      <c r="Q90" s="349">
        <v>0</v>
      </c>
      <c r="R90" s="349">
        <v>0</v>
      </c>
      <c r="S90" s="349">
        <v>0</v>
      </c>
      <c r="T90" s="349">
        <v>1254.6500000000001</v>
      </c>
      <c r="W90" s="4">
        <f t="shared" si="6"/>
        <v>304.50000000000006</v>
      </c>
      <c r="X90" s="4">
        <f t="shared" si="7"/>
        <v>51.149999999999977</v>
      </c>
      <c r="Y90" s="4">
        <f t="shared" si="8"/>
        <v>725.00000000000011</v>
      </c>
      <c r="Z90" s="4">
        <f t="shared" si="9"/>
        <v>174.00000000000003</v>
      </c>
      <c r="AA90" s="5">
        <f t="shared" si="10"/>
        <v>1254.6500000000001</v>
      </c>
      <c r="AD90" s="4">
        <v>1450</v>
      </c>
    </row>
    <row r="91" spans="1:30" x14ac:dyDescent="0.3">
      <c r="A91" s="348">
        <v>8733068</v>
      </c>
      <c r="B91" s="348" t="s">
        <v>174</v>
      </c>
      <c r="C91" s="348" t="s">
        <v>426</v>
      </c>
      <c r="D91" s="349">
        <v>722.1</v>
      </c>
      <c r="E91" s="349">
        <v>46.499999999999929</v>
      </c>
      <c r="F91" s="349">
        <v>0</v>
      </c>
      <c r="G91" s="349">
        <v>0</v>
      </c>
      <c r="H91" s="349">
        <v>0</v>
      </c>
      <c r="I91" s="349">
        <v>0</v>
      </c>
      <c r="J91" s="349">
        <v>0</v>
      </c>
      <c r="K91" s="349">
        <v>0</v>
      </c>
      <c r="L91" s="349">
        <v>0</v>
      </c>
      <c r="M91" s="349">
        <v>0</v>
      </c>
      <c r="N91" s="349">
        <v>0</v>
      </c>
      <c r="O91" s="349">
        <v>0</v>
      </c>
      <c r="P91" s="349">
        <v>0</v>
      </c>
      <c r="Q91" s="349">
        <v>0</v>
      </c>
      <c r="R91" s="349">
        <v>0</v>
      </c>
      <c r="S91" s="349">
        <v>0</v>
      </c>
      <c r="T91" s="349">
        <v>768.59999999999991</v>
      </c>
      <c r="W91" s="4">
        <f t="shared" si="6"/>
        <v>182.70000000000005</v>
      </c>
      <c r="X91" s="4">
        <f t="shared" si="7"/>
        <v>46.499999999999929</v>
      </c>
      <c r="Y91" s="4">
        <f t="shared" si="8"/>
        <v>435.00000000000006</v>
      </c>
      <c r="Z91" s="4">
        <f t="shared" si="9"/>
        <v>104.40000000000002</v>
      </c>
      <c r="AA91" s="5">
        <f t="shared" si="10"/>
        <v>768.6</v>
      </c>
      <c r="AD91" s="4">
        <v>870</v>
      </c>
    </row>
    <row r="92" spans="1:30" x14ac:dyDescent="0.3">
      <c r="A92" s="348">
        <v>8733071</v>
      </c>
      <c r="B92" s="348" t="s">
        <v>191</v>
      </c>
      <c r="C92" s="348" t="s">
        <v>426</v>
      </c>
      <c r="D92" s="349">
        <v>1651.7</v>
      </c>
      <c r="E92" s="349">
        <v>92.999999999999943</v>
      </c>
      <c r="F92" s="349">
        <v>0</v>
      </c>
      <c r="G92" s="349">
        <v>0</v>
      </c>
      <c r="H92" s="349">
        <v>0</v>
      </c>
      <c r="I92" s="349">
        <v>0</v>
      </c>
      <c r="J92" s="349">
        <v>0</v>
      </c>
      <c r="K92" s="349">
        <v>0</v>
      </c>
      <c r="L92" s="349">
        <v>0</v>
      </c>
      <c r="M92" s="349">
        <v>0</v>
      </c>
      <c r="N92" s="349">
        <v>0</v>
      </c>
      <c r="O92" s="349">
        <v>0</v>
      </c>
      <c r="P92" s="349">
        <v>0</v>
      </c>
      <c r="Q92" s="349">
        <v>0</v>
      </c>
      <c r="R92" s="349">
        <v>0</v>
      </c>
      <c r="S92" s="349">
        <v>0</v>
      </c>
      <c r="T92" s="349">
        <v>1744.7</v>
      </c>
      <c r="W92" s="4">
        <f t="shared" si="6"/>
        <v>417.90000000000009</v>
      </c>
      <c r="X92" s="4">
        <f t="shared" si="7"/>
        <v>92.999999999999943</v>
      </c>
      <c r="Y92" s="4">
        <f t="shared" si="8"/>
        <v>995.00000000000011</v>
      </c>
      <c r="Z92" s="4">
        <f t="shared" si="9"/>
        <v>238.8</v>
      </c>
      <c r="AA92" s="5">
        <f t="shared" si="10"/>
        <v>1744.7</v>
      </c>
      <c r="AD92" s="4">
        <v>1990</v>
      </c>
    </row>
    <row r="93" spans="1:30" x14ac:dyDescent="0.3">
      <c r="A93" s="348">
        <v>8733074</v>
      </c>
      <c r="B93" s="348" t="s">
        <v>153</v>
      </c>
      <c r="C93" s="348" t="s">
        <v>426</v>
      </c>
      <c r="D93" s="349">
        <v>1643.4</v>
      </c>
      <c r="E93" s="349">
        <v>176.70000000000007</v>
      </c>
      <c r="F93" s="349">
        <v>0</v>
      </c>
      <c r="G93" s="349">
        <v>0</v>
      </c>
      <c r="H93" s="349">
        <v>0</v>
      </c>
      <c r="I93" s="349">
        <v>0</v>
      </c>
      <c r="J93" s="349">
        <v>0</v>
      </c>
      <c r="K93" s="349">
        <v>0</v>
      </c>
      <c r="L93" s="349">
        <v>0</v>
      </c>
      <c r="M93" s="349">
        <v>0</v>
      </c>
      <c r="N93" s="349">
        <v>0</v>
      </c>
      <c r="O93" s="349">
        <v>0</v>
      </c>
      <c r="P93" s="349">
        <v>0</v>
      </c>
      <c r="Q93" s="349">
        <v>0</v>
      </c>
      <c r="R93" s="349">
        <v>0</v>
      </c>
      <c r="S93" s="349">
        <v>0</v>
      </c>
      <c r="T93" s="349">
        <v>1820.1000000000001</v>
      </c>
      <c r="W93" s="4">
        <f t="shared" si="6"/>
        <v>415.80000000000007</v>
      </c>
      <c r="X93" s="4">
        <f t="shared" si="7"/>
        <v>176.70000000000007</v>
      </c>
      <c r="Y93" s="4">
        <f t="shared" si="8"/>
        <v>990.00000000000011</v>
      </c>
      <c r="Z93" s="4">
        <f t="shared" si="9"/>
        <v>237.60000000000002</v>
      </c>
      <c r="AA93" s="5">
        <f t="shared" si="10"/>
        <v>1820.1000000000004</v>
      </c>
      <c r="AD93" s="4">
        <v>1980</v>
      </c>
    </row>
    <row r="94" spans="1:30" x14ac:dyDescent="0.3">
      <c r="A94" s="348">
        <v>8733081</v>
      </c>
      <c r="B94" s="348" t="s">
        <v>112</v>
      </c>
      <c r="C94" s="348" t="s">
        <v>426</v>
      </c>
      <c r="D94" s="349">
        <v>755.30000000000007</v>
      </c>
      <c r="E94" s="349">
        <v>60.45000000000006</v>
      </c>
      <c r="F94" s="349">
        <v>0</v>
      </c>
      <c r="G94" s="349">
        <v>0</v>
      </c>
      <c r="H94" s="349">
        <v>0</v>
      </c>
      <c r="I94" s="349">
        <v>0</v>
      </c>
      <c r="J94" s="349">
        <v>0</v>
      </c>
      <c r="K94" s="349">
        <v>0</v>
      </c>
      <c r="L94" s="349">
        <v>0</v>
      </c>
      <c r="M94" s="349">
        <v>0</v>
      </c>
      <c r="N94" s="349">
        <v>0</v>
      </c>
      <c r="O94" s="349">
        <v>0</v>
      </c>
      <c r="P94" s="349">
        <v>0</v>
      </c>
      <c r="Q94" s="349">
        <v>0</v>
      </c>
      <c r="R94" s="349">
        <v>0</v>
      </c>
      <c r="S94" s="349">
        <v>0</v>
      </c>
      <c r="T94" s="349">
        <v>815.75000000000011</v>
      </c>
      <c r="W94" s="4">
        <f t="shared" si="6"/>
        <v>191.10000000000005</v>
      </c>
      <c r="X94" s="4">
        <f t="shared" si="7"/>
        <v>60.45000000000006</v>
      </c>
      <c r="Y94" s="4">
        <f t="shared" si="8"/>
        <v>455.00000000000006</v>
      </c>
      <c r="Z94" s="4">
        <f t="shared" si="9"/>
        <v>109.20000000000002</v>
      </c>
      <c r="AA94" s="5">
        <f t="shared" si="10"/>
        <v>815.75000000000023</v>
      </c>
      <c r="AD94" s="4">
        <v>910</v>
      </c>
    </row>
    <row r="95" spans="1:30" x14ac:dyDescent="0.3">
      <c r="A95" s="348">
        <v>8733301</v>
      </c>
      <c r="B95" s="348" t="s">
        <v>102</v>
      </c>
      <c r="C95" s="348" t="s">
        <v>426</v>
      </c>
      <c r="D95" s="349">
        <v>1004.3000000000001</v>
      </c>
      <c r="E95" s="349">
        <v>37.199999999999982</v>
      </c>
      <c r="F95" s="349">
        <v>0</v>
      </c>
      <c r="G95" s="349">
        <v>0</v>
      </c>
      <c r="H95" s="349">
        <v>0</v>
      </c>
      <c r="I95" s="349">
        <v>0</v>
      </c>
      <c r="J95" s="349">
        <v>0</v>
      </c>
      <c r="K95" s="349">
        <v>0</v>
      </c>
      <c r="L95" s="349">
        <v>0</v>
      </c>
      <c r="M95" s="349">
        <v>0</v>
      </c>
      <c r="N95" s="349">
        <v>0</v>
      </c>
      <c r="O95" s="349">
        <v>0</v>
      </c>
      <c r="P95" s="349">
        <v>0</v>
      </c>
      <c r="Q95" s="349">
        <v>0</v>
      </c>
      <c r="R95" s="349">
        <v>0</v>
      </c>
      <c r="S95" s="349">
        <v>0</v>
      </c>
      <c r="T95" s="349">
        <v>1041.5</v>
      </c>
      <c r="W95" s="4">
        <f t="shared" si="6"/>
        <v>254.10000000000008</v>
      </c>
      <c r="X95" s="4">
        <f t="shared" si="7"/>
        <v>37.199999999999982</v>
      </c>
      <c r="Y95" s="4">
        <f t="shared" si="8"/>
        <v>605.00000000000011</v>
      </c>
      <c r="Z95" s="4">
        <f t="shared" si="9"/>
        <v>145.20000000000002</v>
      </c>
      <c r="AA95" s="5">
        <f t="shared" si="10"/>
        <v>1041.5000000000002</v>
      </c>
      <c r="AD95" s="4">
        <v>1210</v>
      </c>
    </row>
    <row r="96" spans="1:30" x14ac:dyDescent="0.3">
      <c r="A96" s="348">
        <v>8733308</v>
      </c>
      <c r="B96" s="348" t="s">
        <v>147</v>
      </c>
      <c r="C96" s="348" t="s">
        <v>426</v>
      </c>
      <c r="D96" s="349">
        <v>1079</v>
      </c>
      <c r="E96" s="349">
        <v>46.499999999999986</v>
      </c>
      <c r="F96" s="349">
        <v>0</v>
      </c>
      <c r="G96" s="349">
        <v>0</v>
      </c>
      <c r="H96" s="349">
        <v>0</v>
      </c>
      <c r="I96" s="349">
        <v>0</v>
      </c>
      <c r="J96" s="349">
        <v>0</v>
      </c>
      <c r="K96" s="349">
        <v>0</v>
      </c>
      <c r="L96" s="349">
        <v>0</v>
      </c>
      <c r="M96" s="349">
        <v>0</v>
      </c>
      <c r="N96" s="349">
        <v>0</v>
      </c>
      <c r="O96" s="349">
        <v>0</v>
      </c>
      <c r="P96" s="349">
        <v>0</v>
      </c>
      <c r="Q96" s="349">
        <v>0</v>
      </c>
      <c r="R96" s="349">
        <v>0</v>
      </c>
      <c r="S96" s="349">
        <v>0</v>
      </c>
      <c r="T96" s="349">
        <v>1125.5</v>
      </c>
      <c r="W96" s="4">
        <f t="shared" si="6"/>
        <v>273.00000000000006</v>
      </c>
      <c r="X96" s="4">
        <f t="shared" si="7"/>
        <v>46.499999999999986</v>
      </c>
      <c r="Y96" s="4">
        <f t="shared" si="8"/>
        <v>650.00000000000011</v>
      </c>
      <c r="Z96" s="4">
        <f t="shared" si="9"/>
        <v>156.00000000000003</v>
      </c>
      <c r="AA96" s="5">
        <f t="shared" si="10"/>
        <v>1125.5000000000002</v>
      </c>
      <c r="AD96" s="4">
        <v>1300</v>
      </c>
    </row>
    <row r="97" spans="1:30" x14ac:dyDescent="0.3">
      <c r="A97" s="348">
        <v>8733310</v>
      </c>
      <c r="B97" s="348" t="s">
        <v>173</v>
      </c>
      <c r="C97" s="348" t="s">
        <v>426</v>
      </c>
      <c r="D97" s="349">
        <v>1709.8000000000002</v>
      </c>
      <c r="E97" s="349">
        <v>79.050000000000011</v>
      </c>
      <c r="F97" s="349">
        <v>0</v>
      </c>
      <c r="G97" s="349">
        <v>0</v>
      </c>
      <c r="H97" s="349">
        <v>0</v>
      </c>
      <c r="I97" s="349">
        <v>0</v>
      </c>
      <c r="J97" s="349">
        <v>0</v>
      </c>
      <c r="K97" s="349">
        <v>0</v>
      </c>
      <c r="L97" s="349">
        <v>0</v>
      </c>
      <c r="M97" s="349">
        <v>0</v>
      </c>
      <c r="N97" s="349">
        <v>0</v>
      </c>
      <c r="O97" s="349">
        <v>0</v>
      </c>
      <c r="P97" s="349">
        <v>0</v>
      </c>
      <c r="Q97" s="349">
        <v>0</v>
      </c>
      <c r="R97" s="349">
        <v>0</v>
      </c>
      <c r="S97" s="349">
        <v>0</v>
      </c>
      <c r="T97" s="349">
        <v>1788.8500000000001</v>
      </c>
      <c r="W97" s="4">
        <f t="shared" si="6"/>
        <v>432.60000000000014</v>
      </c>
      <c r="X97" s="4">
        <f t="shared" si="7"/>
        <v>79.050000000000011</v>
      </c>
      <c r="Y97" s="4">
        <f t="shared" si="8"/>
        <v>1030.0000000000002</v>
      </c>
      <c r="Z97" s="4">
        <f t="shared" si="9"/>
        <v>247.20000000000005</v>
      </c>
      <c r="AA97" s="5">
        <f t="shared" si="10"/>
        <v>1788.8500000000004</v>
      </c>
      <c r="AD97" s="4">
        <v>2060</v>
      </c>
    </row>
    <row r="98" spans="1:30" x14ac:dyDescent="0.3">
      <c r="A98" s="348">
        <v>8733317</v>
      </c>
      <c r="B98" s="348" t="s">
        <v>206</v>
      </c>
      <c r="C98" s="348" t="s">
        <v>426</v>
      </c>
      <c r="D98" s="349">
        <v>1286.5</v>
      </c>
      <c r="E98" s="349">
        <v>120.90000000000005</v>
      </c>
      <c r="F98" s="349">
        <v>0</v>
      </c>
      <c r="G98" s="349">
        <v>0</v>
      </c>
      <c r="H98" s="349">
        <v>0</v>
      </c>
      <c r="I98" s="349">
        <v>0</v>
      </c>
      <c r="J98" s="349">
        <v>0</v>
      </c>
      <c r="K98" s="349">
        <v>0</v>
      </c>
      <c r="L98" s="349">
        <v>0</v>
      </c>
      <c r="M98" s="349">
        <v>0</v>
      </c>
      <c r="N98" s="349">
        <v>0</v>
      </c>
      <c r="O98" s="349">
        <v>0</v>
      </c>
      <c r="P98" s="349">
        <v>0</v>
      </c>
      <c r="Q98" s="349">
        <v>0</v>
      </c>
      <c r="R98" s="349">
        <v>0</v>
      </c>
      <c r="S98" s="349">
        <v>0</v>
      </c>
      <c r="T98" s="349">
        <v>1407.4</v>
      </c>
      <c r="W98" s="4">
        <f t="shared" si="6"/>
        <v>325.50000000000006</v>
      </c>
      <c r="X98" s="4">
        <f t="shared" si="7"/>
        <v>120.90000000000005</v>
      </c>
      <c r="Y98" s="4">
        <f t="shared" si="8"/>
        <v>775.00000000000011</v>
      </c>
      <c r="Z98" s="4">
        <f t="shared" si="9"/>
        <v>186.00000000000003</v>
      </c>
      <c r="AA98" s="5">
        <f t="shared" si="10"/>
        <v>1407.4</v>
      </c>
      <c r="AD98" s="4">
        <v>1550</v>
      </c>
    </row>
    <row r="99" spans="1:30" x14ac:dyDescent="0.3">
      <c r="A99" s="348">
        <v>8733325</v>
      </c>
      <c r="B99" s="348" t="s">
        <v>290</v>
      </c>
      <c r="C99" s="348" t="s">
        <v>426</v>
      </c>
      <c r="D99" s="349">
        <v>1402.7</v>
      </c>
      <c r="E99" s="349">
        <v>302.25000000000034</v>
      </c>
      <c r="F99" s="349">
        <v>0</v>
      </c>
      <c r="G99" s="349">
        <v>0</v>
      </c>
      <c r="H99" s="349">
        <v>0</v>
      </c>
      <c r="I99" s="349">
        <v>0</v>
      </c>
      <c r="J99" s="349">
        <v>0</v>
      </c>
      <c r="K99" s="349">
        <v>0</v>
      </c>
      <c r="L99" s="349">
        <v>0</v>
      </c>
      <c r="M99" s="349">
        <v>0</v>
      </c>
      <c r="N99" s="349">
        <v>0</v>
      </c>
      <c r="O99" s="349">
        <v>0</v>
      </c>
      <c r="P99" s="349">
        <v>0</v>
      </c>
      <c r="Q99" s="349">
        <v>0</v>
      </c>
      <c r="R99" s="349">
        <v>0</v>
      </c>
      <c r="S99" s="349">
        <v>0</v>
      </c>
      <c r="T99" s="349">
        <v>1704.9500000000003</v>
      </c>
      <c r="W99" s="4">
        <f t="shared" si="6"/>
        <v>354.90000000000009</v>
      </c>
      <c r="X99" s="4">
        <f t="shared" si="7"/>
        <v>302.25000000000034</v>
      </c>
      <c r="Y99" s="4">
        <f t="shared" si="8"/>
        <v>845.00000000000011</v>
      </c>
      <c r="Z99" s="4">
        <f t="shared" si="9"/>
        <v>202.80000000000004</v>
      </c>
      <c r="AA99" s="5">
        <f t="shared" si="10"/>
        <v>1704.9500000000005</v>
      </c>
      <c r="AD99" s="4">
        <v>1690</v>
      </c>
    </row>
    <row r="100" spans="1:30" x14ac:dyDescent="0.3">
      <c r="A100" s="348">
        <v>8733331</v>
      </c>
      <c r="B100" s="348" t="s">
        <v>246</v>
      </c>
      <c r="C100" s="348" t="s">
        <v>426</v>
      </c>
      <c r="D100" s="349">
        <v>1070.7</v>
      </c>
      <c r="E100" s="349">
        <v>106.95000000000009</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1177.6500000000001</v>
      </c>
      <c r="W100" s="4">
        <f t="shared" si="6"/>
        <v>270.90000000000009</v>
      </c>
      <c r="X100" s="4">
        <f t="shared" si="7"/>
        <v>106.95000000000009</v>
      </c>
      <c r="Y100" s="4">
        <f t="shared" si="8"/>
        <v>645.00000000000011</v>
      </c>
      <c r="Z100" s="4">
        <f t="shared" si="9"/>
        <v>154.80000000000004</v>
      </c>
      <c r="AA100" s="5">
        <f t="shared" si="10"/>
        <v>1177.6500000000003</v>
      </c>
      <c r="AD100" s="4">
        <v>1290</v>
      </c>
    </row>
    <row r="101" spans="1:30" x14ac:dyDescent="0.3">
      <c r="A101" s="348">
        <v>8733350</v>
      </c>
      <c r="B101" s="348" t="s">
        <v>241</v>
      </c>
      <c r="C101" s="348" t="s">
        <v>426</v>
      </c>
      <c r="D101" s="349">
        <v>987.7</v>
      </c>
      <c r="E101" s="349">
        <v>65.099999999999767</v>
      </c>
      <c r="F101" s="349">
        <v>0</v>
      </c>
      <c r="G101" s="349">
        <v>0</v>
      </c>
      <c r="H101" s="349">
        <v>0</v>
      </c>
      <c r="I101" s="349">
        <v>0</v>
      </c>
      <c r="J101" s="349">
        <v>0</v>
      </c>
      <c r="K101" s="349">
        <v>0</v>
      </c>
      <c r="L101" s="349">
        <v>0</v>
      </c>
      <c r="M101" s="349">
        <v>0</v>
      </c>
      <c r="N101" s="349">
        <v>0</v>
      </c>
      <c r="O101" s="349">
        <v>0</v>
      </c>
      <c r="P101" s="349">
        <v>0</v>
      </c>
      <c r="Q101" s="349">
        <v>0</v>
      </c>
      <c r="R101" s="349">
        <v>0</v>
      </c>
      <c r="S101" s="349">
        <v>0</v>
      </c>
      <c r="T101" s="349">
        <v>1052.7999999999997</v>
      </c>
      <c r="W101" s="4">
        <f t="shared" si="6"/>
        <v>249.90000000000003</v>
      </c>
      <c r="X101" s="4">
        <f t="shared" si="7"/>
        <v>65.099999999999767</v>
      </c>
      <c r="Y101" s="4">
        <f t="shared" si="8"/>
        <v>595.00000000000011</v>
      </c>
      <c r="Z101" s="4">
        <f t="shared" si="9"/>
        <v>142.80000000000001</v>
      </c>
      <c r="AA101" s="5">
        <f t="shared" si="10"/>
        <v>1052.8</v>
      </c>
      <c r="AD101" s="4">
        <v>1190</v>
      </c>
    </row>
    <row r="102" spans="1:30" x14ac:dyDescent="0.3">
      <c r="A102" s="348">
        <v>8733356</v>
      </c>
      <c r="B102" s="348" t="s">
        <v>276</v>
      </c>
      <c r="C102" s="348" t="s">
        <v>426</v>
      </c>
      <c r="D102" s="349">
        <v>1228.4000000000001</v>
      </c>
      <c r="E102" s="349">
        <v>144.14999999999969</v>
      </c>
      <c r="F102" s="349">
        <v>0</v>
      </c>
      <c r="G102" s="349">
        <v>0</v>
      </c>
      <c r="H102" s="349">
        <v>0</v>
      </c>
      <c r="I102" s="349">
        <v>0</v>
      </c>
      <c r="J102" s="349">
        <v>0</v>
      </c>
      <c r="K102" s="349">
        <v>0</v>
      </c>
      <c r="L102" s="349">
        <v>0</v>
      </c>
      <c r="M102" s="349">
        <v>0</v>
      </c>
      <c r="N102" s="349">
        <v>0</v>
      </c>
      <c r="O102" s="349">
        <v>0</v>
      </c>
      <c r="P102" s="349">
        <v>0</v>
      </c>
      <c r="Q102" s="349">
        <v>0</v>
      </c>
      <c r="R102" s="349">
        <v>0</v>
      </c>
      <c r="S102" s="349">
        <v>0</v>
      </c>
      <c r="T102" s="349">
        <v>1372.5499999999997</v>
      </c>
      <c r="W102" s="4">
        <f t="shared" si="6"/>
        <v>310.80000000000007</v>
      </c>
      <c r="X102" s="4">
        <f t="shared" si="7"/>
        <v>144.14999999999969</v>
      </c>
      <c r="Y102" s="4">
        <f t="shared" si="8"/>
        <v>740.00000000000011</v>
      </c>
      <c r="Z102" s="4">
        <f t="shared" si="9"/>
        <v>177.60000000000002</v>
      </c>
      <c r="AA102" s="5">
        <f t="shared" si="10"/>
        <v>1372.5499999999997</v>
      </c>
      <c r="AD102" s="4">
        <v>1480</v>
      </c>
    </row>
    <row r="103" spans="1:30" x14ac:dyDescent="0.3">
      <c r="A103" s="348">
        <v>8733358</v>
      </c>
      <c r="B103" s="348" t="s">
        <v>279</v>
      </c>
      <c r="C103" s="348" t="s">
        <v>426</v>
      </c>
      <c r="D103" s="349">
        <v>1942.2000000000003</v>
      </c>
      <c r="E103" s="349">
        <v>344.09999999999974</v>
      </c>
      <c r="F103" s="349">
        <v>0</v>
      </c>
      <c r="G103" s="349">
        <v>0</v>
      </c>
      <c r="H103" s="349">
        <v>0</v>
      </c>
      <c r="I103" s="349">
        <v>0</v>
      </c>
      <c r="J103" s="349">
        <v>0</v>
      </c>
      <c r="K103" s="349">
        <v>0</v>
      </c>
      <c r="L103" s="349">
        <v>0</v>
      </c>
      <c r="M103" s="349">
        <v>0</v>
      </c>
      <c r="N103" s="349">
        <v>0</v>
      </c>
      <c r="O103" s="349">
        <v>0</v>
      </c>
      <c r="P103" s="349">
        <v>0</v>
      </c>
      <c r="Q103" s="349">
        <v>0</v>
      </c>
      <c r="R103" s="349">
        <v>0</v>
      </c>
      <c r="S103" s="349">
        <v>0</v>
      </c>
      <c r="T103" s="349">
        <v>2286.3000000000002</v>
      </c>
      <c r="W103" s="4">
        <f t="shared" si="6"/>
        <v>491.40000000000015</v>
      </c>
      <c r="X103" s="4">
        <f t="shared" si="7"/>
        <v>344.09999999999974</v>
      </c>
      <c r="Y103" s="4">
        <f t="shared" si="8"/>
        <v>1170.0000000000002</v>
      </c>
      <c r="Z103" s="4">
        <f t="shared" si="9"/>
        <v>280.80000000000007</v>
      </c>
      <c r="AA103" s="5">
        <f t="shared" si="10"/>
        <v>2286.3000000000002</v>
      </c>
      <c r="AD103" s="4">
        <v>2340</v>
      </c>
    </row>
    <row r="104" spans="1:30" x14ac:dyDescent="0.3">
      <c r="A104" s="348">
        <v>8733368</v>
      </c>
      <c r="B104" s="348" t="s">
        <v>293</v>
      </c>
      <c r="C104" s="348" t="s">
        <v>426</v>
      </c>
      <c r="D104" s="349">
        <v>1120.5</v>
      </c>
      <c r="E104" s="349">
        <v>41.850000000000023</v>
      </c>
      <c r="F104" s="349">
        <v>0</v>
      </c>
      <c r="G104" s="349">
        <v>0</v>
      </c>
      <c r="H104" s="349">
        <v>0</v>
      </c>
      <c r="I104" s="349">
        <v>0</v>
      </c>
      <c r="J104" s="349">
        <v>0</v>
      </c>
      <c r="K104" s="349">
        <v>0</v>
      </c>
      <c r="L104" s="349">
        <v>0</v>
      </c>
      <c r="M104" s="349">
        <v>0</v>
      </c>
      <c r="N104" s="349">
        <v>0</v>
      </c>
      <c r="O104" s="349">
        <v>0</v>
      </c>
      <c r="P104" s="349">
        <v>0</v>
      </c>
      <c r="Q104" s="349">
        <v>0</v>
      </c>
      <c r="R104" s="349">
        <v>0</v>
      </c>
      <c r="S104" s="349">
        <v>0</v>
      </c>
      <c r="T104" s="349">
        <v>1162.3499999999999</v>
      </c>
      <c r="W104" s="4">
        <f t="shared" si="6"/>
        <v>283.50000000000006</v>
      </c>
      <c r="X104" s="4">
        <f t="shared" si="7"/>
        <v>41.850000000000023</v>
      </c>
      <c r="Y104" s="4">
        <f t="shared" si="8"/>
        <v>675.00000000000011</v>
      </c>
      <c r="Z104" s="4">
        <f t="shared" si="9"/>
        <v>162.00000000000003</v>
      </c>
      <c r="AA104" s="5">
        <f t="shared" si="10"/>
        <v>1162.3500000000001</v>
      </c>
      <c r="AD104" s="4">
        <v>1350</v>
      </c>
    </row>
    <row r="105" spans="1:30" x14ac:dyDescent="0.3">
      <c r="A105" s="348">
        <v>8733373</v>
      </c>
      <c r="B105" s="348" t="s">
        <v>92</v>
      </c>
      <c r="C105" s="348" t="s">
        <v>426</v>
      </c>
      <c r="D105" s="349">
        <v>854.90000000000009</v>
      </c>
      <c r="E105" s="349">
        <v>41.849999999999994</v>
      </c>
      <c r="F105" s="349">
        <v>0</v>
      </c>
      <c r="G105" s="349">
        <v>0</v>
      </c>
      <c r="H105" s="349">
        <v>0</v>
      </c>
      <c r="I105" s="349">
        <v>0</v>
      </c>
      <c r="J105" s="349">
        <v>0</v>
      </c>
      <c r="K105" s="349">
        <v>0</v>
      </c>
      <c r="L105" s="349">
        <v>0</v>
      </c>
      <c r="M105" s="349">
        <v>0</v>
      </c>
      <c r="N105" s="349">
        <v>0</v>
      </c>
      <c r="O105" s="349">
        <v>0</v>
      </c>
      <c r="P105" s="349">
        <v>0</v>
      </c>
      <c r="Q105" s="349">
        <v>0</v>
      </c>
      <c r="R105" s="349">
        <v>0</v>
      </c>
      <c r="S105" s="349">
        <v>0</v>
      </c>
      <c r="T105" s="349">
        <v>896.75000000000011</v>
      </c>
      <c r="W105" s="4">
        <f t="shared" si="6"/>
        <v>216.30000000000007</v>
      </c>
      <c r="X105" s="4">
        <f t="shared" si="7"/>
        <v>41.849999999999994</v>
      </c>
      <c r="Y105" s="4">
        <f t="shared" si="8"/>
        <v>515.00000000000011</v>
      </c>
      <c r="Z105" s="4">
        <f t="shared" si="9"/>
        <v>123.60000000000002</v>
      </c>
      <c r="AA105" s="5">
        <f t="shared" si="10"/>
        <v>896.75000000000023</v>
      </c>
      <c r="AD105" s="4">
        <v>1030</v>
      </c>
    </row>
    <row r="106" spans="1:30" x14ac:dyDescent="0.3">
      <c r="A106" s="348">
        <v>8733384</v>
      </c>
      <c r="B106" s="348" t="s">
        <v>267</v>
      </c>
      <c r="C106" s="348" t="s">
        <v>426</v>
      </c>
      <c r="D106" s="349">
        <v>1676.6000000000001</v>
      </c>
      <c r="E106" s="349">
        <v>190.65000000000003</v>
      </c>
      <c r="F106" s="349">
        <v>0</v>
      </c>
      <c r="G106" s="349">
        <v>0</v>
      </c>
      <c r="H106" s="349">
        <v>0</v>
      </c>
      <c r="I106" s="349">
        <v>0</v>
      </c>
      <c r="J106" s="349">
        <v>0</v>
      </c>
      <c r="K106" s="349">
        <v>0</v>
      </c>
      <c r="L106" s="349">
        <v>0</v>
      </c>
      <c r="M106" s="349">
        <v>0</v>
      </c>
      <c r="N106" s="349">
        <v>0</v>
      </c>
      <c r="O106" s="349">
        <v>0</v>
      </c>
      <c r="P106" s="349">
        <v>0</v>
      </c>
      <c r="Q106" s="349">
        <v>0</v>
      </c>
      <c r="R106" s="349">
        <v>0</v>
      </c>
      <c r="S106" s="349">
        <v>0</v>
      </c>
      <c r="T106" s="349">
        <v>1867.2500000000002</v>
      </c>
      <c r="W106" s="4">
        <f t="shared" si="6"/>
        <v>424.2000000000001</v>
      </c>
      <c r="X106" s="4">
        <f t="shared" si="7"/>
        <v>190.65000000000003</v>
      </c>
      <c r="Y106" s="4">
        <f t="shared" si="8"/>
        <v>1010.0000000000001</v>
      </c>
      <c r="Z106" s="4">
        <f t="shared" si="9"/>
        <v>242.40000000000003</v>
      </c>
      <c r="AA106" s="5">
        <f t="shared" si="10"/>
        <v>1867.2500000000005</v>
      </c>
      <c r="AD106" s="4">
        <v>2020</v>
      </c>
    </row>
    <row r="107" spans="1:30" x14ac:dyDescent="0.3">
      <c r="A107" s="348">
        <v>8733386</v>
      </c>
      <c r="B107" s="348" t="s">
        <v>226</v>
      </c>
      <c r="C107" s="348" t="s">
        <v>426</v>
      </c>
      <c r="D107" s="349">
        <v>3394.7000000000003</v>
      </c>
      <c r="E107" s="349">
        <v>241.79999999999907</v>
      </c>
      <c r="F107" s="349">
        <v>0</v>
      </c>
      <c r="G107" s="349">
        <v>0</v>
      </c>
      <c r="H107" s="349">
        <v>0</v>
      </c>
      <c r="I107" s="349">
        <v>0</v>
      </c>
      <c r="J107" s="349">
        <v>0</v>
      </c>
      <c r="K107" s="349">
        <v>0</v>
      </c>
      <c r="L107" s="349">
        <v>0</v>
      </c>
      <c r="M107" s="349">
        <v>0</v>
      </c>
      <c r="N107" s="349">
        <v>0</v>
      </c>
      <c r="O107" s="349">
        <v>0</v>
      </c>
      <c r="P107" s="349">
        <v>0</v>
      </c>
      <c r="Q107" s="349">
        <v>0</v>
      </c>
      <c r="R107" s="349">
        <v>0</v>
      </c>
      <c r="S107" s="349">
        <v>0</v>
      </c>
      <c r="T107" s="349">
        <v>3636.4999999999995</v>
      </c>
      <c r="W107" s="4">
        <f t="shared" si="6"/>
        <v>858.90000000000032</v>
      </c>
      <c r="X107" s="4">
        <f t="shared" si="7"/>
        <v>241.79999999999907</v>
      </c>
      <c r="Y107" s="4">
        <f t="shared" si="8"/>
        <v>2045.0000000000005</v>
      </c>
      <c r="Z107" s="4">
        <f t="shared" si="9"/>
        <v>490.80000000000013</v>
      </c>
      <c r="AA107" s="5">
        <f t="shared" si="10"/>
        <v>3636.5</v>
      </c>
      <c r="AD107" s="4">
        <v>4090</v>
      </c>
    </row>
    <row r="108" spans="1:30" x14ac:dyDescent="0.3">
      <c r="A108" s="348">
        <v>8733389</v>
      </c>
      <c r="B108" s="348" t="s">
        <v>304</v>
      </c>
      <c r="C108" s="348" t="s">
        <v>426</v>
      </c>
      <c r="D108" s="349">
        <v>3087.6000000000004</v>
      </c>
      <c r="E108" s="349">
        <v>265.05000000000013</v>
      </c>
      <c r="F108" s="349">
        <v>0</v>
      </c>
      <c r="G108" s="349">
        <v>0</v>
      </c>
      <c r="H108" s="349">
        <v>0</v>
      </c>
      <c r="I108" s="349">
        <v>0</v>
      </c>
      <c r="J108" s="349">
        <v>0</v>
      </c>
      <c r="K108" s="349">
        <v>0</v>
      </c>
      <c r="L108" s="349">
        <v>0</v>
      </c>
      <c r="M108" s="349">
        <v>0</v>
      </c>
      <c r="N108" s="349">
        <v>0</v>
      </c>
      <c r="O108" s="349">
        <v>0</v>
      </c>
      <c r="P108" s="349">
        <v>0</v>
      </c>
      <c r="Q108" s="349">
        <v>0</v>
      </c>
      <c r="R108" s="349">
        <v>0</v>
      </c>
      <c r="S108" s="349">
        <v>0</v>
      </c>
      <c r="T108" s="349">
        <v>3352.6500000000005</v>
      </c>
      <c r="W108" s="4">
        <f t="shared" si="6"/>
        <v>781.20000000000027</v>
      </c>
      <c r="X108" s="4">
        <f t="shared" si="7"/>
        <v>265.05000000000013</v>
      </c>
      <c r="Y108" s="4">
        <f t="shared" si="8"/>
        <v>1860.0000000000005</v>
      </c>
      <c r="Z108" s="4">
        <f t="shared" si="9"/>
        <v>446.40000000000015</v>
      </c>
      <c r="AA108" s="5">
        <f t="shared" si="10"/>
        <v>3352.650000000001</v>
      </c>
      <c r="AD108" s="4">
        <v>3720</v>
      </c>
    </row>
    <row r="109" spans="1:30" x14ac:dyDescent="0.3">
      <c r="A109" s="348">
        <v>8733390</v>
      </c>
      <c r="B109" s="348" t="s">
        <v>237</v>
      </c>
      <c r="C109" s="348" t="s">
        <v>426</v>
      </c>
      <c r="D109" s="349">
        <v>1452.5000000000002</v>
      </c>
      <c r="E109" s="349">
        <v>311.55000000000018</v>
      </c>
      <c r="F109" s="349">
        <v>0</v>
      </c>
      <c r="G109" s="349">
        <v>0</v>
      </c>
      <c r="H109" s="349">
        <v>0</v>
      </c>
      <c r="I109" s="349">
        <v>0</v>
      </c>
      <c r="J109" s="349">
        <v>0</v>
      </c>
      <c r="K109" s="349">
        <v>0</v>
      </c>
      <c r="L109" s="349">
        <v>0</v>
      </c>
      <c r="M109" s="349">
        <v>0</v>
      </c>
      <c r="N109" s="349">
        <v>0</v>
      </c>
      <c r="O109" s="349">
        <v>0</v>
      </c>
      <c r="P109" s="349">
        <v>0</v>
      </c>
      <c r="Q109" s="349">
        <v>0</v>
      </c>
      <c r="R109" s="349">
        <v>0</v>
      </c>
      <c r="S109" s="349">
        <v>0</v>
      </c>
      <c r="T109" s="349">
        <v>1764.0500000000004</v>
      </c>
      <c r="W109" s="4">
        <f t="shared" si="6"/>
        <v>367.50000000000011</v>
      </c>
      <c r="X109" s="4">
        <f t="shared" si="7"/>
        <v>311.55000000000018</v>
      </c>
      <c r="Y109" s="4">
        <f t="shared" si="8"/>
        <v>875.00000000000023</v>
      </c>
      <c r="Z109" s="4">
        <f t="shared" si="9"/>
        <v>210.00000000000006</v>
      </c>
      <c r="AA109" s="5">
        <f t="shared" si="10"/>
        <v>1764.0500000000006</v>
      </c>
      <c r="AD109" s="4">
        <v>1750</v>
      </c>
    </row>
    <row r="110" spans="1:30" x14ac:dyDescent="0.3">
      <c r="A110" s="348">
        <v>8733392</v>
      </c>
      <c r="B110" s="348" t="s">
        <v>322</v>
      </c>
      <c r="C110" s="348" t="s">
        <v>426</v>
      </c>
      <c r="D110" s="349">
        <v>2431.9</v>
      </c>
      <c r="E110" s="349">
        <v>223.20000000000056</v>
      </c>
      <c r="F110" s="349">
        <v>0</v>
      </c>
      <c r="G110" s="349">
        <v>0</v>
      </c>
      <c r="H110" s="349">
        <v>0</v>
      </c>
      <c r="I110" s="349">
        <v>0</v>
      </c>
      <c r="J110" s="349">
        <v>0</v>
      </c>
      <c r="K110" s="349">
        <v>0</v>
      </c>
      <c r="L110" s="349">
        <v>0</v>
      </c>
      <c r="M110" s="349">
        <v>0</v>
      </c>
      <c r="N110" s="349">
        <v>0</v>
      </c>
      <c r="O110" s="349">
        <v>0</v>
      </c>
      <c r="P110" s="349">
        <v>0</v>
      </c>
      <c r="Q110" s="349">
        <v>0</v>
      </c>
      <c r="R110" s="349">
        <v>0</v>
      </c>
      <c r="S110" s="349">
        <v>0</v>
      </c>
      <c r="T110" s="349">
        <v>2655.1000000000008</v>
      </c>
      <c r="W110" s="4">
        <f t="shared" si="6"/>
        <v>615.30000000000018</v>
      </c>
      <c r="X110" s="4">
        <f t="shared" si="7"/>
        <v>223.20000000000056</v>
      </c>
      <c r="Y110" s="4">
        <f t="shared" si="8"/>
        <v>1465.0000000000002</v>
      </c>
      <c r="Z110" s="4">
        <f t="shared" si="9"/>
        <v>351.60000000000008</v>
      </c>
      <c r="AA110" s="5">
        <f t="shared" si="10"/>
        <v>2655.1000000000008</v>
      </c>
      <c r="AD110" s="4">
        <v>2930</v>
      </c>
    </row>
    <row r="111" spans="1:30" x14ac:dyDescent="0.3">
      <c r="A111" s="348">
        <v>8733942</v>
      </c>
      <c r="B111" s="348" t="s">
        <v>111</v>
      </c>
      <c r="C111" s="348" t="s">
        <v>426</v>
      </c>
      <c r="D111" s="349">
        <v>5087.9000000000005</v>
      </c>
      <c r="E111" s="349">
        <v>646.34999999999957</v>
      </c>
      <c r="F111" s="349">
        <v>0</v>
      </c>
      <c r="G111" s="349">
        <v>0</v>
      </c>
      <c r="H111" s="349">
        <v>0</v>
      </c>
      <c r="I111" s="349">
        <v>0</v>
      </c>
      <c r="J111" s="349">
        <v>0</v>
      </c>
      <c r="K111" s="349">
        <v>0</v>
      </c>
      <c r="L111" s="349">
        <v>0</v>
      </c>
      <c r="M111" s="349">
        <v>0</v>
      </c>
      <c r="N111" s="349">
        <v>0</v>
      </c>
      <c r="O111" s="349">
        <v>0</v>
      </c>
      <c r="P111" s="349">
        <v>0</v>
      </c>
      <c r="Q111" s="349">
        <v>0</v>
      </c>
      <c r="R111" s="349">
        <v>0</v>
      </c>
      <c r="S111" s="349">
        <v>0</v>
      </c>
      <c r="T111" s="349">
        <v>5734.25</v>
      </c>
      <c r="W111" s="4">
        <f t="shared" si="6"/>
        <v>1287.3000000000002</v>
      </c>
      <c r="X111" s="4">
        <f t="shared" si="7"/>
        <v>646.34999999999957</v>
      </c>
      <c r="Y111" s="4">
        <f t="shared" si="8"/>
        <v>3065.0000000000005</v>
      </c>
      <c r="Z111" s="4">
        <f t="shared" si="9"/>
        <v>735.60000000000014</v>
      </c>
      <c r="AA111" s="5">
        <f t="shared" si="10"/>
        <v>5734.25</v>
      </c>
      <c r="AD111" s="4">
        <v>6130</v>
      </c>
    </row>
    <row r="112" spans="1:30" x14ac:dyDescent="0.3">
      <c r="A112" s="348">
        <v>8733943</v>
      </c>
      <c r="B112" s="348" t="s">
        <v>292</v>
      </c>
      <c r="C112" s="348" t="s">
        <v>426</v>
      </c>
      <c r="D112" s="349">
        <v>3403.0000000000005</v>
      </c>
      <c r="E112" s="349">
        <v>306.90000000000089</v>
      </c>
      <c r="F112" s="349">
        <v>0</v>
      </c>
      <c r="G112" s="349">
        <v>0</v>
      </c>
      <c r="H112" s="349">
        <v>0</v>
      </c>
      <c r="I112" s="349">
        <v>0</v>
      </c>
      <c r="J112" s="349">
        <v>0</v>
      </c>
      <c r="K112" s="349">
        <v>0</v>
      </c>
      <c r="L112" s="349">
        <v>0</v>
      </c>
      <c r="M112" s="349">
        <v>0</v>
      </c>
      <c r="N112" s="349">
        <v>0</v>
      </c>
      <c r="O112" s="349">
        <v>0</v>
      </c>
      <c r="P112" s="349">
        <v>0</v>
      </c>
      <c r="Q112" s="349">
        <v>0</v>
      </c>
      <c r="R112" s="349">
        <v>0</v>
      </c>
      <c r="S112" s="349">
        <v>0</v>
      </c>
      <c r="T112" s="349">
        <v>3709.9000000000015</v>
      </c>
      <c r="W112" s="4">
        <f t="shared" si="6"/>
        <v>861.00000000000023</v>
      </c>
      <c r="X112" s="4">
        <f t="shared" si="7"/>
        <v>306.90000000000089</v>
      </c>
      <c r="Y112" s="4">
        <f t="shared" si="8"/>
        <v>2050.0000000000005</v>
      </c>
      <c r="Z112" s="4">
        <f t="shared" si="9"/>
        <v>492.00000000000011</v>
      </c>
      <c r="AA112" s="5">
        <f t="shared" si="10"/>
        <v>3709.9000000000015</v>
      </c>
      <c r="AD112" s="4">
        <v>4100</v>
      </c>
    </row>
    <row r="113" spans="1:30" x14ac:dyDescent="0.3">
      <c r="A113" s="348">
        <v>8733945</v>
      </c>
      <c r="B113" s="348" t="s">
        <v>193</v>
      </c>
      <c r="C113" s="348" t="s">
        <v>426</v>
      </c>
      <c r="D113" s="349">
        <v>3701.8</v>
      </c>
      <c r="E113" s="349">
        <v>711.44999999999993</v>
      </c>
      <c r="F113" s="349">
        <v>0</v>
      </c>
      <c r="G113" s="349">
        <v>0</v>
      </c>
      <c r="H113" s="349">
        <v>0</v>
      </c>
      <c r="I113" s="349">
        <v>0</v>
      </c>
      <c r="J113" s="349">
        <v>0</v>
      </c>
      <c r="K113" s="349">
        <v>0</v>
      </c>
      <c r="L113" s="349">
        <v>0</v>
      </c>
      <c r="M113" s="349">
        <v>0</v>
      </c>
      <c r="N113" s="349">
        <v>0</v>
      </c>
      <c r="O113" s="349">
        <v>0</v>
      </c>
      <c r="P113" s="349">
        <v>0</v>
      </c>
      <c r="Q113" s="349">
        <v>0</v>
      </c>
      <c r="R113" s="349">
        <v>0</v>
      </c>
      <c r="S113" s="349">
        <v>0</v>
      </c>
      <c r="T113" s="349">
        <v>4413.25</v>
      </c>
      <c r="W113" s="4">
        <f t="shared" si="6"/>
        <v>936.60000000000014</v>
      </c>
      <c r="X113" s="4">
        <f t="shared" si="7"/>
        <v>711.44999999999993</v>
      </c>
      <c r="Y113" s="4">
        <f t="shared" si="8"/>
        <v>2230.0000000000005</v>
      </c>
      <c r="Z113" s="4">
        <f t="shared" si="9"/>
        <v>535.20000000000005</v>
      </c>
      <c r="AA113" s="5">
        <f t="shared" si="10"/>
        <v>4413.2500000000009</v>
      </c>
      <c r="AD113" s="4">
        <v>4460</v>
      </c>
    </row>
    <row r="114" spans="1:30" x14ac:dyDescent="0.3">
      <c r="A114" s="348">
        <v>8733946</v>
      </c>
      <c r="B114" s="348" t="s">
        <v>249</v>
      </c>
      <c r="C114" s="348" t="s">
        <v>426</v>
      </c>
      <c r="D114" s="349">
        <v>2913.3</v>
      </c>
      <c r="E114" s="349">
        <v>376.65000000000043</v>
      </c>
      <c r="F114" s="349">
        <v>0</v>
      </c>
      <c r="G114" s="349">
        <v>0</v>
      </c>
      <c r="H114" s="349">
        <v>0</v>
      </c>
      <c r="I114" s="349">
        <v>0</v>
      </c>
      <c r="J114" s="349">
        <v>0</v>
      </c>
      <c r="K114" s="349">
        <v>0</v>
      </c>
      <c r="L114" s="349">
        <v>0</v>
      </c>
      <c r="M114" s="349">
        <v>0</v>
      </c>
      <c r="N114" s="349">
        <v>0</v>
      </c>
      <c r="O114" s="349">
        <v>0</v>
      </c>
      <c r="P114" s="349">
        <v>0</v>
      </c>
      <c r="Q114" s="349">
        <v>0</v>
      </c>
      <c r="R114" s="349">
        <v>0</v>
      </c>
      <c r="S114" s="349">
        <v>0</v>
      </c>
      <c r="T114" s="349">
        <v>3289.9500000000007</v>
      </c>
      <c r="W114" s="4">
        <f t="shared" si="6"/>
        <v>737.10000000000014</v>
      </c>
      <c r="X114" s="4">
        <f t="shared" si="7"/>
        <v>376.65000000000043</v>
      </c>
      <c r="Y114" s="4">
        <f t="shared" si="8"/>
        <v>1755.0000000000002</v>
      </c>
      <c r="Z114" s="4">
        <f t="shared" si="9"/>
        <v>421.20000000000005</v>
      </c>
      <c r="AA114" s="5">
        <f t="shared" si="10"/>
        <v>3289.9500000000007</v>
      </c>
      <c r="AD114" s="4">
        <v>3510</v>
      </c>
    </row>
    <row r="115" spans="1:30" x14ac:dyDescent="0.3">
      <c r="A115" s="348">
        <v>8735200</v>
      </c>
      <c r="B115" s="348" t="s">
        <v>269</v>
      </c>
      <c r="C115" s="348" t="s">
        <v>426</v>
      </c>
      <c r="D115" s="349">
        <v>1552.1000000000001</v>
      </c>
      <c r="E115" s="349">
        <v>97.650000000000261</v>
      </c>
      <c r="F115" s="349">
        <v>0</v>
      </c>
      <c r="G115" s="349">
        <v>0</v>
      </c>
      <c r="H115" s="349">
        <v>0</v>
      </c>
      <c r="I115" s="349">
        <v>0</v>
      </c>
      <c r="J115" s="349">
        <v>0</v>
      </c>
      <c r="K115" s="349">
        <v>0</v>
      </c>
      <c r="L115" s="349">
        <v>0</v>
      </c>
      <c r="M115" s="349">
        <v>0</v>
      </c>
      <c r="N115" s="349">
        <v>0</v>
      </c>
      <c r="O115" s="349">
        <v>0</v>
      </c>
      <c r="P115" s="349">
        <v>0</v>
      </c>
      <c r="Q115" s="349">
        <v>0</v>
      </c>
      <c r="R115" s="349">
        <v>0</v>
      </c>
      <c r="S115" s="349">
        <v>0</v>
      </c>
      <c r="T115" s="349">
        <v>1649.7500000000005</v>
      </c>
      <c r="W115" s="4">
        <f t="shared" si="6"/>
        <v>392.7000000000001</v>
      </c>
      <c r="X115" s="4">
        <f t="shared" si="7"/>
        <v>97.650000000000261</v>
      </c>
      <c r="Y115" s="4">
        <f t="shared" si="8"/>
        <v>935.00000000000011</v>
      </c>
      <c r="Z115" s="4">
        <f t="shared" si="9"/>
        <v>224.40000000000003</v>
      </c>
      <c r="AA115" s="5">
        <f t="shared" si="10"/>
        <v>1649.7500000000005</v>
      </c>
      <c r="AD115" s="4">
        <v>1870</v>
      </c>
    </row>
    <row r="116" spans="1:30" x14ac:dyDescent="0.3">
      <c r="A116" s="348">
        <v>8732005</v>
      </c>
      <c r="B116" s="348" t="s">
        <v>326</v>
      </c>
      <c r="C116" s="348" t="s">
        <v>426</v>
      </c>
      <c r="D116" s="349">
        <v>0</v>
      </c>
      <c r="E116" s="349">
        <v>0</v>
      </c>
      <c r="F116" s="349">
        <v>0</v>
      </c>
      <c r="G116" s="349">
        <v>0</v>
      </c>
      <c r="H116" s="349">
        <v>0</v>
      </c>
      <c r="I116" s="349">
        <v>0</v>
      </c>
      <c r="J116" s="349">
        <v>0</v>
      </c>
      <c r="K116" s="349">
        <v>0</v>
      </c>
      <c r="L116" s="349">
        <v>0</v>
      </c>
      <c r="M116" s="349">
        <v>0</v>
      </c>
      <c r="N116" s="349">
        <v>0</v>
      </c>
      <c r="O116" s="349">
        <v>0</v>
      </c>
      <c r="P116" s="349">
        <v>0</v>
      </c>
      <c r="Q116" s="349">
        <v>0</v>
      </c>
      <c r="R116" s="349">
        <v>0</v>
      </c>
      <c r="S116" s="349">
        <v>0</v>
      </c>
      <c r="T116" s="349">
        <v>0</v>
      </c>
      <c r="W116" s="4"/>
      <c r="X116" s="4"/>
      <c r="Y116" s="4"/>
      <c r="Z116" s="4"/>
      <c r="AA116" s="5"/>
      <c r="AD116" s="4"/>
    </row>
    <row r="117" spans="1:30" x14ac:dyDescent="0.3">
      <c r="A117" s="348">
        <v>8732007</v>
      </c>
      <c r="B117" s="348" t="s">
        <v>184</v>
      </c>
      <c r="C117" s="348" t="s">
        <v>426</v>
      </c>
      <c r="D117" s="349">
        <v>0</v>
      </c>
      <c r="E117" s="349">
        <v>0</v>
      </c>
      <c r="F117" s="349">
        <v>0</v>
      </c>
      <c r="G117" s="349">
        <v>0</v>
      </c>
      <c r="H117" s="349">
        <v>0</v>
      </c>
      <c r="I117" s="349">
        <v>0</v>
      </c>
      <c r="J117" s="349">
        <v>0</v>
      </c>
      <c r="K117" s="349">
        <v>0</v>
      </c>
      <c r="L117" s="349">
        <v>0</v>
      </c>
      <c r="M117" s="349">
        <v>0</v>
      </c>
      <c r="N117" s="349">
        <v>0</v>
      </c>
      <c r="O117" s="349">
        <v>0</v>
      </c>
      <c r="P117" s="349">
        <v>0</v>
      </c>
      <c r="Q117" s="349">
        <v>0</v>
      </c>
      <c r="R117" s="349">
        <v>0</v>
      </c>
      <c r="S117" s="349">
        <v>0</v>
      </c>
      <c r="T117" s="349">
        <v>0</v>
      </c>
      <c r="W117" s="4"/>
      <c r="X117" s="4"/>
      <c r="Y117" s="4"/>
      <c r="Z117" s="4"/>
      <c r="AA117" s="5"/>
      <c r="AD117" s="4"/>
    </row>
    <row r="118" spans="1:30" x14ac:dyDescent="0.3">
      <c r="A118" s="348">
        <v>8732008</v>
      </c>
      <c r="B118" s="348" t="s">
        <v>302</v>
      </c>
      <c r="C118" s="348" t="s">
        <v>426</v>
      </c>
      <c r="D118" s="349">
        <v>0</v>
      </c>
      <c r="E118" s="349">
        <v>0</v>
      </c>
      <c r="F118" s="349">
        <v>0</v>
      </c>
      <c r="G118" s="349">
        <v>0</v>
      </c>
      <c r="H118" s="349">
        <v>0</v>
      </c>
      <c r="I118" s="349">
        <v>0</v>
      </c>
      <c r="J118" s="349">
        <v>0</v>
      </c>
      <c r="K118" s="349">
        <v>0</v>
      </c>
      <c r="L118" s="349">
        <v>0</v>
      </c>
      <c r="M118" s="349">
        <v>0</v>
      </c>
      <c r="N118" s="349">
        <v>0</v>
      </c>
      <c r="O118" s="349">
        <v>0</v>
      </c>
      <c r="P118" s="349">
        <v>0</v>
      </c>
      <c r="Q118" s="349">
        <v>0</v>
      </c>
      <c r="R118" s="349">
        <v>0</v>
      </c>
      <c r="S118" s="349">
        <v>0</v>
      </c>
      <c r="T118" s="349">
        <v>0</v>
      </c>
      <c r="W118" s="4"/>
      <c r="X118" s="4"/>
      <c r="Y118" s="4"/>
      <c r="Z118" s="4"/>
      <c r="AA118" s="5"/>
      <c r="AD118" s="4"/>
    </row>
    <row r="119" spans="1:30" x14ac:dyDescent="0.3">
      <c r="A119" s="348">
        <v>8732009</v>
      </c>
      <c r="B119" s="348" t="s">
        <v>156</v>
      </c>
      <c r="C119" s="348" t="s">
        <v>426</v>
      </c>
      <c r="D119" s="349">
        <v>0</v>
      </c>
      <c r="E119" s="349">
        <v>0</v>
      </c>
      <c r="F119" s="349">
        <v>0</v>
      </c>
      <c r="G119" s="349">
        <v>0</v>
      </c>
      <c r="H119" s="349">
        <v>0</v>
      </c>
      <c r="I119" s="349">
        <v>0</v>
      </c>
      <c r="J119" s="349">
        <v>0</v>
      </c>
      <c r="K119" s="349">
        <v>0</v>
      </c>
      <c r="L119" s="349">
        <v>0</v>
      </c>
      <c r="M119" s="349">
        <v>0</v>
      </c>
      <c r="N119" s="349">
        <v>0</v>
      </c>
      <c r="O119" s="349">
        <v>0</v>
      </c>
      <c r="P119" s="349">
        <v>0</v>
      </c>
      <c r="Q119" s="349">
        <v>0</v>
      </c>
      <c r="R119" s="349">
        <v>0</v>
      </c>
      <c r="S119" s="349">
        <v>0</v>
      </c>
      <c r="T119" s="349">
        <v>0</v>
      </c>
      <c r="W119" s="4"/>
      <c r="X119" s="4"/>
      <c r="Y119" s="4"/>
      <c r="Z119" s="4"/>
      <c r="AA119" s="5"/>
      <c r="AD119" s="4"/>
    </row>
    <row r="120" spans="1:30" x14ac:dyDescent="0.3">
      <c r="A120" s="348">
        <v>8732013</v>
      </c>
      <c r="B120" s="348" t="s">
        <v>125</v>
      </c>
      <c r="C120" s="348" t="s">
        <v>426</v>
      </c>
      <c r="D120" s="349">
        <v>0</v>
      </c>
      <c r="E120" s="349">
        <v>0</v>
      </c>
      <c r="F120" s="349">
        <v>0</v>
      </c>
      <c r="G120" s="349">
        <v>0</v>
      </c>
      <c r="H120" s="349">
        <v>0</v>
      </c>
      <c r="I120" s="349">
        <v>0</v>
      </c>
      <c r="J120" s="349">
        <v>0</v>
      </c>
      <c r="K120" s="349">
        <v>0</v>
      </c>
      <c r="L120" s="349">
        <v>0</v>
      </c>
      <c r="M120" s="349">
        <v>0</v>
      </c>
      <c r="N120" s="349">
        <v>0</v>
      </c>
      <c r="O120" s="349">
        <v>0</v>
      </c>
      <c r="P120" s="349">
        <v>0</v>
      </c>
      <c r="Q120" s="349">
        <v>0</v>
      </c>
      <c r="R120" s="349">
        <v>0</v>
      </c>
      <c r="S120" s="349">
        <v>0</v>
      </c>
      <c r="T120" s="349">
        <v>0</v>
      </c>
      <c r="W120" s="4"/>
      <c r="X120" s="4"/>
      <c r="Y120" s="4"/>
      <c r="Z120" s="4"/>
      <c r="AA120" s="5"/>
      <c r="AD120" s="4"/>
    </row>
    <row r="121" spans="1:30" x14ac:dyDescent="0.3">
      <c r="A121" s="348">
        <v>8732014</v>
      </c>
      <c r="B121" s="348" t="s">
        <v>166</v>
      </c>
      <c r="C121" s="348" t="s">
        <v>426</v>
      </c>
      <c r="D121" s="349">
        <v>0</v>
      </c>
      <c r="E121" s="349">
        <v>0</v>
      </c>
      <c r="F121" s="349">
        <v>0</v>
      </c>
      <c r="G121" s="349">
        <v>0</v>
      </c>
      <c r="H121" s="349">
        <v>0</v>
      </c>
      <c r="I121" s="349">
        <v>0</v>
      </c>
      <c r="J121" s="349">
        <v>0</v>
      </c>
      <c r="K121" s="349">
        <v>0</v>
      </c>
      <c r="L121" s="349">
        <v>0</v>
      </c>
      <c r="M121" s="349">
        <v>0</v>
      </c>
      <c r="N121" s="349">
        <v>0</v>
      </c>
      <c r="O121" s="349">
        <v>0</v>
      </c>
      <c r="P121" s="349">
        <v>0</v>
      </c>
      <c r="Q121" s="349">
        <v>0</v>
      </c>
      <c r="R121" s="349">
        <v>0</v>
      </c>
      <c r="S121" s="349">
        <v>0</v>
      </c>
      <c r="T121" s="349">
        <v>0</v>
      </c>
      <c r="W121" s="4"/>
      <c r="X121" s="4"/>
      <c r="Y121" s="4"/>
      <c r="Z121" s="4"/>
      <c r="AA121" s="5"/>
      <c r="AD121" s="4"/>
    </row>
    <row r="122" spans="1:30" x14ac:dyDescent="0.3">
      <c r="A122" s="348">
        <v>8732015</v>
      </c>
      <c r="B122" s="348" t="s">
        <v>167</v>
      </c>
      <c r="C122" s="348" t="s">
        <v>426</v>
      </c>
      <c r="D122" s="349">
        <v>0</v>
      </c>
      <c r="E122" s="349">
        <v>0</v>
      </c>
      <c r="F122" s="349">
        <v>0</v>
      </c>
      <c r="G122" s="349">
        <v>0</v>
      </c>
      <c r="H122" s="349">
        <v>0</v>
      </c>
      <c r="I122" s="349">
        <v>0</v>
      </c>
      <c r="J122" s="349">
        <v>0</v>
      </c>
      <c r="K122" s="349">
        <v>0</v>
      </c>
      <c r="L122" s="349">
        <v>0</v>
      </c>
      <c r="M122" s="349">
        <v>0</v>
      </c>
      <c r="N122" s="349">
        <v>0</v>
      </c>
      <c r="O122" s="349">
        <v>0</v>
      </c>
      <c r="P122" s="349">
        <v>0</v>
      </c>
      <c r="Q122" s="349">
        <v>0</v>
      </c>
      <c r="R122" s="349">
        <v>0</v>
      </c>
      <c r="S122" s="349">
        <v>0</v>
      </c>
      <c r="T122" s="349">
        <v>0</v>
      </c>
      <c r="W122" s="4"/>
      <c r="X122" s="4"/>
      <c r="Y122" s="4"/>
      <c r="Z122" s="4"/>
      <c r="AA122" s="5"/>
      <c r="AD122" s="4"/>
    </row>
    <row r="123" spans="1:30" x14ac:dyDescent="0.3">
      <c r="A123" s="348">
        <v>8732019</v>
      </c>
      <c r="B123" s="348" t="s">
        <v>301</v>
      </c>
      <c r="C123" s="348" t="s">
        <v>426</v>
      </c>
      <c r="D123" s="349">
        <v>0</v>
      </c>
      <c r="E123" s="349">
        <v>0</v>
      </c>
      <c r="F123" s="349">
        <v>0</v>
      </c>
      <c r="G123" s="349">
        <v>0</v>
      </c>
      <c r="H123" s="349">
        <v>0</v>
      </c>
      <c r="I123" s="349">
        <v>0</v>
      </c>
      <c r="J123" s="349">
        <v>0</v>
      </c>
      <c r="K123" s="349">
        <v>0</v>
      </c>
      <c r="L123" s="349">
        <v>0</v>
      </c>
      <c r="M123" s="349">
        <v>0</v>
      </c>
      <c r="N123" s="349">
        <v>0</v>
      </c>
      <c r="O123" s="349">
        <v>0</v>
      </c>
      <c r="P123" s="349">
        <v>0</v>
      </c>
      <c r="Q123" s="349">
        <v>0</v>
      </c>
      <c r="R123" s="349">
        <v>0</v>
      </c>
      <c r="S123" s="349">
        <v>0</v>
      </c>
      <c r="T123" s="349">
        <v>0</v>
      </c>
    </row>
    <row r="124" spans="1:30" x14ac:dyDescent="0.3">
      <c r="A124" s="348">
        <v>8732020</v>
      </c>
      <c r="B124" s="348" t="s">
        <v>250</v>
      </c>
      <c r="C124" s="348" t="s">
        <v>426</v>
      </c>
      <c r="D124" s="349">
        <v>0</v>
      </c>
      <c r="E124" s="349">
        <v>0</v>
      </c>
      <c r="F124" s="349">
        <v>0</v>
      </c>
      <c r="G124" s="349">
        <v>0</v>
      </c>
      <c r="H124" s="349">
        <v>0</v>
      </c>
      <c r="I124" s="349">
        <v>0</v>
      </c>
      <c r="J124" s="349">
        <v>0</v>
      </c>
      <c r="K124" s="349">
        <v>0</v>
      </c>
      <c r="L124" s="349">
        <v>0</v>
      </c>
      <c r="M124" s="349">
        <v>0</v>
      </c>
      <c r="N124" s="349">
        <v>0</v>
      </c>
      <c r="O124" s="349">
        <v>0</v>
      </c>
      <c r="P124" s="349">
        <v>0</v>
      </c>
      <c r="Q124" s="349">
        <v>0</v>
      </c>
      <c r="R124" s="349">
        <v>0</v>
      </c>
      <c r="S124" s="349">
        <v>0</v>
      </c>
      <c r="T124" s="349">
        <v>0</v>
      </c>
    </row>
    <row r="125" spans="1:30" x14ac:dyDescent="0.3">
      <c r="A125" s="348">
        <v>8732021</v>
      </c>
      <c r="B125" s="348" t="s">
        <v>198</v>
      </c>
      <c r="C125" s="348" t="s">
        <v>426</v>
      </c>
      <c r="D125" s="349">
        <v>0</v>
      </c>
      <c r="E125" s="349">
        <v>0</v>
      </c>
      <c r="F125" s="349">
        <v>0</v>
      </c>
      <c r="G125" s="349">
        <v>0</v>
      </c>
      <c r="H125" s="349">
        <v>0</v>
      </c>
      <c r="I125" s="349">
        <v>0</v>
      </c>
      <c r="J125" s="349">
        <v>0</v>
      </c>
      <c r="K125" s="349">
        <v>0</v>
      </c>
      <c r="L125" s="349">
        <v>0</v>
      </c>
      <c r="M125" s="349">
        <v>0</v>
      </c>
      <c r="N125" s="349">
        <v>0</v>
      </c>
      <c r="O125" s="349">
        <v>0</v>
      </c>
      <c r="P125" s="349">
        <v>0</v>
      </c>
      <c r="Q125" s="349">
        <v>0</v>
      </c>
      <c r="R125" s="349">
        <v>0</v>
      </c>
      <c r="S125" s="349">
        <v>0</v>
      </c>
      <c r="T125" s="349">
        <v>0</v>
      </c>
    </row>
    <row r="126" spans="1:30" x14ac:dyDescent="0.3">
      <c r="A126" s="348">
        <v>8732022</v>
      </c>
      <c r="B126" s="348" t="s">
        <v>297</v>
      </c>
      <c r="C126" s="348" t="s">
        <v>426</v>
      </c>
      <c r="D126" s="349">
        <v>0</v>
      </c>
      <c r="E126" s="349">
        <v>0</v>
      </c>
      <c r="F126" s="349">
        <v>0</v>
      </c>
      <c r="G126" s="349">
        <v>0</v>
      </c>
      <c r="H126" s="349">
        <v>0</v>
      </c>
      <c r="I126" s="349">
        <v>0</v>
      </c>
      <c r="J126" s="349">
        <v>0</v>
      </c>
      <c r="K126" s="349">
        <v>0</v>
      </c>
      <c r="L126" s="349">
        <v>0</v>
      </c>
      <c r="M126" s="349">
        <v>0</v>
      </c>
      <c r="N126" s="349">
        <v>0</v>
      </c>
      <c r="O126" s="349">
        <v>0</v>
      </c>
      <c r="P126" s="349">
        <v>0</v>
      </c>
      <c r="Q126" s="349">
        <v>0</v>
      </c>
      <c r="R126" s="349">
        <v>0</v>
      </c>
      <c r="S126" s="349">
        <v>0</v>
      </c>
      <c r="T126" s="349">
        <v>0</v>
      </c>
    </row>
    <row r="127" spans="1:30" x14ac:dyDescent="0.3">
      <c r="A127" s="348">
        <v>8732023</v>
      </c>
      <c r="B127" s="348" t="s">
        <v>200</v>
      </c>
      <c r="C127" s="348" t="s">
        <v>426</v>
      </c>
      <c r="D127" s="349">
        <v>0</v>
      </c>
      <c r="E127" s="349">
        <v>0</v>
      </c>
      <c r="F127" s="349">
        <v>0</v>
      </c>
      <c r="G127" s="349">
        <v>0</v>
      </c>
      <c r="H127" s="349">
        <v>0</v>
      </c>
      <c r="I127" s="349">
        <v>0</v>
      </c>
      <c r="J127" s="349">
        <v>0</v>
      </c>
      <c r="K127" s="349">
        <v>0</v>
      </c>
      <c r="L127" s="349">
        <v>0</v>
      </c>
      <c r="M127" s="349">
        <v>0</v>
      </c>
      <c r="N127" s="349">
        <v>0</v>
      </c>
      <c r="O127" s="349">
        <v>0</v>
      </c>
      <c r="P127" s="349">
        <v>0</v>
      </c>
      <c r="Q127" s="349">
        <v>0</v>
      </c>
      <c r="R127" s="349">
        <v>0</v>
      </c>
      <c r="S127" s="349">
        <v>0</v>
      </c>
      <c r="T127" s="349">
        <v>0</v>
      </c>
    </row>
    <row r="128" spans="1:30" x14ac:dyDescent="0.3">
      <c r="A128" s="348">
        <v>8732024</v>
      </c>
      <c r="B128" s="348" t="s">
        <v>195</v>
      </c>
      <c r="C128" s="348" t="s">
        <v>426</v>
      </c>
      <c r="D128" s="349">
        <v>0</v>
      </c>
      <c r="E128" s="349">
        <v>0</v>
      </c>
      <c r="F128" s="349">
        <v>0</v>
      </c>
      <c r="G128" s="349">
        <v>0</v>
      </c>
      <c r="H128" s="349">
        <v>0</v>
      </c>
      <c r="I128" s="349">
        <v>0</v>
      </c>
      <c r="J128" s="349">
        <v>0</v>
      </c>
      <c r="K128" s="349">
        <v>0</v>
      </c>
      <c r="L128" s="349">
        <v>0</v>
      </c>
      <c r="M128" s="349">
        <v>0</v>
      </c>
      <c r="N128" s="349">
        <v>0</v>
      </c>
      <c r="O128" s="349">
        <v>0</v>
      </c>
      <c r="P128" s="349">
        <v>0</v>
      </c>
      <c r="Q128" s="349">
        <v>0</v>
      </c>
      <c r="R128" s="349">
        <v>0</v>
      </c>
      <c r="S128" s="349">
        <v>0</v>
      </c>
      <c r="T128" s="349">
        <v>0</v>
      </c>
    </row>
    <row r="129" spans="1:20" x14ac:dyDescent="0.3">
      <c r="A129" s="348">
        <v>8732025</v>
      </c>
      <c r="B129" s="348" t="s">
        <v>217</v>
      </c>
      <c r="C129" s="348" t="s">
        <v>426</v>
      </c>
      <c r="D129" s="349">
        <v>0</v>
      </c>
      <c r="E129" s="349">
        <v>0</v>
      </c>
      <c r="F129" s="349">
        <v>0</v>
      </c>
      <c r="G129" s="349">
        <v>0</v>
      </c>
      <c r="H129" s="349">
        <v>0</v>
      </c>
      <c r="I129" s="349">
        <v>0</v>
      </c>
      <c r="J129" s="349">
        <v>0</v>
      </c>
      <c r="K129" s="349">
        <v>0</v>
      </c>
      <c r="L129" s="349">
        <v>0</v>
      </c>
      <c r="M129" s="349">
        <v>0</v>
      </c>
      <c r="N129" s="349">
        <v>0</v>
      </c>
      <c r="O129" s="349">
        <v>0</v>
      </c>
      <c r="P129" s="349">
        <v>0</v>
      </c>
      <c r="Q129" s="349">
        <v>0</v>
      </c>
      <c r="R129" s="349">
        <v>0</v>
      </c>
      <c r="S129" s="349">
        <v>0</v>
      </c>
      <c r="T129" s="349">
        <v>0</v>
      </c>
    </row>
    <row r="130" spans="1:20" x14ac:dyDescent="0.3">
      <c r="A130" s="348">
        <v>8732026</v>
      </c>
      <c r="B130" s="348" t="s">
        <v>203</v>
      </c>
      <c r="C130" s="348" t="s">
        <v>426</v>
      </c>
      <c r="D130" s="349">
        <v>0</v>
      </c>
      <c r="E130" s="349">
        <v>0</v>
      </c>
      <c r="F130" s="349">
        <v>0</v>
      </c>
      <c r="G130" s="349">
        <v>0</v>
      </c>
      <c r="H130" s="349">
        <v>0</v>
      </c>
      <c r="I130" s="349">
        <v>0</v>
      </c>
      <c r="J130" s="349">
        <v>0</v>
      </c>
      <c r="K130" s="349">
        <v>0</v>
      </c>
      <c r="L130" s="349">
        <v>0</v>
      </c>
      <c r="M130" s="349">
        <v>0</v>
      </c>
      <c r="N130" s="349">
        <v>0</v>
      </c>
      <c r="O130" s="349">
        <v>0</v>
      </c>
      <c r="P130" s="349">
        <v>0</v>
      </c>
      <c r="Q130" s="349">
        <v>0</v>
      </c>
      <c r="R130" s="349">
        <v>0</v>
      </c>
      <c r="S130" s="349">
        <v>0</v>
      </c>
      <c r="T130" s="349">
        <v>0</v>
      </c>
    </row>
    <row r="131" spans="1:20" x14ac:dyDescent="0.3">
      <c r="A131" s="348">
        <v>8732027</v>
      </c>
      <c r="B131" s="348" t="s">
        <v>323</v>
      </c>
      <c r="C131" s="348" t="s">
        <v>426</v>
      </c>
      <c r="D131" s="349">
        <v>0</v>
      </c>
      <c r="E131" s="349">
        <v>0</v>
      </c>
      <c r="F131" s="349">
        <v>0</v>
      </c>
      <c r="G131" s="349">
        <v>0</v>
      </c>
      <c r="H131" s="349">
        <v>0</v>
      </c>
      <c r="I131" s="349">
        <v>0</v>
      </c>
      <c r="J131" s="349">
        <v>0</v>
      </c>
      <c r="K131" s="349">
        <v>0</v>
      </c>
      <c r="L131" s="349">
        <v>0</v>
      </c>
      <c r="M131" s="349">
        <v>0</v>
      </c>
      <c r="N131" s="349">
        <v>0</v>
      </c>
      <c r="O131" s="349">
        <v>0</v>
      </c>
      <c r="P131" s="349">
        <v>0</v>
      </c>
      <c r="Q131" s="349">
        <v>0</v>
      </c>
      <c r="R131" s="349">
        <v>0</v>
      </c>
      <c r="S131" s="349">
        <v>0</v>
      </c>
      <c r="T131" s="349">
        <v>0</v>
      </c>
    </row>
    <row r="132" spans="1:20" x14ac:dyDescent="0.3">
      <c r="A132" s="348">
        <v>8732030</v>
      </c>
      <c r="B132" s="348" t="s">
        <v>221</v>
      </c>
      <c r="C132" s="348" t="s">
        <v>426</v>
      </c>
      <c r="D132" s="349">
        <v>0</v>
      </c>
      <c r="E132" s="349">
        <v>0</v>
      </c>
      <c r="F132" s="349">
        <v>0</v>
      </c>
      <c r="G132" s="349">
        <v>0</v>
      </c>
      <c r="H132" s="349">
        <v>0</v>
      </c>
      <c r="I132" s="349">
        <v>0</v>
      </c>
      <c r="J132" s="349">
        <v>0</v>
      </c>
      <c r="K132" s="349">
        <v>0</v>
      </c>
      <c r="L132" s="349">
        <v>0</v>
      </c>
      <c r="M132" s="349">
        <v>0</v>
      </c>
      <c r="N132" s="349">
        <v>0</v>
      </c>
      <c r="O132" s="349">
        <v>0</v>
      </c>
      <c r="P132" s="349">
        <v>0</v>
      </c>
      <c r="Q132" s="349">
        <v>0</v>
      </c>
      <c r="R132" s="349">
        <v>0</v>
      </c>
      <c r="S132" s="349">
        <v>0</v>
      </c>
      <c r="T132" s="349">
        <v>0</v>
      </c>
    </row>
    <row r="133" spans="1:20" x14ac:dyDescent="0.3">
      <c r="A133" s="348">
        <v>8732032</v>
      </c>
      <c r="B133" s="348" t="s">
        <v>277</v>
      </c>
      <c r="C133" s="348" t="s">
        <v>426</v>
      </c>
      <c r="D133" s="349">
        <v>0</v>
      </c>
      <c r="E133" s="349">
        <v>0</v>
      </c>
      <c r="F133" s="349">
        <v>0</v>
      </c>
      <c r="G133" s="349">
        <v>0</v>
      </c>
      <c r="H133" s="349">
        <v>0</v>
      </c>
      <c r="I133" s="349">
        <v>0</v>
      </c>
      <c r="J133" s="349">
        <v>0</v>
      </c>
      <c r="K133" s="349">
        <v>0</v>
      </c>
      <c r="L133" s="349">
        <v>0</v>
      </c>
      <c r="M133" s="349">
        <v>0</v>
      </c>
      <c r="N133" s="349">
        <v>0</v>
      </c>
      <c r="O133" s="349">
        <v>0</v>
      </c>
      <c r="P133" s="349">
        <v>0</v>
      </c>
      <c r="Q133" s="349">
        <v>0</v>
      </c>
      <c r="R133" s="349">
        <v>0</v>
      </c>
      <c r="S133" s="349">
        <v>0</v>
      </c>
      <c r="T133" s="349">
        <v>0</v>
      </c>
    </row>
    <row r="134" spans="1:20" x14ac:dyDescent="0.3">
      <c r="A134" s="348">
        <v>8732034</v>
      </c>
      <c r="B134" s="348" t="s">
        <v>315</v>
      </c>
      <c r="C134" s="348" t="s">
        <v>426</v>
      </c>
      <c r="D134" s="349">
        <v>0</v>
      </c>
      <c r="E134" s="349">
        <v>0</v>
      </c>
      <c r="F134" s="349">
        <v>0</v>
      </c>
      <c r="G134" s="349">
        <v>0</v>
      </c>
      <c r="H134" s="349">
        <v>0</v>
      </c>
      <c r="I134" s="349">
        <v>0</v>
      </c>
      <c r="J134" s="349">
        <v>0</v>
      </c>
      <c r="K134" s="349">
        <v>0</v>
      </c>
      <c r="L134" s="349">
        <v>0</v>
      </c>
      <c r="M134" s="349">
        <v>0</v>
      </c>
      <c r="N134" s="349">
        <v>0</v>
      </c>
      <c r="O134" s="349">
        <v>0</v>
      </c>
      <c r="P134" s="349">
        <v>0</v>
      </c>
      <c r="Q134" s="349">
        <v>0</v>
      </c>
      <c r="R134" s="349">
        <v>0</v>
      </c>
      <c r="S134" s="349">
        <v>0</v>
      </c>
      <c r="T134" s="349">
        <v>0</v>
      </c>
    </row>
    <row r="135" spans="1:20" x14ac:dyDescent="0.3">
      <c r="A135" s="348">
        <v>8732036</v>
      </c>
      <c r="B135" s="348" t="s">
        <v>169</v>
      </c>
      <c r="C135" s="348" t="s">
        <v>426</v>
      </c>
      <c r="D135" s="349">
        <v>0</v>
      </c>
      <c r="E135" s="349">
        <v>0</v>
      </c>
      <c r="F135" s="349">
        <v>0</v>
      </c>
      <c r="G135" s="349">
        <v>0</v>
      </c>
      <c r="H135" s="349">
        <v>0</v>
      </c>
      <c r="I135" s="349">
        <v>0</v>
      </c>
      <c r="J135" s="349">
        <v>0</v>
      </c>
      <c r="K135" s="349">
        <v>0</v>
      </c>
      <c r="L135" s="349">
        <v>0</v>
      </c>
      <c r="M135" s="349">
        <v>0</v>
      </c>
      <c r="N135" s="349">
        <v>0</v>
      </c>
      <c r="O135" s="349">
        <v>0</v>
      </c>
      <c r="P135" s="349">
        <v>0</v>
      </c>
      <c r="Q135" s="349">
        <v>0</v>
      </c>
      <c r="R135" s="349">
        <v>0</v>
      </c>
      <c r="S135" s="349">
        <v>0</v>
      </c>
      <c r="T135" s="349">
        <v>0</v>
      </c>
    </row>
    <row r="136" spans="1:20" x14ac:dyDescent="0.3">
      <c r="A136" s="348">
        <v>8732037</v>
      </c>
      <c r="B136" s="348" t="s">
        <v>151</v>
      </c>
      <c r="C136" s="348" t="s">
        <v>426</v>
      </c>
      <c r="D136" s="349">
        <v>0</v>
      </c>
      <c r="E136" s="349">
        <v>0</v>
      </c>
      <c r="F136" s="349">
        <v>0</v>
      </c>
      <c r="G136" s="349">
        <v>0</v>
      </c>
      <c r="H136" s="349">
        <v>0</v>
      </c>
      <c r="I136" s="349">
        <v>0</v>
      </c>
      <c r="J136" s="349">
        <v>0</v>
      </c>
      <c r="K136" s="349">
        <v>0</v>
      </c>
      <c r="L136" s="349">
        <v>0</v>
      </c>
      <c r="M136" s="349">
        <v>0</v>
      </c>
      <c r="N136" s="349">
        <v>0</v>
      </c>
      <c r="O136" s="349">
        <v>0</v>
      </c>
      <c r="P136" s="349">
        <v>0</v>
      </c>
      <c r="Q136" s="349">
        <v>0</v>
      </c>
      <c r="R136" s="349">
        <v>0</v>
      </c>
      <c r="S136" s="349">
        <v>0</v>
      </c>
      <c r="T136" s="349">
        <v>0</v>
      </c>
    </row>
    <row r="137" spans="1:20" x14ac:dyDescent="0.3">
      <c r="A137" s="348">
        <v>8732038</v>
      </c>
      <c r="B137" s="348" t="s">
        <v>274</v>
      </c>
      <c r="C137" s="348" t="s">
        <v>426</v>
      </c>
      <c r="D137" s="349">
        <v>0</v>
      </c>
      <c r="E137" s="349">
        <v>0</v>
      </c>
      <c r="F137" s="349">
        <v>0</v>
      </c>
      <c r="G137" s="349">
        <v>0</v>
      </c>
      <c r="H137" s="349">
        <v>0</v>
      </c>
      <c r="I137" s="349">
        <v>0</v>
      </c>
      <c r="J137" s="349">
        <v>0</v>
      </c>
      <c r="K137" s="349">
        <v>0</v>
      </c>
      <c r="L137" s="349">
        <v>0</v>
      </c>
      <c r="M137" s="349">
        <v>0</v>
      </c>
      <c r="N137" s="349">
        <v>0</v>
      </c>
      <c r="O137" s="349">
        <v>0</v>
      </c>
      <c r="P137" s="349">
        <v>0</v>
      </c>
      <c r="Q137" s="349">
        <v>0</v>
      </c>
      <c r="R137" s="349">
        <v>0</v>
      </c>
      <c r="S137" s="349">
        <v>0</v>
      </c>
      <c r="T137" s="349">
        <v>0</v>
      </c>
    </row>
    <row r="138" spans="1:20" x14ac:dyDescent="0.3">
      <c r="A138" s="348">
        <v>8732040</v>
      </c>
      <c r="B138" s="348" t="s">
        <v>329</v>
      </c>
      <c r="C138" s="348" t="s">
        <v>426</v>
      </c>
      <c r="D138" s="349">
        <v>0</v>
      </c>
      <c r="E138" s="349">
        <v>0</v>
      </c>
      <c r="F138" s="349">
        <v>0</v>
      </c>
      <c r="G138" s="349">
        <v>0</v>
      </c>
      <c r="H138" s="349">
        <v>0</v>
      </c>
      <c r="I138" s="349">
        <v>0</v>
      </c>
      <c r="J138" s="349">
        <v>0</v>
      </c>
      <c r="K138" s="349">
        <v>0</v>
      </c>
      <c r="L138" s="349">
        <v>0</v>
      </c>
      <c r="M138" s="349">
        <v>0</v>
      </c>
      <c r="N138" s="349">
        <v>0</v>
      </c>
      <c r="O138" s="349">
        <v>0</v>
      </c>
      <c r="P138" s="349">
        <v>0</v>
      </c>
      <c r="Q138" s="349">
        <v>0</v>
      </c>
      <c r="R138" s="349">
        <v>0</v>
      </c>
      <c r="S138" s="349">
        <v>0</v>
      </c>
      <c r="T138" s="349">
        <v>0</v>
      </c>
    </row>
    <row r="139" spans="1:20" x14ac:dyDescent="0.3">
      <c r="A139" s="348">
        <v>8732041</v>
      </c>
      <c r="B139" s="348" t="s">
        <v>280</v>
      </c>
      <c r="C139" s="348" t="s">
        <v>426</v>
      </c>
      <c r="D139" s="349">
        <v>0</v>
      </c>
      <c r="E139" s="349">
        <v>0</v>
      </c>
      <c r="F139" s="349">
        <v>0</v>
      </c>
      <c r="G139" s="349">
        <v>0</v>
      </c>
      <c r="H139" s="349">
        <v>0</v>
      </c>
      <c r="I139" s="349">
        <v>0</v>
      </c>
      <c r="J139" s="349">
        <v>0</v>
      </c>
      <c r="K139" s="349">
        <v>0</v>
      </c>
      <c r="L139" s="349">
        <v>0</v>
      </c>
      <c r="M139" s="349">
        <v>0</v>
      </c>
      <c r="N139" s="349">
        <v>0</v>
      </c>
      <c r="O139" s="349">
        <v>0</v>
      </c>
      <c r="P139" s="349">
        <v>0</v>
      </c>
      <c r="Q139" s="349">
        <v>0</v>
      </c>
      <c r="R139" s="349">
        <v>0</v>
      </c>
      <c r="S139" s="349">
        <v>0</v>
      </c>
      <c r="T139" s="349">
        <v>0</v>
      </c>
    </row>
    <row r="140" spans="1:20" x14ac:dyDescent="0.3">
      <c r="A140" s="348">
        <v>8732042</v>
      </c>
      <c r="B140" s="348" t="s">
        <v>177</v>
      </c>
      <c r="C140" s="348" t="s">
        <v>426</v>
      </c>
      <c r="D140" s="349">
        <v>0</v>
      </c>
      <c r="E140" s="349">
        <v>0</v>
      </c>
      <c r="F140" s="349">
        <v>0</v>
      </c>
      <c r="G140" s="349">
        <v>0</v>
      </c>
      <c r="H140" s="349">
        <v>0</v>
      </c>
      <c r="I140" s="349">
        <v>0</v>
      </c>
      <c r="J140" s="349">
        <v>0</v>
      </c>
      <c r="K140" s="349">
        <v>0</v>
      </c>
      <c r="L140" s="349">
        <v>0</v>
      </c>
      <c r="M140" s="349">
        <v>0</v>
      </c>
      <c r="N140" s="349">
        <v>0</v>
      </c>
      <c r="O140" s="349">
        <v>0</v>
      </c>
      <c r="P140" s="349">
        <v>0</v>
      </c>
      <c r="Q140" s="349">
        <v>0</v>
      </c>
      <c r="R140" s="349">
        <v>0</v>
      </c>
      <c r="S140" s="349">
        <v>0</v>
      </c>
      <c r="T140" s="349">
        <v>0</v>
      </c>
    </row>
    <row r="141" spans="1:20" x14ac:dyDescent="0.3">
      <c r="A141" s="348">
        <v>8732044</v>
      </c>
      <c r="B141" s="348" t="s">
        <v>238</v>
      </c>
      <c r="C141" s="348" t="s">
        <v>426</v>
      </c>
      <c r="D141" s="349">
        <v>0</v>
      </c>
      <c r="E141" s="349">
        <v>0</v>
      </c>
      <c r="F141" s="349">
        <v>0</v>
      </c>
      <c r="G141" s="349">
        <v>0</v>
      </c>
      <c r="H141" s="349">
        <v>0</v>
      </c>
      <c r="I141" s="349">
        <v>0</v>
      </c>
      <c r="J141" s="349">
        <v>0</v>
      </c>
      <c r="K141" s="349">
        <v>0</v>
      </c>
      <c r="L141" s="349">
        <v>0</v>
      </c>
      <c r="M141" s="349">
        <v>0</v>
      </c>
      <c r="N141" s="349">
        <v>0</v>
      </c>
      <c r="O141" s="349">
        <v>0</v>
      </c>
      <c r="P141" s="349">
        <v>0</v>
      </c>
      <c r="Q141" s="349">
        <v>0</v>
      </c>
      <c r="R141" s="349">
        <v>0</v>
      </c>
      <c r="S141" s="349">
        <v>0</v>
      </c>
      <c r="T141" s="349">
        <v>0</v>
      </c>
    </row>
    <row r="142" spans="1:20" x14ac:dyDescent="0.3">
      <c r="A142" s="348">
        <v>8732045</v>
      </c>
      <c r="B142" s="348" t="s">
        <v>182</v>
      </c>
      <c r="C142" s="348" t="s">
        <v>426</v>
      </c>
      <c r="D142" s="349">
        <v>0</v>
      </c>
      <c r="E142" s="349">
        <v>0</v>
      </c>
      <c r="F142" s="349">
        <v>0</v>
      </c>
      <c r="G142" s="349">
        <v>0</v>
      </c>
      <c r="H142" s="349">
        <v>0</v>
      </c>
      <c r="I142" s="349">
        <v>0</v>
      </c>
      <c r="J142" s="349">
        <v>0</v>
      </c>
      <c r="K142" s="349">
        <v>0</v>
      </c>
      <c r="L142" s="349">
        <v>0</v>
      </c>
      <c r="M142" s="349">
        <v>0</v>
      </c>
      <c r="N142" s="349">
        <v>0</v>
      </c>
      <c r="O142" s="349">
        <v>0</v>
      </c>
      <c r="P142" s="349">
        <v>0</v>
      </c>
      <c r="Q142" s="349">
        <v>0</v>
      </c>
      <c r="R142" s="349">
        <v>0</v>
      </c>
      <c r="S142" s="349">
        <v>0</v>
      </c>
      <c r="T142" s="349">
        <v>0</v>
      </c>
    </row>
    <row r="143" spans="1:20" x14ac:dyDescent="0.3">
      <c r="A143" s="348">
        <v>8732049</v>
      </c>
      <c r="B143" s="348" t="s">
        <v>305</v>
      </c>
      <c r="C143" s="348" t="s">
        <v>426</v>
      </c>
      <c r="D143" s="349">
        <v>0</v>
      </c>
      <c r="E143" s="349">
        <v>0</v>
      </c>
      <c r="F143" s="349">
        <v>0</v>
      </c>
      <c r="G143" s="349">
        <v>0</v>
      </c>
      <c r="H143" s="349">
        <v>0</v>
      </c>
      <c r="I143" s="349">
        <v>0</v>
      </c>
      <c r="J143" s="349">
        <v>0</v>
      </c>
      <c r="K143" s="349">
        <v>0</v>
      </c>
      <c r="L143" s="349">
        <v>0</v>
      </c>
      <c r="M143" s="349">
        <v>0</v>
      </c>
      <c r="N143" s="349">
        <v>0</v>
      </c>
      <c r="O143" s="349">
        <v>0</v>
      </c>
      <c r="P143" s="349">
        <v>0</v>
      </c>
      <c r="Q143" s="349">
        <v>0</v>
      </c>
      <c r="R143" s="349">
        <v>0</v>
      </c>
      <c r="S143" s="349">
        <v>0</v>
      </c>
      <c r="T143" s="349">
        <v>0</v>
      </c>
    </row>
    <row r="144" spans="1:20" x14ac:dyDescent="0.3">
      <c r="A144" s="348">
        <v>8732050</v>
      </c>
      <c r="B144" s="348" t="s">
        <v>307</v>
      </c>
      <c r="C144" s="348" t="s">
        <v>426</v>
      </c>
      <c r="D144" s="349">
        <v>0</v>
      </c>
      <c r="E144" s="349">
        <v>0</v>
      </c>
      <c r="F144" s="349">
        <v>0</v>
      </c>
      <c r="G144" s="349">
        <v>0</v>
      </c>
      <c r="H144" s="349">
        <v>0</v>
      </c>
      <c r="I144" s="349">
        <v>0</v>
      </c>
      <c r="J144" s="349">
        <v>0</v>
      </c>
      <c r="K144" s="349">
        <v>0</v>
      </c>
      <c r="L144" s="349">
        <v>0</v>
      </c>
      <c r="M144" s="349">
        <v>0</v>
      </c>
      <c r="N144" s="349">
        <v>0</v>
      </c>
      <c r="O144" s="349">
        <v>0</v>
      </c>
      <c r="P144" s="349">
        <v>0</v>
      </c>
      <c r="Q144" s="349">
        <v>0</v>
      </c>
      <c r="R144" s="349">
        <v>0</v>
      </c>
      <c r="S144" s="349">
        <v>0</v>
      </c>
      <c r="T144" s="349">
        <v>0</v>
      </c>
    </row>
    <row r="145" spans="1:20" x14ac:dyDescent="0.3">
      <c r="A145" s="348">
        <v>8732051</v>
      </c>
      <c r="B145" s="348" t="s">
        <v>314</v>
      </c>
      <c r="C145" s="348" t="s">
        <v>426</v>
      </c>
      <c r="D145" s="349">
        <v>0</v>
      </c>
      <c r="E145" s="349">
        <v>0</v>
      </c>
      <c r="F145" s="349">
        <v>0</v>
      </c>
      <c r="G145" s="349">
        <v>0</v>
      </c>
      <c r="H145" s="349">
        <v>0</v>
      </c>
      <c r="I145" s="349">
        <v>0</v>
      </c>
      <c r="J145" s="349">
        <v>0</v>
      </c>
      <c r="K145" s="349">
        <v>0</v>
      </c>
      <c r="L145" s="349">
        <v>0</v>
      </c>
      <c r="M145" s="349">
        <v>0</v>
      </c>
      <c r="N145" s="349">
        <v>0</v>
      </c>
      <c r="O145" s="349">
        <v>0</v>
      </c>
      <c r="P145" s="349">
        <v>0</v>
      </c>
      <c r="Q145" s="349">
        <v>0</v>
      </c>
      <c r="R145" s="349">
        <v>0</v>
      </c>
      <c r="S145" s="349">
        <v>0</v>
      </c>
      <c r="T145" s="349">
        <v>0</v>
      </c>
    </row>
    <row r="146" spans="1:20" x14ac:dyDescent="0.3">
      <c r="A146" s="348">
        <v>8732052</v>
      </c>
      <c r="B146" s="348" t="s">
        <v>140</v>
      </c>
      <c r="C146" s="348" t="s">
        <v>426</v>
      </c>
      <c r="D146" s="349">
        <v>0</v>
      </c>
      <c r="E146" s="349">
        <v>0</v>
      </c>
      <c r="F146" s="349">
        <v>0</v>
      </c>
      <c r="G146" s="349">
        <v>0</v>
      </c>
      <c r="H146" s="349">
        <v>0</v>
      </c>
      <c r="I146" s="349">
        <v>0</v>
      </c>
      <c r="J146" s="349">
        <v>0</v>
      </c>
      <c r="K146" s="349">
        <v>0</v>
      </c>
      <c r="L146" s="349">
        <v>0</v>
      </c>
      <c r="M146" s="349">
        <v>0</v>
      </c>
      <c r="N146" s="349">
        <v>0</v>
      </c>
      <c r="O146" s="349">
        <v>0</v>
      </c>
      <c r="P146" s="349">
        <v>0</v>
      </c>
      <c r="Q146" s="349">
        <v>0</v>
      </c>
      <c r="R146" s="349">
        <v>0</v>
      </c>
      <c r="S146" s="349">
        <v>0</v>
      </c>
      <c r="T146" s="349">
        <v>0</v>
      </c>
    </row>
    <row r="147" spans="1:20" x14ac:dyDescent="0.3">
      <c r="A147" s="348">
        <v>8732053</v>
      </c>
      <c r="B147" s="348" t="s">
        <v>229</v>
      </c>
      <c r="C147" s="348" t="s">
        <v>426</v>
      </c>
      <c r="D147" s="349">
        <v>0</v>
      </c>
      <c r="E147" s="349">
        <v>0</v>
      </c>
      <c r="F147" s="349">
        <v>0</v>
      </c>
      <c r="G147" s="349">
        <v>0</v>
      </c>
      <c r="H147" s="349">
        <v>0</v>
      </c>
      <c r="I147" s="349">
        <v>0</v>
      </c>
      <c r="J147" s="349">
        <v>0</v>
      </c>
      <c r="K147" s="349">
        <v>0</v>
      </c>
      <c r="L147" s="349">
        <v>0</v>
      </c>
      <c r="M147" s="349">
        <v>0</v>
      </c>
      <c r="N147" s="349">
        <v>0</v>
      </c>
      <c r="O147" s="349">
        <v>0</v>
      </c>
      <c r="P147" s="349">
        <v>0</v>
      </c>
      <c r="Q147" s="349">
        <v>0</v>
      </c>
      <c r="R147" s="349">
        <v>0</v>
      </c>
      <c r="S147" s="349">
        <v>0</v>
      </c>
      <c r="T147" s="349">
        <v>0</v>
      </c>
    </row>
    <row r="148" spans="1:20" x14ac:dyDescent="0.3">
      <c r="A148" s="348">
        <v>8732055</v>
      </c>
      <c r="B148" s="348" t="s">
        <v>154</v>
      </c>
      <c r="C148" s="348" t="s">
        <v>426</v>
      </c>
      <c r="D148" s="349">
        <v>0</v>
      </c>
      <c r="E148" s="349">
        <v>0</v>
      </c>
      <c r="F148" s="349">
        <v>0</v>
      </c>
      <c r="G148" s="349">
        <v>0</v>
      </c>
      <c r="H148" s="349">
        <v>0</v>
      </c>
      <c r="I148" s="349">
        <v>0</v>
      </c>
      <c r="J148" s="349">
        <v>0</v>
      </c>
      <c r="K148" s="349">
        <v>0</v>
      </c>
      <c r="L148" s="349">
        <v>0</v>
      </c>
      <c r="M148" s="349">
        <v>0</v>
      </c>
      <c r="N148" s="349">
        <v>0</v>
      </c>
      <c r="O148" s="349">
        <v>0</v>
      </c>
      <c r="P148" s="349">
        <v>0</v>
      </c>
      <c r="Q148" s="349">
        <v>0</v>
      </c>
      <c r="R148" s="349">
        <v>0</v>
      </c>
      <c r="S148" s="349">
        <v>0</v>
      </c>
      <c r="T148" s="349">
        <v>0</v>
      </c>
    </row>
    <row r="149" spans="1:20" x14ac:dyDescent="0.3">
      <c r="A149" s="348">
        <v>8732057</v>
      </c>
      <c r="B149" s="348" t="s">
        <v>139</v>
      </c>
      <c r="C149" s="348" t="s">
        <v>426</v>
      </c>
      <c r="D149" s="349">
        <v>0</v>
      </c>
      <c r="E149" s="349">
        <v>0</v>
      </c>
      <c r="F149" s="349">
        <v>0</v>
      </c>
      <c r="G149" s="349">
        <v>0</v>
      </c>
      <c r="H149" s="349">
        <v>0</v>
      </c>
      <c r="I149" s="349">
        <v>0</v>
      </c>
      <c r="J149" s="349">
        <v>0</v>
      </c>
      <c r="K149" s="349">
        <v>0</v>
      </c>
      <c r="L149" s="349">
        <v>0</v>
      </c>
      <c r="M149" s="349">
        <v>0</v>
      </c>
      <c r="N149" s="349">
        <v>0</v>
      </c>
      <c r="O149" s="349">
        <v>0</v>
      </c>
      <c r="P149" s="349">
        <v>0</v>
      </c>
      <c r="Q149" s="349">
        <v>0</v>
      </c>
      <c r="R149" s="349">
        <v>0</v>
      </c>
      <c r="S149" s="349">
        <v>0</v>
      </c>
      <c r="T149" s="349">
        <v>0</v>
      </c>
    </row>
    <row r="150" spans="1:20" x14ac:dyDescent="0.3">
      <c r="A150" s="348">
        <v>8732058</v>
      </c>
      <c r="B150" s="348" t="s">
        <v>99</v>
      </c>
      <c r="C150" s="348" t="s">
        <v>426</v>
      </c>
      <c r="D150" s="349">
        <v>0</v>
      </c>
      <c r="E150" s="349">
        <v>0</v>
      </c>
      <c r="F150" s="349">
        <v>0</v>
      </c>
      <c r="G150" s="349">
        <v>0</v>
      </c>
      <c r="H150" s="349">
        <v>0</v>
      </c>
      <c r="I150" s="349">
        <v>0</v>
      </c>
      <c r="J150" s="349">
        <v>0</v>
      </c>
      <c r="K150" s="349">
        <v>0</v>
      </c>
      <c r="L150" s="349">
        <v>0</v>
      </c>
      <c r="M150" s="349">
        <v>0</v>
      </c>
      <c r="N150" s="349">
        <v>0</v>
      </c>
      <c r="O150" s="349">
        <v>0</v>
      </c>
      <c r="P150" s="349">
        <v>0</v>
      </c>
      <c r="Q150" s="349">
        <v>0</v>
      </c>
      <c r="R150" s="349">
        <v>0</v>
      </c>
      <c r="S150" s="349">
        <v>0</v>
      </c>
      <c r="T150" s="349">
        <v>0</v>
      </c>
    </row>
    <row r="151" spans="1:20" x14ac:dyDescent="0.3">
      <c r="A151" s="348">
        <v>8732061</v>
      </c>
      <c r="B151" s="348" t="s">
        <v>143</v>
      </c>
      <c r="C151" s="348" t="s">
        <v>426</v>
      </c>
      <c r="D151" s="349">
        <v>0</v>
      </c>
      <c r="E151" s="349">
        <v>0</v>
      </c>
      <c r="F151" s="349">
        <v>0</v>
      </c>
      <c r="G151" s="349">
        <v>0</v>
      </c>
      <c r="H151" s="349">
        <v>0</v>
      </c>
      <c r="I151" s="349">
        <v>0</v>
      </c>
      <c r="J151" s="349">
        <v>0</v>
      </c>
      <c r="K151" s="349">
        <v>0</v>
      </c>
      <c r="L151" s="349">
        <v>0</v>
      </c>
      <c r="M151" s="349">
        <v>0</v>
      </c>
      <c r="N151" s="349">
        <v>0</v>
      </c>
      <c r="O151" s="349">
        <v>0</v>
      </c>
      <c r="P151" s="349">
        <v>0</v>
      </c>
      <c r="Q151" s="349">
        <v>0</v>
      </c>
      <c r="R151" s="349">
        <v>0</v>
      </c>
      <c r="S151" s="349">
        <v>0</v>
      </c>
      <c r="T151" s="349">
        <v>0</v>
      </c>
    </row>
    <row r="152" spans="1:20" x14ac:dyDescent="0.3">
      <c r="A152" s="348">
        <v>8732067</v>
      </c>
      <c r="B152" s="348" t="s">
        <v>171</v>
      </c>
      <c r="C152" s="348" t="s">
        <v>426</v>
      </c>
      <c r="D152" s="349">
        <v>0</v>
      </c>
      <c r="E152" s="349">
        <v>0</v>
      </c>
      <c r="F152" s="349">
        <v>0</v>
      </c>
      <c r="G152" s="349">
        <v>0</v>
      </c>
      <c r="H152" s="349">
        <v>0</v>
      </c>
      <c r="I152" s="349">
        <v>0</v>
      </c>
      <c r="J152" s="349">
        <v>0</v>
      </c>
      <c r="K152" s="349">
        <v>0</v>
      </c>
      <c r="L152" s="349">
        <v>0</v>
      </c>
      <c r="M152" s="349">
        <v>0</v>
      </c>
      <c r="N152" s="349">
        <v>0</v>
      </c>
      <c r="O152" s="349">
        <v>0</v>
      </c>
      <c r="P152" s="349">
        <v>0</v>
      </c>
      <c r="Q152" s="349">
        <v>0</v>
      </c>
      <c r="R152" s="349">
        <v>0</v>
      </c>
      <c r="S152" s="349">
        <v>0</v>
      </c>
      <c r="T152" s="349">
        <v>0</v>
      </c>
    </row>
    <row r="153" spans="1:20" x14ac:dyDescent="0.3">
      <c r="A153" s="348">
        <v>8732071</v>
      </c>
      <c r="B153" s="348" t="s">
        <v>282</v>
      </c>
      <c r="C153" s="348" t="s">
        <v>426</v>
      </c>
      <c r="D153" s="349">
        <v>0</v>
      </c>
      <c r="E153" s="349">
        <v>0</v>
      </c>
      <c r="F153" s="349">
        <v>0</v>
      </c>
      <c r="G153" s="349">
        <v>0</v>
      </c>
      <c r="H153" s="349">
        <v>0</v>
      </c>
      <c r="I153" s="349">
        <v>0</v>
      </c>
      <c r="J153" s="349">
        <v>0</v>
      </c>
      <c r="K153" s="349">
        <v>0</v>
      </c>
      <c r="L153" s="349">
        <v>0</v>
      </c>
      <c r="M153" s="349">
        <v>0</v>
      </c>
      <c r="N153" s="349">
        <v>0</v>
      </c>
      <c r="O153" s="349">
        <v>0</v>
      </c>
      <c r="P153" s="349">
        <v>0</v>
      </c>
      <c r="Q153" s="349">
        <v>0</v>
      </c>
      <c r="R153" s="349">
        <v>0</v>
      </c>
      <c r="S153" s="349">
        <v>0</v>
      </c>
      <c r="T153" s="349">
        <v>0</v>
      </c>
    </row>
    <row r="154" spans="1:20" x14ac:dyDescent="0.3">
      <c r="A154" s="348">
        <v>8732072</v>
      </c>
      <c r="B154" s="348" t="s">
        <v>205</v>
      </c>
      <c r="C154" s="348" t="s">
        <v>426</v>
      </c>
      <c r="D154" s="349">
        <v>0</v>
      </c>
      <c r="E154" s="349">
        <v>0</v>
      </c>
      <c r="F154" s="349">
        <v>0</v>
      </c>
      <c r="G154" s="349">
        <v>0</v>
      </c>
      <c r="H154" s="349">
        <v>0</v>
      </c>
      <c r="I154" s="349">
        <v>0</v>
      </c>
      <c r="J154" s="349">
        <v>0</v>
      </c>
      <c r="K154" s="349">
        <v>0</v>
      </c>
      <c r="L154" s="349">
        <v>0</v>
      </c>
      <c r="M154" s="349">
        <v>0</v>
      </c>
      <c r="N154" s="349">
        <v>0</v>
      </c>
      <c r="O154" s="349">
        <v>0</v>
      </c>
      <c r="P154" s="349">
        <v>0</v>
      </c>
      <c r="Q154" s="349">
        <v>0</v>
      </c>
      <c r="R154" s="349">
        <v>0</v>
      </c>
      <c r="S154" s="349">
        <v>0</v>
      </c>
      <c r="T154" s="349">
        <v>0</v>
      </c>
    </row>
    <row r="155" spans="1:20" x14ac:dyDescent="0.3">
      <c r="A155" s="348">
        <v>8732073</v>
      </c>
      <c r="B155" s="348" t="s">
        <v>327</v>
      </c>
      <c r="C155" s="348" t="s">
        <v>426</v>
      </c>
      <c r="D155" s="349">
        <v>0</v>
      </c>
      <c r="E155" s="349">
        <v>0</v>
      </c>
      <c r="F155" s="349">
        <v>0</v>
      </c>
      <c r="G155" s="349">
        <v>0</v>
      </c>
      <c r="H155" s="349">
        <v>0</v>
      </c>
      <c r="I155" s="349">
        <v>0</v>
      </c>
      <c r="J155" s="349">
        <v>0</v>
      </c>
      <c r="K155" s="349">
        <v>0</v>
      </c>
      <c r="L155" s="349">
        <v>0</v>
      </c>
      <c r="M155" s="349">
        <v>0</v>
      </c>
      <c r="N155" s="349">
        <v>0</v>
      </c>
      <c r="O155" s="349">
        <v>0</v>
      </c>
      <c r="P155" s="349">
        <v>0</v>
      </c>
      <c r="Q155" s="349">
        <v>0</v>
      </c>
      <c r="R155" s="349">
        <v>0</v>
      </c>
      <c r="S155" s="349">
        <v>0</v>
      </c>
      <c r="T155" s="349">
        <v>0</v>
      </c>
    </row>
    <row r="156" spans="1:20" x14ac:dyDescent="0.3">
      <c r="A156" s="348">
        <v>8732078</v>
      </c>
      <c r="B156" s="348" t="s">
        <v>308</v>
      </c>
      <c r="C156" s="348" t="s">
        <v>426</v>
      </c>
      <c r="D156" s="349">
        <v>0</v>
      </c>
      <c r="E156" s="349">
        <v>0</v>
      </c>
      <c r="F156" s="349">
        <v>0</v>
      </c>
      <c r="G156" s="349">
        <v>0</v>
      </c>
      <c r="H156" s="349">
        <v>0</v>
      </c>
      <c r="I156" s="349">
        <v>0</v>
      </c>
      <c r="J156" s="349">
        <v>0</v>
      </c>
      <c r="K156" s="349">
        <v>0</v>
      </c>
      <c r="L156" s="349">
        <v>0</v>
      </c>
      <c r="M156" s="349">
        <v>0</v>
      </c>
      <c r="N156" s="349">
        <v>0</v>
      </c>
      <c r="O156" s="349">
        <v>0</v>
      </c>
      <c r="P156" s="349">
        <v>0</v>
      </c>
      <c r="Q156" s="349">
        <v>0</v>
      </c>
      <c r="R156" s="349">
        <v>0</v>
      </c>
      <c r="S156" s="349">
        <v>0</v>
      </c>
      <c r="T156" s="349">
        <v>0</v>
      </c>
    </row>
    <row r="157" spans="1:20" x14ac:dyDescent="0.3">
      <c r="A157" s="348">
        <v>8732079</v>
      </c>
      <c r="B157" s="348" t="s">
        <v>321</v>
      </c>
      <c r="C157" s="348" t="s">
        <v>426</v>
      </c>
      <c r="D157" s="349">
        <v>0</v>
      </c>
      <c r="E157" s="349">
        <v>0</v>
      </c>
      <c r="F157" s="349">
        <v>0</v>
      </c>
      <c r="G157" s="349">
        <v>0</v>
      </c>
      <c r="H157" s="349">
        <v>0</v>
      </c>
      <c r="I157" s="349">
        <v>0</v>
      </c>
      <c r="J157" s="349">
        <v>0</v>
      </c>
      <c r="K157" s="349">
        <v>0</v>
      </c>
      <c r="L157" s="349">
        <v>0</v>
      </c>
      <c r="M157" s="349">
        <v>0</v>
      </c>
      <c r="N157" s="349">
        <v>0</v>
      </c>
      <c r="O157" s="349">
        <v>0</v>
      </c>
      <c r="P157" s="349">
        <v>0</v>
      </c>
      <c r="Q157" s="349">
        <v>0</v>
      </c>
      <c r="R157" s="349">
        <v>0</v>
      </c>
      <c r="S157" s="349">
        <v>0</v>
      </c>
      <c r="T157" s="349">
        <v>0</v>
      </c>
    </row>
    <row r="158" spans="1:20" x14ac:dyDescent="0.3">
      <c r="A158" s="348">
        <v>8732081</v>
      </c>
      <c r="B158" s="348" t="s">
        <v>287</v>
      </c>
      <c r="C158" s="348" t="s">
        <v>426</v>
      </c>
      <c r="D158" s="349">
        <v>0</v>
      </c>
      <c r="E158" s="349">
        <v>0</v>
      </c>
      <c r="F158" s="349">
        <v>0</v>
      </c>
      <c r="G158" s="349">
        <v>0</v>
      </c>
      <c r="H158" s="349">
        <v>0</v>
      </c>
      <c r="I158" s="349">
        <v>0</v>
      </c>
      <c r="J158" s="349">
        <v>0</v>
      </c>
      <c r="K158" s="349">
        <v>0</v>
      </c>
      <c r="L158" s="349">
        <v>0</v>
      </c>
      <c r="M158" s="349">
        <v>0</v>
      </c>
      <c r="N158" s="349">
        <v>0</v>
      </c>
      <c r="O158" s="349">
        <v>0</v>
      </c>
      <c r="P158" s="349">
        <v>0</v>
      </c>
      <c r="Q158" s="349">
        <v>0</v>
      </c>
      <c r="R158" s="349">
        <v>0</v>
      </c>
      <c r="S158" s="349">
        <v>0</v>
      </c>
      <c r="T158" s="349">
        <v>0</v>
      </c>
    </row>
    <row r="159" spans="1:20" x14ac:dyDescent="0.3">
      <c r="A159" s="348">
        <v>8732085</v>
      </c>
      <c r="B159" s="348" t="s">
        <v>294</v>
      </c>
      <c r="C159" s="348" t="s">
        <v>426</v>
      </c>
      <c r="D159" s="349">
        <v>0</v>
      </c>
      <c r="E159" s="349">
        <v>0</v>
      </c>
      <c r="F159" s="349">
        <v>0</v>
      </c>
      <c r="G159" s="349">
        <v>0</v>
      </c>
      <c r="H159" s="349">
        <v>0</v>
      </c>
      <c r="I159" s="349">
        <v>0</v>
      </c>
      <c r="J159" s="349">
        <v>0</v>
      </c>
      <c r="K159" s="349">
        <v>0</v>
      </c>
      <c r="L159" s="349">
        <v>0</v>
      </c>
      <c r="M159" s="349">
        <v>0</v>
      </c>
      <c r="N159" s="349">
        <v>0</v>
      </c>
      <c r="O159" s="349">
        <v>0</v>
      </c>
      <c r="P159" s="349">
        <v>0</v>
      </c>
      <c r="Q159" s="349">
        <v>0</v>
      </c>
      <c r="R159" s="349">
        <v>0</v>
      </c>
      <c r="S159" s="349">
        <v>0</v>
      </c>
      <c r="T159" s="349">
        <v>0</v>
      </c>
    </row>
    <row r="160" spans="1:20" x14ac:dyDescent="0.3">
      <c r="A160" s="348">
        <v>8732086</v>
      </c>
      <c r="B160" s="348" t="s">
        <v>273</v>
      </c>
      <c r="C160" s="348" t="s">
        <v>426</v>
      </c>
      <c r="D160" s="349">
        <v>0</v>
      </c>
      <c r="E160" s="349">
        <v>0</v>
      </c>
      <c r="F160" s="349">
        <v>0</v>
      </c>
      <c r="G160" s="349">
        <v>0</v>
      </c>
      <c r="H160" s="349">
        <v>0</v>
      </c>
      <c r="I160" s="349">
        <v>0</v>
      </c>
      <c r="J160" s="349">
        <v>0</v>
      </c>
      <c r="K160" s="349">
        <v>0</v>
      </c>
      <c r="L160" s="349">
        <v>0</v>
      </c>
      <c r="M160" s="349">
        <v>0</v>
      </c>
      <c r="N160" s="349">
        <v>0</v>
      </c>
      <c r="O160" s="349">
        <v>0</v>
      </c>
      <c r="P160" s="349">
        <v>0</v>
      </c>
      <c r="Q160" s="349">
        <v>0</v>
      </c>
      <c r="R160" s="349">
        <v>0</v>
      </c>
      <c r="S160" s="349">
        <v>0</v>
      </c>
      <c r="T160" s="349">
        <v>0</v>
      </c>
    </row>
    <row r="161" spans="1:20" x14ac:dyDescent="0.3">
      <c r="A161" s="348">
        <v>8732087</v>
      </c>
      <c r="B161" s="348" t="s">
        <v>94</v>
      </c>
      <c r="C161" s="348" t="s">
        <v>426</v>
      </c>
      <c r="D161" s="349">
        <v>0</v>
      </c>
      <c r="E161" s="349">
        <v>0</v>
      </c>
      <c r="F161" s="349">
        <v>0</v>
      </c>
      <c r="G161" s="349">
        <v>0</v>
      </c>
      <c r="H161" s="349">
        <v>0</v>
      </c>
      <c r="I161" s="349">
        <v>0</v>
      </c>
      <c r="J161" s="349">
        <v>0</v>
      </c>
      <c r="K161" s="349">
        <v>0</v>
      </c>
      <c r="L161" s="349">
        <v>0</v>
      </c>
      <c r="M161" s="349">
        <v>0</v>
      </c>
      <c r="N161" s="349">
        <v>0</v>
      </c>
      <c r="O161" s="349">
        <v>0</v>
      </c>
      <c r="P161" s="349">
        <v>0</v>
      </c>
      <c r="Q161" s="349">
        <v>0</v>
      </c>
      <c r="R161" s="349">
        <v>0</v>
      </c>
      <c r="S161" s="349">
        <v>0</v>
      </c>
      <c r="T161" s="349">
        <v>0</v>
      </c>
    </row>
    <row r="162" spans="1:20" x14ac:dyDescent="0.3">
      <c r="A162" s="348">
        <v>8732088</v>
      </c>
      <c r="B162" s="348" t="s">
        <v>231</v>
      </c>
      <c r="C162" s="348" t="s">
        <v>426</v>
      </c>
      <c r="D162" s="349">
        <v>0</v>
      </c>
      <c r="E162" s="349">
        <v>0</v>
      </c>
      <c r="F162" s="349">
        <v>0</v>
      </c>
      <c r="G162" s="349">
        <v>0</v>
      </c>
      <c r="H162" s="349">
        <v>0</v>
      </c>
      <c r="I162" s="349">
        <v>0</v>
      </c>
      <c r="J162" s="349">
        <v>0</v>
      </c>
      <c r="K162" s="349">
        <v>0</v>
      </c>
      <c r="L162" s="349">
        <v>0</v>
      </c>
      <c r="M162" s="349">
        <v>0</v>
      </c>
      <c r="N162" s="349">
        <v>0</v>
      </c>
      <c r="O162" s="349">
        <v>0</v>
      </c>
      <c r="P162" s="349">
        <v>0</v>
      </c>
      <c r="Q162" s="349">
        <v>0</v>
      </c>
      <c r="R162" s="349">
        <v>0</v>
      </c>
      <c r="S162" s="349">
        <v>0</v>
      </c>
      <c r="T162" s="349">
        <v>0</v>
      </c>
    </row>
    <row r="163" spans="1:20" x14ac:dyDescent="0.3">
      <c r="A163" s="348">
        <v>8732089</v>
      </c>
      <c r="B163" s="348" t="s">
        <v>262</v>
      </c>
      <c r="C163" s="348" t="s">
        <v>426</v>
      </c>
      <c r="D163" s="349">
        <v>0</v>
      </c>
      <c r="E163" s="349">
        <v>0</v>
      </c>
      <c r="F163" s="349">
        <v>0</v>
      </c>
      <c r="G163" s="349">
        <v>0</v>
      </c>
      <c r="H163" s="349">
        <v>0</v>
      </c>
      <c r="I163" s="349">
        <v>0</v>
      </c>
      <c r="J163" s="349">
        <v>0</v>
      </c>
      <c r="K163" s="349">
        <v>0</v>
      </c>
      <c r="L163" s="349">
        <v>0</v>
      </c>
      <c r="M163" s="349">
        <v>0</v>
      </c>
      <c r="N163" s="349">
        <v>0</v>
      </c>
      <c r="O163" s="349">
        <v>0</v>
      </c>
      <c r="P163" s="349">
        <v>0</v>
      </c>
      <c r="Q163" s="349">
        <v>0</v>
      </c>
      <c r="R163" s="349">
        <v>0</v>
      </c>
      <c r="S163" s="349">
        <v>0</v>
      </c>
      <c r="T163" s="349">
        <v>0</v>
      </c>
    </row>
    <row r="164" spans="1:20" x14ac:dyDescent="0.3">
      <c r="A164" s="348">
        <v>8732092</v>
      </c>
      <c r="B164" s="348" t="s">
        <v>146</v>
      </c>
      <c r="C164" s="348" t="s">
        <v>426</v>
      </c>
      <c r="D164" s="349">
        <v>0</v>
      </c>
      <c r="E164" s="349">
        <v>0</v>
      </c>
      <c r="F164" s="349">
        <v>0</v>
      </c>
      <c r="G164" s="349">
        <v>0</v>
      </c>
      <c r="H164" s="349">
        <v>0</v>
      </c>
      <c r="I164" s="349">
        <v>0</v>
      </c>
      <c r="J164" s="349">
        <v>0</v>
      </c>
      <c r="K164" s="349">
        <v>0</v>
      </c>
      <c r="L164" s="349">
        <v>0</v>
      </c>
      <c r="M164" s="349">
        <v>0</v>
      </c>
      <c r="N164" s="349">
        <v>0</v>
      </c>
      <c r="O164" s="349">
        <v>0</v>
      </c>
      <c r="P164" s="349">
        <v>0</v>
      </c>
      <c r="Q164" s="349">
        <v>0</v>
      </c>
      <c r="R164" s="349">
        <v>0</v>
      </c>
      <c r="S164" s="349">
        <v>0</v>
      </c>
      <c r="T164" s="349">
        <v>0</v>
      </c>
    </row>
    <row r="165" spans="1:20" x14ac:dyDescent="0.3">
      <c r="A165" s="348">
        <v>8732094</v>
      </c>
      <c r="B165" s="348" t="s">
        <v>244</v>
      </c>
      <c r="C165" s="348" t="s">
        <v>426</v>
      </c>
      <c r="D165" s="349">
        <v>0</v>
      </c>
      <c r="E165" s="349">
        <v>0</v>
      </c>
      <c r="F165" s="349">
        <v>0</v>
      </c>
      <c r="G165" s="349">
        <v>0</v>
      </c>
      <c r="H165" s="349">
        <v>0</v>
      </c>
      <c r="I165" s="349">
        <v>0</v>
      </c>
      <c r="J165" s="349">
        <v>0</v>
      </c>
      <c r="K165" s="349">
        <v>0</v>
      </c>
      <c r="L165" s="349">
        <v>0</v>
      </c>
      <c r="M165" s="349">
        <v>0</v>
      </c>
      <c r="N165" s="349">
        <v>0</v>
      </c>
      <c r="O165" s="349">
        <v>0</v>
      </c>
      <c r="P165" s="349">
        <v>0</v>
      </c>
      <c r="Q165" s="349">
        <v>0</v>
      </c>
      <c r="R165" s="349">
        <v>0</v>
      </c>
      <c r="S165" s="349">
        <v>0</v>
      </c>
      <c r="T165" s="349">
        <v>0</v>
      </c>
    </row>
    <row r="166" spans="1:20" x14ac:dyDescent="0.3">
      <c r="A166" s="348">
        <v>8732096</v>
      </c>
      <c r="B166" s="348" t="s">
        <v>235</v>
      </c>
      <c r="C166" s="348" t="s">
        <v>426</v>
      </c>
      <c r="D166" s="349">
        <v>0</v>
      </c>
      <c r="E166" s="349">
        <v>0</v>
      </c>
      <c r="F166" s="349">
        <v>0</v>
      </c>
      <c r="G166" s="349">
        <v>0</v>
      </c>
      <c r="H166" s="349">
        <v>0</v>
      </c>
      <c r="I166" s="349">
        <v>0</v>
      </c>
      <c r="J166" s="349">
        <v>0</v>
      </c>
      <c r="K166" s="349">
        <v>0</v>
      </c>
      <c r="L166" s="349">
        <v>0</v>
      </c>
      <c r="M166" s="349">
        <v>0</v>
      </c>
      <c r="N166" s="349">
        <v>0</v>
      </c>
      <c r="O166" s="349">
        <v>0</v>
      </c>
      <c r="P166" s="349">
        <v>0</v>
      </c>
      <c r="Q166" s="349">
        <v>0</v>
      </c>
      <c r="R166" s="349">
        <v>0</v>
      </c>
      <c r="S166" s="349">
        <v>0</v>
      </c>
      <c r="T166" s="349">
        <v>0</v>
      </c>
    </row>
    <row r="167" spans="1:20" x14ac:dyDescent="0.3">
      <c r="A167" s="348">
        <v>8732098</v>
      </c>
      <c r="B167" s="348" t="s">
        <v>236</v>
      </c>
      <c r="C167" s="348" t="s">
        <v>426</v>
      </c>
      <c r="D167" s="349">
        <v>0</v>
      </c>
      <c r="E167" s="349">
        <v>0</v>
      </c>
      <c r="F167" s="349">
        <v>0</v>
      </c>
      <c r="G167" s="349">
        <v>0</v>
      </c>
      <c r="H167" s="349">
        <v>0</v>
      </c>
      <c r="I167" s="349">
        <v>0</v>
      </c>
      <c r="J167" s="349">
        <v>0</v>
      </c>
      <c r="K167" s="349">
        <v>0</v>
      </c>
      <c r="L167" s="349">
        <v>0</v>
      </c>
      <c r="M167" s="349">
        <v>0</v>
      </c>
      <c r="N167" s="349">
        <v>0</v>
      </c>
      <c r="O167" s="349">
        <v>0</v>
      </c>
      <c r="P167" s="349">
        <v>0</v>
      </c>
      <c r="Q167" s="349">
        <v>0</v>
      </c>
      <c r="R167" s="349">
        <v>0</v>
      </c>
      <c r="S167" s="349">
        <v>0</v>
      </c>
      <c r="T167" s="349">
        <v>0</v>
      </c>
    </row>
    <row r="168" spans="1:20" x14ac:dyDescent="0.3">
      <c r="A168" s="348">
        <v>8732099</v>
      </c>
      <c r="B168" s="348" t="s">
        <v>215</v>
      </c>
      <c r="C168" s="348" t="s">
        <v>426</v>
      </c>
      <c r="D168" s="349">
        <v>0</v>
      </c>
      <c r="E168" s="349">
        <v>0</v>
      </c>
      <c r="F168" s="349">
        <v>0</v>
      </c>
      <c r="G168" s="349">
        <v>0</v>
      </c>
      <c r="H168" s="349">
        <v>0</v>
      </c>
      <c r="I168" s="349">
        <v>0</v>
      </c>
      <c r="J168" s="349">
        <v>0</v>
      </c>
      <c r="K168" s="349">
        <v>0</v>
      </c>
      <c r="L168" s="349">
        <v>0</v>
      </c>
      <c r="M168" s="349">
        <v>0</v>
      </c>
      <c r="N168" s="349">
        <v>0</v>
      </c>
      <c r="O168" s="349">
        <v>0</v>
      </c>
      <c r="P168" s="349">
        <v>0</v>
      </c>
      <c r="Q168" s="349">
        <v>0</v>
      </c>
      <c r="R168" s="349">
        <v>0</v>
      </c>
      <c r="S168" s="349">
        <v>0</v>
      </c>
      <c r="T168" s="349">
        <v>0</v>
      </c>
    </row>
    <row r="169" spans="1:20" x14ac:dyDescent="0.3">
      <c r="A169" s="348">
        <v>8732100</v>
      </c>
      <c r="B169" s="348" t="s">
        <v>176</v>
      </c>
      <c r="C169" s="348" t="s">
        <v>426</v>
      </c>
      <c r="D169" s="349">
        <v>0</v>
      </c>
      <c r="E169" s="349">
        <v>0</v>
      </c>
      <c r="F169" s="349">
        <v>0</v>
      </c>
      <c r="G169" s="349">
        <v>0</v>
      </c>
      <c r="H169" s="349">
        <v>0</v>
      </c>
      <c r="I169" s="349">
        <v>0</v>
      </c>
      <c r="J169" s="349">
        <v>0</v>
      </c>
      <c r="K169" s="349">
        <v>0</v>
      </c>
      <c r="L169" s="349">
        <v>0</v>
      </c>
      <c r="M169" s="349">
        <v>0</v>
      </c>
      <c r="N169" s="349">
        <v>0</v>
      </c>
      <c r="O169" s="349">
        <v>0</v>
      </c>
      <c r="P169" s="349">
        <v>0</v>
      </c>
      <c r="Q169" s="349">
        <v>0</v>
      </c>
      <c r="R169" s="349">
        <v>0</v>
      </c>
      <c r="S169" s="349">
        <v>0</v>
      </c>
      <c r="T169" s="349">
        <v>0</v>
      </c>
    </row>
    <row r="170" spans="1:20" x14ac:dyDescent="0.3">
      <c r="A170" s="348">
        <v>8732101</v>
      </c>
      <c r="B170" s="348" t="s">
        <v>441</v>
      </c>
      <c r="C170" s="348" t="s">
        <v>426</v>
      </c>
      <c r="D170" s="349">
        <v>0</v>
      </c>
      <c r="E170" s="349">
        <v>0</v>
      </c>
      <c r="F170" s="349">
        <v>0</v>
      </c>
      <c r="G170" s="349">
        <v>0</v>
      </c>
      <c r="H170" s="349">
        <v>0</v>
      </c>
      <c r="I170" s="349">
        <v>0</v>
      </c>
      <c r="J170" s="349">
        <v>0</v>
      </c>
      <c r="K170" s="349">
        <v>0</v>
      </c>
      <c r="L170" s="349">
        <v>0</v>
      </c>
      <c r="M170" s="349">
        <v>0</v>
      </c>
      <c r="N170" s="349">
        <v>0</v>
      </c>
      <c r="O170" s="349">
        <v>0</v>
      </c>
      <c r="P170" s="349">
        <v>0</v>
      </c>
      <c r="Q170" s="349">
        <v>0</v>
      </c>
      <c r="R170" s="349">
        <v>0</v>
      </c>
      <c r="S170" s="349">
        <v>0</v>
      </c>
      <c r="T170" s="349">
        <v>0</v>
      </c>
    </row>
    <row r="171" spans="1:20" x14ac:dyDescent="0.3">
      <c r="A171" s="348">
        <v>8732102</v>
      </c>
      <c r="B171" s="348" t="s">
        <v>114</v>
      </c>
      <c r="C171" s="348" t="s">
        <v>426</v>
      </c>
      <c r="D171" s="349">
        <v>0</v>
      </c>
      <c r="E171" s="349">
        <v>0</v>
      </c>
      <c r="F171" s="349">
        <v>0</v>
      </c>
      <c r="G171" s="349">
        <v>0</v>
      </c>
      <c r="H171" s="349">
        <v>0</v>
      </c>
      <c r="I171" s="349">
        <v>0</v>
      </c>
      <c r="J171" s="349">
        <v>0</v>
      </c>
      <c r="K171" s="349">
        <v>0</v>
      </c>
      <c r="L171" s="349">
        <v>0</v>
      </c>
      <c r="M171" s="349">
        <v>0</v>
      </c>
      <c r="N171" s="349">
        <v>0</v>
      </c>
      <c r="O171" s="349">
        <v>0</v>
      </c>
      <c r="P171" s="349">
        <v>0</v>
      </c>
      <c r="Q171" s="349">
        <v>0</v>
      </c>
      <c r="R171" s="349">
        <v>0</v>
      </c>
      <c r="S171" s="349">
        <v>0</v>
      </c>
      <c r="T171" s="349">
        <v>0</v>
      </c>
    </row>
    <row r="172" spans="1:20" x14ac:dyDescent="0.3">
      <c r="A172" s="348">
        <v>8732200</v>
      </c>
      <c r="B172" s="348" t="s">
        <v>108</v>
      </c>
      <c r="C172" s="348" t="s">
        <v>426</v>
      </c>
      <c r="D172" s="349">
        <v>0</v>
      </c>
      <c r="E172" s="349">
        <v>0</v>
      </c>
      <c r="F172" s="349">
        <v>0</v>
      </c>
      <c r="G172" s="349">
        <v>0</v>
      </c>
      <c r="H172" s="349">
        <v>0</v>
      </c>
      <c r="I172" s="349">
        <v>0</v>
      </c>
      <c r="J172" s="349">
        <v>0</v>
      </c>
      <c r="K172" s="349">
        <v>0</v>
      </c>
      <c r="L172" s="349">
        <v>0</v>
      </c>
      <c r="M172" s="349">
        <v>0</v>
      </c>
      <c r="N172" s="349">
        <v>0</v>
      </c>
      <c r="O172" s="349">
        <v>0</v>
      </c>
      <c r="P172" s="349">
        <v>0</v>
      </c>
      <c r="Q172" s="349">
        <v>0</v>
      </c>
      <c r="R172" s="349">
        <v>0</v>
      </c>
      <c r="S172" s="349">
        <v>0</v>
      </c>
      <c r="T172" s="349">
        <v>0</v>
      </c>
    </row>
    <row r="173" spans="1:20" x14ac:dyDescent="0.3">
      <c r="A173" s="348">
        <v>8732202</v>
      </c>
      <c r="B173" s="348" t="s">
        <v>296</v>
      </c>
      <c r="C173" s="348" t="s">
        <v>426</v>
      </c>
      <c r="D173" s="349">
        <v>0</v>
      </c>
      <c r="E173" s="349">
        <v>0</v>
      </c>
      <c r="F173" s="349">
        <v>0</v>
      </c>
      <c r="G173" s="349">
        <v>0</v>
      </c>
      <c r="H173" s="349">
        <v>0</v>
      </c>
      <c r="I173" s="349">
        <v>0</v>
      </c>
      <c r="J173" s="349">
        <v>0</v>
      </c>
      <c r="K173" s="349">
        <v>0</v>
      </c>
      <c r="L173" s="349">
        <v>0</v>
      </c>
      <c r="M173" s="349">
        <v>0</v>
      </c>
      <c r="N173" s="349">
        <v>0</v>
      </c>
      <c r="O173" s="349">
        <v>0</v>
      </c>
      <c r="P173" s="349">
        <v>0</v>
      </c>
      <c r="Q173" s="349">
        <v>0</v>
      </c>
      <c r="R173" s="349">
        <v>0</v>
      </c>
      <c r="S173" s="349">
        <v>0</v>
      </c>
      <c r="T173" s="349">
        <v>0</v>
      </c>
    </row>
    <row r="174" spans="1:20" x14ac:dyDescent="0.3">
      <c r="A174" s="348">
        <v>8732204</v>
      </c>
      <c r="B174" s="348" t="s">
        <v>207</v>
      </c>
      <c r="C174" s="348" t="s">
        <v>426</v>
      </c>
      <c r="D174" s="349">
        <v>0</v>
      </c>
      <c r="E174" s="349">
        <v>0</v>
      </c>
      <c r="F174" s="349">
        <v>0</v>
      </c>
      <c r="G174" s="349">
        <v>0</v>
      </c>
      <c r="H174" s="349">
        <v>0</v>
      </c>
      <c r="I174" s="349">
        <v>0</v>
      </c>
      <c r="J174" s="349">
        <v>0</v>
      </c>
      <c r="K174" s="349">
        <v>0</v>
      </c>
      <c r="L174" s="349">
        <v>0</v>
      </c>
      <c r="M174" s="349">
        <v>0</v>
      </c>
      <c r="N174" s="349">
        <v>0</v>
      </c>
      <c r="O174" s="349">
        <v>0</v>
      </c>
      <c r="P174" s="349">
        <v>0</v>
      </c>
      <c r="Q174" s="349">
        <v>0</v>
      </c>
      <c r="R174" s="349">
        <v>0</v>
      </c>
      <c r="S174" s="349">
        <v>0</v>
      </c>
      <c r="T174" s="349">
        <v>0</v>
      </c>
    </row>
    <row r="175" spans="1:20" x14ac:dyDescent="0.3">
      <c r="A175" s="348">
        <v>8732206</v>
      </c>
      <c r="B175" s="348" t="s">
        <v>122</v>
      </c>
      <c r="C175" s="348" t="s">
        <v>426</v>
      </c>
      <c r="D175" s="349">
        <v>0</v>
      </c>
      <c r="E175" s="349">
        <v>0</v>
      </c>
      <c r="F175" s="349">
        <v>0</v>
      </c>
      <c r="G175" s="349">
        <v>0</v>
      </c>
      <c r="H175" s="349">
        <v>0</v>
      </c>
      <c r="I175" s="349">
        <v>0</v>
      </c>
      <c r="J175" s="349">
        <v>0</v>
      </c>
      <c r="K175" s="349">
        <v>0</v>
      </c>
      <c r="L175" s="349">
        <v>0</v>
      </c>
      <c r="M175" s="349">
        <v>0</v>
      </c>
      <c r="N175" s="349">
        <v>0</v>
      </c>
      <c r="O175" s="349">
        <v>0</v>
      </c>
      <c r="P175" s="349">
        <v>0</v>
      </c>
      <c r="Q175" s="349">
        <v>0</v>
      </c>
      <c r="R175" s="349">
        <v>0</v>
      </c>
      <c r="S175" s="349">
        <v>0</v>
      </c>
      <c r="T175" s="349">
        <v>0</v>
      </c>
    </row>
    <row r="176" spans="1:20" x14ac:dyDescent="0.3">
      <c r="A176" s="348">
        <v>8732209</v>
      </c>
      <c r="B176" s="348" t="s">
        <v>170</v>
      </c>
      <c r="C176" s="348" t="s">
        <v>426</v>
      </c>
      <c r="D176" s="349">
        <v>0</v>
      </c>
      <c r="E176" s="349">
        <v>0</v>
      </c>
      <c r="F176" s="349">
        <v>0</v>
      </c>
      <c r="G176" s="349">
        <v>0</v>
      </c>
      <c r="H176" s="349">
        <v>0</v>
      </c>
      <c r="I176" s="349">
        <v>0</v>
      </c>
      <c r="J176" s="349">
        <v>0</v>
      </c>
      <c r="K176" s="349">
        <v>0</v>
      </c>
      <c r="L176" s="349">
        <v>0</v>
      </c>
      <c r="M176" s="349">
        <v>0</v>
      </c>
      <c r="N176" s="349">
        <v>0</v>
      </c>
      <c r="O176" s="349">
        <v>0</v>
      </c>
      <c r="P176" s="349">
        <v>0</v>
      </c>
      <c r="Q176" s="349">
        <v>0</v>
      </c>
      <c r="R176" s="349">
        <v>0</v>
      </c>
      <c r="S176" s="349">
        <v>0</v>
      </c>
      <c r="T176" s="349">
        <v>0</v>
      </c>
    </row>
    <row r="177" spans="1:20" x14ac:dyDescent="0.3">
      <c r="A177" s="348">
        <v>8732210</v>
      </c>
      <c r="B177" s="348" t="s">
        <v>175</v>
      </c>
      <c r="C177" s="348" t="s">
        <v>426</v>
      </c>
      <c r="D177" s="349">
        <v>0</v>
      </c>
      <c r="E177" s="349">
        <v>0</v>
      </c>
      <c r="F177" s="349">
        <v>0</v>
      </c>
      <c r="G177" s="349">
        <v>0</v>
      </c>
      <c r="H177" s="349">
        <v>0</v>
      </c>
      <c r="I177" s="349">
        <v>0</v>
      </c>
      <c r="J177" s="349">
        <v>0</v>
      </c>
      <c r="K177" s="349">
        <v>0</v>
      </c>
      <c r="L177" s="349">
        <v>0</v>
      </c>
      <c r="M177" s="349">
        <v>0</v>
      </c>
      <c r="N177" s="349">
        <v>0</v>
      </c>
      <c r="O177" s="349">
        <v>0</v>
      </c>
      <c r="P177" s="349">
        <v>0</v>
      </c>
      <c r="Q177" s="349">
        <v>0</v>
      </c>
      <c r="R177" s="349">
        <v>0</v>
      </c>
      <c r="S177" s="349">
        <v>0</v>
      </c>
      <c r="T177" s="349">
        <v>0</v>
      </c>
    </row>
    <row r="178" spans="1:20" x14ac:dyDescent="0.3">
      <c r="A178" s="348">
        <v>8732216</v>
      </c>
      <c r="B178" s="348" t="s">
        <v>252</v>
      </c>
      <c r="C178" s="348" t="s">
        <v>426</v>
      </c>
      <c r="D178" s="349">
        <v>0</v>
      </c>
      <c r="E178" s="349">
        <v>0</v>
      </c>
      <c r="F178" s="349">
        <v>0</v>
      </c>
      <c r="G178" s="349">
        <v>0</v>
      </c>
      <c r="H178" s="349">
        <v>0</v>
      </c>
      <c r="I178" s="349">
        <v>0</v>
      </c>
      <c r="J178" s="349">
        <v>0</v>
      </c>
      <c r="K178" s="349">
        <v>0</v>
      </c>
      <c r="L178" s="349">
        <v>0</v>
      </c>
      <c r="M178" s="349">
        <v>0</v>
      </c>
      <c r="N178" s="349">
        <v>0</v>
      </c>
      <c r="O178" s="349">
        <v>0</v>
      </c>
      <c r="P178" s="349">
        <v>0</v>
      </c>
      <c r="Q178" s="349">
        <v>0</v>
      </c>
      <c r="R178" s="349">
        <v>0</v>
      </c>
      <c r="S178" s="349">
        <v>0</v>
      </c>
      <c r="T178" s="349">
        <v>0</v>
      </c>
    </row>
    <row r="179" spans="1:20" x14ac:dyDescent="0.3">
      <c r="A179" s="348">
        <v>8732218</v>
      </c>
      <c r="B179" s="348" t="s">
        <v>251</v>
      </c>
      <c r="C179" s="348" t="s">
        <v>426</v>
      </c>
      <c r="D179" s="349">
        <v>0</v>
      </c>
      <c r="E179" s="349">
        <v>0</v>
      </c>
      <c r="F179" s="349">
        <v>0</v>
      </c>
      <c r="G179" s="349">
        <v>0</v>
      </c>
      <c r="H179" s="349">
        <v>0</v>
      </c>
      <c r="I179" s="349">
        <v>0</v>
      </c>
      <c r="J179" s="349">
        <v>0</v>
      </c>
      <c r="K179" s="349">
        <v>0</v>
      </c>
      <c r="L179" s="349">
        <v>0</v>
      </c>
      <c r="M179" s="349">
        <v>0</v>
      </c>
      <c r="N179" s="349">
        <v>0</v>
      </c>
      <c r="O179" s="349">
        <v>0</v>
      </c>
      <c r="P179" s="349">
        <v>0</v>
      </c>
      <c r="Q179" s="349">
        <v>0</v>
      </c>
      <c r="R179" s="349">
        <v>0</v>
      </c>
      <c r="S179" s="349">
        <v>0</v>
      </c>
      <c r="T179" s="349">
        <v>0</v>
      </c>
    </row>
    <row r="180" spans="1:20" x14ac:dyDescent="0.3">
      <c r="A180" s="348">
        <v>8732220</v>
      </c>
      <c r="B180" s="348" t="s">
        <v>257</v>
      </c>
      <c r="C180" s="348" t="s">
        <v>426</v>
      </c>
      <c r="D180" s="349">
        <v>0</v>
      </c>
      <c r="E180" s="349">
        <v>0</v>
      </c>
      <c r="F180" s="349">
        <v>0</v>
      </c>
      <c r="G180" s="349">
        <v>0</v>
      </c>
      <c r="H180" s="349">
        <v>0</v>
      </c>
      <c r="I180" s="349">
        <v>0</v>
      </c>
      <c r="J180" s="349">
        <v>0</v>
      </c>
      <c r="K180" s="349">
        <v>0</v>
      </c>
      <c r="L180" s="349">
        <v>0</v>
      </c>
      <c r="M180" s="349">
        <v>0</v>
      </c>
      <c r="N180" s="349">
        <v>0</v>
      </c>
      <c r="O180" s="349">
        <v>0</v>
      </c>
      <c r="P180" s="349">
        <v>0</v>
      </c>
      <c r="Q180" s="349">
        <v>0</v>
      </c>
      <c r="R180" s="349">
        <v>0</v>
      </c>
      <c r="S180" s="349">
        <v>0</v>
      </c>
      <c r="T180" s="349">
        <v>0</v>
      </c>
    </row>
    <row r="181" spans="1:20" x14ac:dyDescent="0.3">
      <c r="A181" s="348">
        <v>8732222</v>
      </c>
      <c r="B181" s="348" t="s">
        <v>263</v>
      </c>
      <c r="C181" s="348" t="s">
        <v>426</v>
      </c>
      <c r="D181" s="349">
        <v>0</v>
      </c>
      <c r="E181" s="349">
        <v>0</v>
      </c>
      <c r="F181" s="349">
        <v>0</v>
      </c>
      <c r="G181" s="349">
        <v>0</v>
      </c>
      <c r="H181" s="349">
        <v>0</v>
      </c>
      <c r="I181" s="349">
        <v>0</v>
      </c>
      <c r="J181" s="349">
        <v>0</v>
      </c>
      <c r="K181" s="349">
        <v>0</v>
      </c>
      <c r="L181" s="349">
        <v>0</v>
      </c>
      <c r="M181" s="349">
        <v>0</v>
      </c>
      <c r="N181" s="349">
        <v>0</v>
      </c>
      <c r="O181" s="349">
        <v>0</v>
      </c>
      <c r="P181" s="349">
        <v>0</v>
      </c>
      <c r="Q181" s="349">
        <v>0</v>
      </c>
      <c r="R181" s="349">
        <v>0</v>
      </c>
      <c r="S181" s="349">
        <v>0</v>
      </c>
      <c r="T181" s="349">
        <v>0</v>
      </c>
    </row>
    <row r="182" spans="1:20" x14ac:dyDescent="0.3">
      <c r="A182" s="348">
        <v>8732226</v>
      </c>
      <c r="B182" s="348" t="s">
        <v>316</v>
      </c>
      <c r="C182" s="348" t="s">
        <v>426</v>
      </c>
      <c r="D182" s="349">
        <v>0</v>
      </c>
      <c r="E182" s="349">
        <v>0</v>
      </c>
      <c r="F182" s="349">
        <v>0</v>
      </c>
      <c r="G182" s="349">
        <v>0</v>
      </c>
      <c r="H182" s="349">
        <v>0</v>
      </c>
      <c r="I182" s="349">
        <v>0</v>
      </c>
      <c r="J182" s="349">
        <v>0</v>
      </c>
      <c r="K182" s="349">
        <v>0</v>
      </c>
      <c r="L182" s="349">
        <v>0</v>
      </c>
      <c r="M182" s="349">
        <v>0</v>
      </c>
      <c r="N182" s="349">
        <v>0</v>
      </c>
      <c r="O182" s="349">
        <v>0</v>
      </c>
      <c r="P182" s="349">
        <v>0</v>
      </c>
      <c r="Q182" s="349">
        <v>0</v>
      </c>
      <c r="R182" s="349">
        <v>0</v>
      </c>
      <c r="S182" s="349">
        <v>0</v>
      </c>
      <c r="T182" s="349">
        <v>0</v>
      </c>
    </row>
    <row r="183" spans="1:20" x14ac:dyDescent="0.3">
      <c r="A183" s="348">
        <v>8732252</v>
      </c>
      <c r="B183" s="348" t="s">
        <v>181</v>
      </c>
      <c r="C183" s="348" t="s">
        <v>426</v>
      </c>
      <c r="D183" s="349">
        <v>0</v>
      </c>
      <c r="E183" s="349">
        <v>0</v>
      </c>
      <c r="F183" s="349">
        <v>0</v>
      </c>
      <c r="G183" s="349">
        <v>0</v>
      </c>
      <c r="H183" s="349">
        <v>0</v>
      </c>
      <c r="I183" s="349">
        <v>0</v>
      </c>
      <c r="J183" s="349">
        <v>0</v>
      </c>
      <c r="K183" s="349">
        <v>0</v>
      </c>
      <c r="L183" s="349">
        <v>0</v>
      </c>
      <c r="M183" s="349">
        <v>0</v>
      </c>
      <c r="N183" s="349">
        <v>0</v>
      </c>
      <c r="O183" s="349">
        <v>0</v>
      </c>
      <c r="P183" s="349">
        <v>0</v>
      </c>
      <c r="Q183" s="349">
        <v>0</v>
      </c>
      <c r="R183" s="349">
        <v>0</v>
      </c>
      <c r="S183" s="349">
        <v>0</v>
      </c>
      <c r="T183" s="349">
        <v>0</v>
      </c>
    </row>
    <row r="184" spans="1:20" x14ac:dyDescent="0.3">
      <c r="A184" s="348">
        <v>8732256</v>
      </c>
      <c r="B184" s="348" t="s">
        <v>318</v>
      </c>
      <c r="C184" s="348" t="s">
        <v>426</v>
      </c>
      <c r="D184" s="349">
        <v>0</v>
      </c>
      <c r="E184" s="349">
        <v>0</v>
      </c>
      <c r="F184" s="349">
        <v>0</v>
      </c>
      <c r="G184" s="349">
        <v>0</v>
      </c>
      <c r="H184" s="349">
        <v>0</v>
      </c>
      <c r="I184" s="349">
        <v>0</v>
      </c>
      <c r="J184" s="349">
        <v>0</v>
      </c>
      <c r="K184" s="349">
        <v>0</v>
      </c>
      <c r="L184" s="349">
        <v>0</v>
      </c>
      <c r="M184" s="349">
        <v>0</v>
      </c>
      <c r="N184" s="349">
        <v>0</v>
      </c>
      <c r="O184" s="349">
        <v>0</v>
      </c>
      <c r="P184" s="349">
        <v>0</v>
      </c>
      <c r="Q184" s="349">
        <v>0</v>
      </c>
      <c r="R184" s="349">
        <v>0</v>
      </c>
      <c r="S184" s="349">
        <v>0</v>
      </c>
      <c r="T184" s="349">
        <v>0</v>
      </c>
    </row>
    <row r="185" spans="1:20" x14ac:dyDescent="0.3">
      <c r="A185" s="348">
        <v>8732257</v>
      </c>
      <c r="B185" s="348" t="s">
        <v>223</v>
      </c>
      <c r="C185" s="348" t="s">
        <v>426</v>
      </c>
      <c r="D185" s="349">
        <v>0</v>
      </c>
      <c r="E185" s="349">
        <v>0</v>
      </c>
      <c r="F185" s="349">
        <v>0</v>
      </c>
      <c r="G185" s="349">
        <v>0</v>
      </c>
      <c r="H185" s="349">
        <v>0</v>
      </c>
      <c r="I185" s="349">
        <v>0</v>
      </c>
      <c r="J185" s="349">
        <v>0</v>
      </c>
      <c r="K185" s="349">
        <v>0</v>
      </c>
      <c r="L185" s="349">
        <v>0</v>
      </c>
      <c r="M185" s="349">
        <v>0</v>
      </c>
      <c r="N185" s="349">
        <v>0</v>
      </c>
      <c r="O185" s="349">
        <v>0</v>
      </c>
      <c r="P185" s="349">
        <v>0</v>
      </c>
      <c r="Q185" s="349">
        <v>0</v>
      </c>
      <c r="R185" s="349">
        <v>0</v>
      </c>
      <c r="S185" s="349">
        <v>0</v>
      </c>
      <c r="T185" s="349">
        <v>0</v>
      </c>
    </row>
    <row r="186" spans="1:20" x14ac:dyDescent="0.3">
      <c r="A186" s="348">
        <v>8732318</v>
      </c>
      <c r="B186" s="348" t="s">
        <v>188</v>
      </c>
      <c r="C186" s="348" t="s">
        <v>426</v>
      </c>
      <c r="D186" s="349">
        <v>0</v>
      </c>
      <c r="E186" s="349">
        <v>0</v>
      </c>
      <c r="F186" s="349">
        <v>0</v>
      </c>
      <c r="G186" s="349">
        <v>0</v>
      </c>
      <c r="H186" s="349">
        <v>0</v>
      </c>
      <c r="I186" s="349">
        <v>0</v>
      </c>
      <c r="J186" s="349">
        <v>0</v>
      </c>
      <c r="K186" s="349">
        <v>0</v>
      </c>
      <c r="L186" s="349">
        <v>0</v>
      </c>
      <c r="M186" s="349">
        <v>0</v>
      </c>
      <c r="N186" s="349">
        <v>0</v>
      </c>
      <c r="O186" s="349">
        <v>0</v>
      </c>
      <c r="P186" s="349">
        <v>0</v>
      </c>
      <c r="Q186" s="349">
        <v>0</v>
      </c>
      <c r="R186" s="349">
        <v>0</v>
      </c>
      <c r="S186" s="349">
        <v>0</v>
      </c>
      <c r="T186" s="349">
        <v>0</v>
      </c>
    </row>
    <row r="187" spans="1:20" x14ac:dyDescent="0.3">
      <c r="A187" s="348">
        <v>8732319</v>
      </c>
      <c r="B187" s="348" t="s">
        <v>189</v>
      </c>
      <c r="C187" s="348" t="s">
        <v>426</v>
      </c>
      <c r="D187" s="349">
        <v>0</v>
      </c>
      <c r="E187" s="349">
        <v>0</v>
      </c>
      <c r="F187" s="349">
        <v>0</v>
      </c>
      <c r="G187" s="349">
        <v>0</v>
      </c>
      <c r="H187" s="349">
        <v>0</v>
      </c>
      <c r="I187" s="349">
        <v>0</v>
      </c>
      <c r="J187" s="349">
        <v>0</v>
      </c>
      <c r="K187" s="349">
        <v>0</v>
      </c>
      <c r="L187" s="349">
        <v>0</v>
      </c>
      <c r="M187" s="349">
        <v>0</v>
      </c>
      <c r="N187" s="349">
        <v>0</v>
      </c>
      <c r="O187" s="349">
        <v>0</v>
      </c>
      <c r="P187" s="349">
        <v>0</v>
      </c>
      <c r="Q187" s="349">
        <v>0</v>
      </c>
      <c r="R187" s="349">
        <v>0</v>
      </c>
      <c r="S187" s="349">
        <v>0</v>
      </c>
      <c r="T187" s="349">
        <v>0</v>
      </c>
    </row>
    <row r="188" spans="1:20" x14ac:dyDescent="0.3">
      <c r="A188" s="348">
        <v>8732447</v>
      </c>
      <c r="B188" s="348" t="s">
        <v>224</v>
      </c>
      <c r="C188" s="348" t="s">
        <v>426</v>
      </c>
      <c r="D188" s="349">
        <v>0</v>
      </c>
      <c r="E188" s="349">
        <v>0</v>
      </c>
      <c r="F188" s="349">
        <v>0</v>
      </c>
      <c r="G188" s="349">
        <v>0</v>
      </c>
      <c r="H188" s="349">
        <v>0</v>
      </c>
      <c r="I188" s="349">
        <v>0</v>
      </c>
      <c r="J188" s="349">
        <v>0</v>
      </c>
      <c r="K188" s="349">
        <v>0</v>
      </c>
      <c r="L188" s="349">
        <v>0</v>
      </c>
      <c r="M188" s="349">
        <v>0</v>
      </c>
      <c r="N188" s="349">
        <v>0</v>
      </c>
      <c r="O188" s="349">
        <v>0</v>
      </c>
      <c r="P188" s="349">
        <v>0</v>
      </c>
      <c r="Q188" s="349">
        <v>0</v>
      </c>
      <c r="R188" s="349">
        <v>0</v>
      </c>
      <c r="S188" s="349">
        <v>0</v>
      </c>
      <c r="T188" s="349">
        <v>0</v>
      </c>
    </row>
    <row r="189" spans="1:20" x14ac:dyDescent="0.3">
      <c r="A189" s="348">
        <v>8732448</v>
      </c>
      <c r="B189" s="348" t="s">
        <v>168</v>
      </c>
      <c r="C189" s="348" t="s">
        <v>426</v>
      </c>
      <c r="D189" s="349">
        <v>0</v>
      </c>
      <c r="E189" s="349">
        <v>0</v>
      </c>
      <c r="F189" s="349">
        <v>0</v>
      </c>
      <c r="G189" s="349">
        <v>0</v>
      </c>
      <c r="H189" s="349">
        <v>0</v>
      </c>
      <c r="I189" s="349">
        <v>0</v>
      </c>
      <c r="J189" s="349">
        <v>0</v>
      </c>
      <c r="K189" s="349">
        <v>0</v>
      </c>
      <c r="L189" s="349">
        <v>0</v>
      </c>
      <c r="M189" s="349">
        <v>0</v>
      </c>
      <c r="N189" s="349">
        <v>0</v>
      </c>
      <c r="O189" s="349">
        <v>0</v>
      </c>
      <c r="P189" s="349">
        <v>0</v>
      </c>
      <c r="Q189" s="349">
        <v>0</v>
      </c>
      <c r="R189" s="349">
        <v>0</v>
      </c>
      <c r="S189" s="349">
        <v>0</v>
      </c>
      <c r="T189" s="349">
        <v>0</v>
      </c>
    </row>
    <row r="190" spans="1:20" x14ac:dyDescent="0.3">
      <c r="A190" s="348">
        <v>8732451</v>
      </c>
      <c r="B190" s="348" t="s">
        <v>135</v>
      </c>
      <c r="C190" s="348" t="s">
        <v>426</v>
      </c>
      <c r="D190" s="349">
        <v>0</v>
      </c>
      <c r="E190" s="349">
        <v>0</v>
      </c>
      <c r="F190" s="349">
        <v>0</v>
      </c>
      <c r="G190" s="349">
        <v>0</v>
      </c>
      <c r="H190" s="349">
        <v>0</v>
      </c>
      <c r="I190" s="349">
        <v>0</v>
      </c>
      <c r="J190" s="349">
        <v>0</v>
      </c>
      <c r="K190" s="349">
        <v>0</v>
      </c>
      <c r="L190" s="349">
        <v>0</v>
      </c>
      <c r="M190" s="349">
        <v>0</v>
      </c>
      <c r="N190" s="349">
        <v>0</v>
      </c>
      <c r="O190" s="349">
        <v>0</v>
      </c>
      <c r="P190" s="349">
        <v>0</v>
      </c>
      <c r="Q190" s="349">
        <v>0</v>
      </c>
      <c r="R190" s="349">
        <v>0</v>
      </c>
      <c r="S190" s="349">
        <v>0</v>
      </c>
      <c r="T190" s="349">
        <v>0</v>
      </c>
    </row>
    <row r="191" spans="1:20" x14ac:dyDescent="0.3">
      <c r="A191" s="348">
        <v>8733000</v>
      </c>
      <c r="B191" s="348" t="s">
        <v>98</v>
      </c>
      <c r="C191" s="348" t="s">
        <v>426</v>
      </c>
      <c r="D191" s="349">
        <v>0</v>
      </c>
      <c r="E191" s="349">
        <v>0</v>
      </c>
      <c r="F191" s="349">
        <v>0</v>
      </c>
      <c r="G191" s="349">
        <v>0</v>
      </c>
      <c r="H191" s="349">
        <v>0</v>
      </c>
      <c r="I191" s="349">
        <v>0</v>
      </c>
      <c r="J191" s="349">
        <v>0</v>
      </c>
      <c r="K191" s="349">
        <v>0</v>
      </c>
      <c r="L191" s="349">
        <v>0</v>
      </c>
      <c r="M191" s="349">
        <v>0</v>
      </c>
      <c r="N191" s="349">
        <v>0</v>
      </c>
      <c r="O191" s="349">
        <v>0</v>
      </c>
      <c r="P191" s="349">
        <v>0</v>
      </c>
      <c r="Q191" s="349">
        <v>0</v>
      </c>
      <c r="R191" s="349">
        <v>0</v>
      </c>
      <c r="S191" s="349">
        <v>0</v>
      </c>
      <c r="T191" s="349">
        <v>0</v>
      </c>
    </row>
    <row r="192" spans="1:20" x14ac:dyDescent="0.3">
      <c r="A192" s="348">
        <v>8733002</v>
      </c>
      <c r="B192" s="348" t="s">
        <v>110</v>
      </c>
      <c r="C192" s="348" t="s">
        <v>426</v>
      </c>
      <c r="D192" s="349">
        <v>0</v>
      </c>
      <c r="E192" s="349">
        <v>0</v>
      </c>
      <c r="F192" s="349">
        <v>0</v>
      </c>
      <c r="G192" s="349">
        <v>0</v>
      </c>
      <c r="H192" s="349">
        <v>0</v>
      </c>
      <c r="I192" s="349">
        <v>0</v>
      </c>
      <c r="J192" s="349">
        <v>0</v>
      </c>
      <c r="K192" s="349">
        <v>0</v>
      </c>
      <c r="L192" s="349">
        <v>0</v>
      </c>
      <c r="M192" s="349">
        <v>0</v>
      </c>
      <c r="N192" s="349">
        <v>0</v>
      </c>
      <c r="O192" s="349">
        <v>0</v>
      </c>
      <c r="P192" s="349">
        <v>0</v>
      </c>
      <c r="Q192" s="349">
        <v>0</v>
      </c>
      <c r="R192" s="349">
        <v>0</v>
      </c>
      <c r="S192" s="349">
        <v>0</v>
      </c>
      <c r="T192" s="349">
        <v>0</v>
      </c>
    </row>
    <row r="193" spans="1:20" x14ac:dyDescent="0.3">
      <c r="A193" s="348">
        <v>8733026</v>
      </c>
      <c r="B193" s="348" t="s">
        <v>225</v>
      </c>
      <c r="C193" s="348" t="s">
        <v>426</v>
      </c>
      <c r="D193" s="349">
        <v>0</v>
      </c>
      <c r="E193" s="349">
        <v>0</v>
      </c>
      <c r="F193" s="349">
        <v>0</v>
      </c>
      <c r="G193" s="349">
        <v>0</v>
      </c>
      <c r="H193" s="349">
        <v>0</v>
      </c>
      <c r="I193" s="349">
        <v>0</v>
      </c>
      <c r="J193" s="349">
        <v>0</v>
      </c>
      <c r="K193" s="349">
        <v>0</v>
      </c>
      <c r="L193" s="349">
        <v>0</v>
      </c>
      <c r="M193" s="349">
        <v>0</v>
      </c>
      <c r="N193" s="349">
        <v>0</v>
      </c>
      <c r="O193" s="349">
        <v>0</v>
      </c>
      <c r="P193" s="349">
        <v>0</v>
      </c>
      <c r="Q193" s="349">
        <v>0</v>
      </c>
      <c r="R193" s="349">
        <v>0</v>
      </c>
      <c r="S193" s="349">
        <v>0</v>
      </c>
      <c r="T193" s="349">
        <v>0</v>
      </c>
    </row>
    <row r="194" spans="1:20" x14ac:dyDescent="0.3">
      <c r="A194" s="348">
        <v>8733037</v>
      </c>
      <c r="B194" s="348" t="s">
        <v>286</v>
      </c>
      <c r="C194" s="348" t="s">
        <v>426</v>
      </c>
      <c r="D194" s="349">
        <v>0</v>
      </c>
      <c r="E194" s="349">
        <v>0</v>
      </c>
      <c r="F194" s="349">
        <v>0</v>
      </c>
      <c r="G194" s="349">
        <v>0</v>
      </c>
      <c r="H194" s="349">
        <v>0</v>
      </c>
      <c r="I194" s="349">
        <v>0</v>
      </c>
      <c r="J194" s="349">
        <v>0</v>
      </c>
      <c r="K194" s="349">
        <v>0</v>
      </c>
      <c r="L194" s="349">
        <v>0</v>
      </c>
      <c r="M194" s="349">
        <v>0</v>
      </c>
      <c r="N194" s="349">
        <v>0</v>
      </c>
      <c r="O194" s="349">
        <v>0</v>
      </c>
      <c r="P194" s="349">
        <v>0</v>
      </c>
      <c r="Q194" s="349">
        <v>0</v>
      </c>
      <c r="R194" s="349">
        <v>0</v>
      </c>
      <c r="S194" s="349">
        <v>0</v>
      </c>
      <c r="T194" s="349">
        <v>0</v>
      </c>
    </row>
    <row r="195" spans="1:20" x14ac:dyDescent="0.3">
      <c r="A195" s="348">
        <v>8733046</v>
      </c>
      <c r="B195" s="348" t="s">
        <v>145</v>
      </c>
      <c r="C195" s="348" t="s">
        <v>426</v>
      </c>
      <c r="D195" s="349">
        <v>0</v>
      </c>
      <c r="E195" s="349">
        <v>0</v>
      </c>
      <c r="F195" s="349">
        <v>0</v>
      </c>
      <c r="G195" s="349">
        <v>0</v>
      </c>
      <c r="H195" s="349">
        <v>0</v>
      </c>
      <c r="I195" s="349">
        <v>0</v>
      </c>
      <c r="J195" s="349">
        <v>0</v>
      </c>
      <c r="K195" s="349">
        <v>0</v>
      </c>
      <c r="L195" s="349">
        <v>0</v>
      </c>
      <c r="M195" s="349">
        <v>0</v>
      </c>
      <c r="N195" s="349">
        <v>0</v>
      </c>
      <c r="O195" s="349">
        <v>0</v>
      </c>
      <c r="P195" s="349">
        <v>0</v>
      </c>
      <c r="Q195" s="349">
        <v>0</v>
      </c>
      <c r="R195" s="349">
        <v>0</v>
      </c>
      <c r="S195" s="349">
        <v>0</v>
      </c>
      <c r="T195" s="349">
        <v>0</v>
      </c>
    </row>
    <row r="196" spans="1:20" x14ac:dyDescent="0.3">
      <c r="A196" s="348">
        <v>8733053</v>
      </c>
      <c r="B196" s="348" t="s">
        <v>211</v>
      </c>
      <c r="C196" s="348" t="s">
        <v>426</v>
      </c>
      <c r="D196" s="349">
        <v>0</v>
      </c>
      <c r="E196" s="349">
        <v>0</v>
      </c>
      <c r="F196" s="349">
        <v>0</v>
      </c>
      <c r="G196" s="349">
        <v>0</v>
      </c>
      <c r="H196" s="349">
        <v>0</v>
      </c>
      <c r="I196" s="349">
        <v>0</v>
      </c>
      <c r="J196" s="349">
        <v>0</v>
      </c>
      <c r="K196" s="349">
        <v>0</v>
      </c>
      <c r="L196" s="349">
        <v>0</v>
      </c>
      <c r="M196" s="349">
        <v>0</v>
      </c>
      <c r="N196" s="349">
        <v>0</v>
      </c>
      <c r="O196" s="349">
        <v>0</v>
      </c>
      <c r="P196" s="349">
        <v>0</v>
      </c>
      <c r="Q196" s="349">
        <v>0</v>
      </c>
      <c r="R196" s="349">
        <v>0</v>
      </c>
      <c r="S196" s="349">
        <v>0</v>
      </c>
      <c r="T196" s="349">
        <v>0</v>
      </c>
    </row>
    <row r="197" spans="1:20" x14ac:dyDescent="0.3">
      <c r="A197" s="348">
        <v>8733056</v>
      </c>
      <c r="B197" s="348" t="s">
        <v>178</v>
      </c>
      <c r="C197" s="348" t="s">
        <v>426</v>
      </c>
      <c r="D197" s="349">
        <v>0</v>
      </c>
      <c r="E197" s="349">
        <v>0</v>
      </c>
      <c r="F197" s="349">
        <v>0</v>
      </c>
      <c r="G197" s="349">
        <v>0</v>
      </c>
      <c r="H197" s="349">
        <v>0</v>
      </c>
      <c r="I197" s="349">
        <v>0</v>
      </c>
      <c r="J197" s="349">
        <v>0</v>
      </c>
      <c r="K197" s="349">
        <v>0</v>
      </c>
      <c r="L197" s="349">
        <v>0</v>
      </c>
      <c r="M197" s="349">
        <v>0</v>
      </c>
      <c r="N197" s="349">
        <v>0</v>
      </c>
      <c r="O197" s="349">
        <v>0</v>
      </c>
      <c r="P197" s="349">
        <v>0</v>
      </c>
      <c r="Q197" s="349">
        <v>0</v>
      </c>
      <c r="R197" s="349">
        <v>0</v>
      </c>
      <c r="S197" s="349">
        <v>0</v>
      </c>
      <c r="T197" s="349">
        <v>0</v>
      </c>
    </row>
    <row r="198" spans="1:20" x14ac:dyDescent="0.3">
      <c r="A198" s="348">
        <v>8733063</v>
      </c>
      <c r="B198" s="348" t="s">
        <v>113</v>
      </c>
      <c r="C198" s="348" t="s">
        <v>426</v>
      </c>
      <c r="D198" s="349">
        <v>0</v>
      </c>
      <c r="E198" s="349">
        <v>0</v>
      </c>
      <c r="F198" s="349">
        <v>0</v>
      </c>
      <c r="G198" s="349">
        <v>0</v>
      </c>
      <c r="H198" s="349">
        <v>0</v>
      </c>
      <c r="I198" s="349">
        <v>0</v>
      </c>
      <c r="J198" s="349">
        <v>0</v>
      </c>
      <c r="K198" s="349">
        <v>0</v>
      </c>
      <c r="L198" s="349">
        <v>0</v>
      </c>
      <c r="M198" s="349">
        <v>0</v>
      </c>
      <c r="N198" s="349">
        <v>0</v>
      </c>
      <c r="O198" s="349">
        <v>0</v>
      </c>
      <c r="P198" s="349">
        <v>0</v>
      </c>
      <c r="Q198" s="349">
        <v>0</v>
      </c>
      <c r="R198" s="349">
        <v>0</v>
      </c>
      <c r="S198" s="349">
        <v>0</v>
      </c>
      <c r="T198" s="349">
        <v>0</v>
      </c>
    </row>
    <row r="199" spans="1:20" x14ac:dyDescent="0.3">
      <c r="A199" s="348">
        <v>8733070</v>
      </c>
      <c r="B199" s="348" t="s">
        <v>190</v>
      </c>
      <c r="C199" s="348" t="s">
        <v>426</v>
      </c>
      <c r="D199" s="349">
        <v>0</v>
      </c>
      <c r="E199" s="349">
        <v>0</v>
      </c>
      <c r="F199" s="349">
        <v>0</v>
      </c>
      <c r="G199" s="349">
        <v>0</v>
      </c>
      <c r="H199" s="349">
        <v>0</v>
      </c>
      <c r="I199" s="349">
        <v>0</v>
      </c>
      <c r="J199" s="349">
        <v>0</v>
      </c>
      <c r="K199" s="349">
        <v>0</v>
      </c>
      <c r="L199" s="349">
        <v>0</v>
      </c>
      <c r="M199" s="349">
        <v>0</v>
      </c>
      <c r="N199" s="349">
        <v>0</v>
      </c>
      <c r="O199" s="349">
        <v>0</v>
      </c>
      <c r="P199" s="349">
        <v>0</v>
      </c>
      <c r="Q199" s="349">
        <v>0</v>
      </c>
      <c r="R199" s="349">
        <v>0</v>
      </c>
      <c r="S199" s="349">
        <v>0</v>
      </c>
      <c r="T199" s="349">
        <v>0</v>
      </c>
    </row>
    <row r="200" spans="1:20" x14ac:dyDescent="0.3">
      <c r="A200" s="348">
        <v>8733072</v>
      </c>
      <c r="B200" s="348" t="s">
        <v>271</v>
      </c>
      <c r="C200" s="348" t="s">
        <v>426</v>
      </c>
      <c r="D200" s="349">
        <v>0</v>
      </c>
      <c r="E200" s="349">
        <v>0</v>
      </c>
      <c r="F200" s="349">
        <v>0</v>
      </c>
      <c r="G200" s="349">
        <v>0</v>
      </c>
      <c r="H200" s="349">
        <v>0</v>
      </c>
      <c r="I200" s="349">
        <v>0</v>
      </c>
      <c r="J200" s="349">
        <v>0</v>
      </c>
      <c r="K200" s="349">
        <v>0</v>
      </c>
      <c r="L200" s="349">
        <v>0</v>
      </c>
      <c r="M200" s="349">
        <v>0</v>
      </c>
      <c r="N200" s="349">
        <v>0</v>
      </c>
      <c r="O200" s="349">
        <v>0</v>
      </c>
      <c r="P200" s="349">
        <v>0</v>
      </c>
      <c r="Q200" s="349">
        <v>0</v>
      </c>
      <c r="R200" s="349">
        <v>0</v>
      </c>
      <c r="S200" s="349">
        <v>0</v>
      </c>
      <c r="T200" s="349">
        <v>0</v>
      </c>
    </row>
    <row r="201" spans="1:20" x14ac:dyDescent="0.3">
      <c r="A201" s="348">
        <v>8733083</v>
      </c>
      <c r="B201" s="348" t="s">
        <v>266</v>
      </c>
      <c r="C201" s="348" t="s">
        <v>426</v>
      </c>
      <c r="D201" s="349">
        <v>0</v>
      </c>
      <c r="E201" s="349">
        <v>0</v>
      </c>
      <c r="F201" s="349">
        <v>0</v>
      </c>
      <c r="G201" s="349">
        <v>0</v>
      </c>
      <c r="H201" s="349">
        <v>0</v>
      </c>
      <c r="I201" s="349">
        <v>0</v>
      </c>
      <c r="J201" s="349">
        <v>0</v>
      </c>
      <c r="K201" s="349">
        <v>0</v>
      </c>
      <c r="L201" s="349">
        <v>0</v>
      </c>
      <c r="M201" s="349">
        <v>0</v>
      </c>
      <c r="N201" s="349">
        <v>0</v>
      </c>
      <c r="O201" s="349">
        <v>0</v>
      </c>
      <c r="P201" s="349">
        <v>0</v>
      </c>
      <c r="Q201" s="349">
        <v>0</v>
      </c>
      <c r="R201" s="349">
        <v>0</v>
      </c>
      <c r="S201" s="349">
        <v>0</v>
      </c>
      <c r="T201" s="349">
        <v>0</v>
      </c>
    </row>
    <row r="202" spans="1:20" x14ac:dyDescent="0.3">
      <c r="A202" s="348">
        <v>8733302</v>
      </c>
      <c r="B202" s="348" t="s">
        <v>243</v>
      </c>
      <c r="C202" s="348" t="s">
        <v>426</v>
      </c>
      <c r="D202" s="349">
        <v>0</v>
      </c>
      <c r="E202" s="349">
        <v>0</v>
      </c>
      <c r="F202" s="349">
        <v>0</v>
      </c>
      <c r="G202" s="349">
        <v>0</v>
      </c>
      <c r="H202" s="349">
        <v>0</v>
      </c>
      <c r="I202" s="349">
        <v>0</v>
      </c>
      <c r="J202" s="349">
        <v>0</v>
      </c>
      <c r="K202" s="349">
        <v>0</v>
      </c>
      <c r="L202" s="349">
        <v>0</v>
      </c>
      <c r="M202" s="349">
        <v>0</v>
      </c>
      <c r="N202" s="349">
        <v>0</v>
      </c>
      <c r="O202" s="349">
        <v>0</v>
      </c>
      <c r="P202" s="349">
        <v>0</v>
      </c>
      <c r="Q202" s="349">
        <v>0</v>
      </c>
      <c r="R202" s="349">
        <v>0</v>
      </c>
      <c r="S202" s="349">
        <v>0</v>
      </c>
      <c r="T202" s="349">
        <v>0</v>
      </c>
    </row>
    <row r="203" spans="1:20" x14ac:dyDescent="0.3">
      <c r="A203" s="348">
        <v>8733326</v>
      </c>
      <c r="B203" s="348" t="s">
        <v>310</v>
      </c>
      <c r="C203" s="348" t="s">
        <v>426</v>
      </c>
      <c r="D203" s="349">
        <v>0</v>
      </c>
      <c r="E203" s="349">
        <v>0</v>
      </c>
      <c r="F203" s="349">
        <v>0</v>
      </c>
      <c r="G203" s="349">
        <v>0</v>
      </c>
      <c r="H203" s="349">
        <v>0</v>
      </c>
      <c r="I203" s="349">
        <v>0</v>
      </c>
      <c r="J203" s="349">
        <v>0</v>
      </c>
      <c r="K203" s="349">
        <v>0</v>
      </c>
      <c r="L203" s="349">
        <v>0</v>
      </c>
      <c r="M203" s="349">
        <v>0</v>
      </c>
      <c r="N203" s="349">
        <v>0</v>
      </c>
      <c r="O203" s="349">
        <v>0</v>
      </c>
      <c r="P203" s="349">
        <v>0</v>
      </c>
      <c r="Q203" s="349">
        <v>0</v>
      </c>
      <c r="R203" s="349">
        <v>0</v>
      </c>
      <c r="S203" s="349">
        <v>0</v>
      </c>
      <c r="T203" s="349">
        <v>0</v>
      </c>
    </row>
    <row r="204" spans="1:20" x14ac:dyDescent="0.3">
      <c r="A204" s="348">
        <v>8733360</v>
      </c>
      <c r="B204" s="348" t="s">
        <v>265</v>
      </c>
      <c r="C204" s="348" t="s">
        <v>426</v>
      </c>
      <c r="D204" s="349">
        <v>0</v>
      </c>
      <c r="E204" s="349">
        <v>0</v>
      </c>
      <c r="F204" s="349">
        <v>0</v>
      </c>
      <c r="G204" s="349">
        <v>0</v>
      </c>
      <c r="H204" s="349">
        <v>0</v>
      </c>
      <c r="I204" s="349">
        <v>0</v>
      </c>
      <c r="J204" s="349">
        <v>0</v>
      </c>
      <c r="K204" s="349">
        <v>0</v>
      </c>
      <c r="L204" s="349">
        <v>0</v>
      </c>
      <c r="M204" s="349">
        <v>0</v>
      </c>
      <c r="N204" s="349">
        <v>0</v>
      </c>
      <c r="O204" s="349">
        <v>0</v>
      </c>
      <c r="P204" s="349">
        <v>0</v>
      </c>
      <c r="Q204" s="349">
        <v>0</v>
      </c>
      <c r="R204" s="349">
        <v>0</v>
      </c>
      <c r="S204" s="349">
        <v>0</v>
      </c>
      <c r="T204" s="349">
        <v>0</v>
      </c>
    </row>
    <row r="205" spans="1:20" x14ac:dyDescent="0.3">
      <c r="A205" s="348">
        <v>8733362</v>
      </c>
      <c r="B205" s="348" t="s">
        <v>150</v>
      </c>
      <c r="C205" s="348" t="s">
        <v>426</v>
      </c>
      <c r="D205" s="349">
        <v>0</v>
      </c>
      <c r="E205" s="349">
        <v>0</v>
      </c>
      <c r="F205" s="349">
        <v>0</v>
      </c>
      <c r="G205" s="349">
        <v>0</v>
      </c>
      <c r="H205" s="349">
        <v>0</v>
      </c>
      <c r="I205" s="349">
        <v>0</v>
      </c>
      <c r="J205" s="349">
        <v>0</v>
      </c>
      <c r="K205" s="349">
        <v>0</v>
      </c>
      <c r="L205" s="349">
        <v>0</v>
      </c>
      <c r="M205" s="349">
        <v>0</v>
      </c>
      <c r="N205" s="349">
        <v>0</v>
      </c>
      <c r="O205" s="349">
        <v>0</v>
      </c>
      <c r="P205" s="349">
        <v>0</v>
      </c>
      <c r="Q205" s="349">
        <v>0</v>
      </c>
      <c r="R205" s="349">
        <v>0</v>
      </c>
      <c r="S205" s="349">
        <v>0</v>
      </c>
      <c r="T205" s="349">
        <v>0</v>
      </c>
    </row>
    <row r="206" spans="1:20" x14ac:dyDescent="0.3">
      <c r="A206" s="348">
        <v>8733366</v>
      </c>
      <c r="B206" s="348" t="s">
        <v>272</v>
      </c>
      <c r="C206" s="348" t="s">
        <v>426</v>
      </c>
      <c r="D206" s="349">
        <v>0</v>
      </c>
      <c r="E206" s="349">
        <v>0</v>
      </c>
      <c r="F206" s="349">
        <v>0</v>
      </c>
      <c r="G206" s="349">
        <v>0</v>
      </c>
      <c r="H206" s="349">
        <v>0</v>
      </c>
      <c r="I206" s="349">
        <v>0</v>
      </c>
      <c r="J206" s="349">
        <v>0</v>
      </c>
      <c r="K206" s="349">
        <v>0</v>
      </c>
      <c r="L206" s="349">
        <v>0</v>
      </c>
      <c r="M206" s="349">
        <v>0</v>
      </c>
      <c r="N206" s="349">
        <v>0</v>
      </c>
      <c r="O206" s="349">
        <v>0</v>
      </c>
      <c r="P206" s="349">
        <v>0</v>
      </c>
      <c r="Q206" s="349">
        <v>0</v>
      </c>
      <c r="R206" s="349">
        <v>0</v>
      </c>
      <c r="S206" s="349">
        <v>0</v>
      </c>
      <c r="T206" s="349">
        <v>0</v>
      </c>
    </row>
    <row r="207" spans="1:20" x14ac:dyDescent="0.3">
      <c r="A207" s="348">
        <v>8733367</v>
      </c>
      <c r="B207" s="348" t="s">
        <v>116</v>
      </c>
      <c r="C207" s="348" t="s">
        <v>426</v>
      </c>
      <c r="D207" s="349">
        <v>0</v>
      </c>
      <c r="E207" s="349">
        <v>0</v>
      </c>
      <c r="F207" s="349">
        <v>0</v>
      </c>
      <c r="G207" s="349">
        <v>0</v>
      </c>
      <c r="H207" s="349">
        <v>0</v>
      </c>
      <c r="I207" s="349">
        <v>0</v>
      </c>
      <c r="J207" s="349">
        <v>0</v>
      </c>
      <c r="K207" s="349">
        <v>0</v>
      </c>
      <c r="L207" s="349">
        <v>0</v>
      </c>
      <c r="M207" s="349">
        <v>0</v>
      </c>
      <c r="N207" s="349">
        <v>0</v>
      </c>
      <c r="O207" s="349">
        <v>0</v>
      </c>
      <c r="P207" s="349">
        <v>0</v>
      </c>
      <c r="Q207" s="349">
        <v>0</v>
      </c>
      <c r="R207" s="349">
        <v>0</v>
      </c>
      <c r="S207" s="349">
        <v>0</v>
      </c>
      <c r="T207" s="349">
        <v>0</v>
      </c>
    </row>
    <row r="208" spans="1:20" x14ac:dyDescent="0.3">
      <c r="A208" s="348">
        <v>8733383</v>
      </c>
      <c r="B208" s="348" t="s">
        <v>96</v>
      </c>
      <c r="C208" s="348" t="s">
        <v>426</v>
      </c>
      <c r="D208" s="349">
        <v>0</v>
      </c>
      <c r="E208" s="349">
        <v>0</v>
      </c>
      <c r="F208" s="349">
        <v>0</v>
      </c>
      <c r="G208" s="349">
        <v>0</v>
      </c>
      <c r="H208" s="349">
        <v>0</v>
      </c>
      <c r="I208" s="349">
        <v>0</v>
      </c>
      <c r="J208" s="349">
        <v>0</v>
      </c>
      <c r="K208" s="349">
        <v>0</v>
      </c>
      <c r="L208" s="349">
        <v>0</v>
      </c>
      <c r="M208" s="349">
        <v>0</v>
      </c>
      <c r="N208" s="349">
        <v>0</v>
      </c>
      <c r="O208" s="349">
        <v>0</v>
      </c>
      <c r="P208" s="349">
        <v>0</v>
      </c>
      <c r="Q208" s="349">
        <v>0</v>
      </c>
      <c r="R208" s="349">
        <v>0</v>
      </c>
      <c r="S208" s="349">
        <v>0</v>
      </c>
      <c r="T208" s="349">
        <v>0</v>
      </c>
    </row>
    <row r="209" spans="1:20" x14ac:dyDescent="0.3">
      <c r="A209" s="348">
        <v>8733387</v>
      </c>
      <c r="B209" s="348" t="s">
        <v>204</v>
      </c>
      <c r="C209" s="348" t="s">
        <v>426</v>
      </c>
      <c r="D209" s="349">
        <v>0</v>
      </c>
      <c r="E209" s="349">
        <v>0</v>
      </c>
      <c r="F209" s="349">
        <v>0</v>
      </c>
      <c r="G209" s="349">
        <v>0</v>
      </c>
      <c r="H209" s="349">
        <v>0</v>
      </c>
      <c r="I209" s="349">
        <v>0</v>
      </c>
      <c r="J209" s="349">
        <v>0</v>
      </c>
      <c r="K209" s="349">
        <v>0</v>
      </c>
      <c r="L209" s="349">
        <v>0</v>
      </c>
      <c r="M209" s="349">
        <v>0</v>
      </c>
      <c r="N209" s="349">
        <v>0</v>
      </c>
      <c r="O209" s="349">
        <v>0</v>
      </c>
      <c r="P209" s="349">
        <v>0</v>
      </c>
      <c r="Q209" s="349">
        <v>0</v>
      </c>
      <c r="R209" s="349">
        <v>0</v>
      </c>
      <c r="S209" s="349">
        <v>0</v>
      </c>
      <c r="T209" s="349">
        <v>0</v>
      </c>
    </row>
    <row r="210" spans="1:20" x14ac:dyDescent="0.3">
      <c r="A210" s="348">
        <v>8735201</v>
      </c>
      <c r="B210" s="348" t="s">
        <v>240</v>
      </c>
      <c r="C210" s="348" t="s">
        <v>426</v>
      </c>
      <c r="D210" s="349">
        <v>0</v>
      </c>
      <c r="E210" s="349">
        <v>0</v>
      </c>
      <c r="F210" s="349">
        <v>0</v>
      </c>
      <c r="G210" s="349">
        <v>0</v>
      </c>
      <c r="H210" s="349">
        <v>0</v>
      </c>
      <c r="I210" s="349">
        <v>0</v>
      </c>
      <c r="J210" s="349">
        <v>0</v>
      </c>
      <c r="K210" s="349">
        <v>0</v>
      </c>
      <c r="L210" s="349">
        <v>0</v>
      </c>
      <c r="M210" s="349">
        <v>0</v>
      </c>
      <c r="N210" s="349">
        <v>0</v>
      </c>
      <c r="O210" s="349">
        <v>0</v>
      </c>
      <c r="P210" s="349">
        <v>0</v>
      </c>
      <c r="Q210" s="349">
        <v>0</v>
      </c>
      <c r="R210" s="349">
        <v>0</v>
      </c>
      <c r="S210" s="349">
        <v>0</v>
      </c>
      <c r="T210" s="349">
        <v>0</v>
      </c>
    </row>
    <row r="211" spans="1:20" x14ac:dyDescent="0.3">
      <c r="A211" s="348">
        <v>8735203</v>
      </c>
      <c r="B211" s="348" t="s">
        <v>137</v>
      </c>
      <c r="C211" s="348" t="s">
        <v>426</v>
      </c>
      <c r="D211" s="349">
        <v>0</v>
      </c>
      <c r="E211" s="349">
        <v>0</v>
      </c>
      <c r="F211" s="349">
        <v>0</v>
      </c>
      <c r="G211" s="349">
        <v>0</v>
      </c>
      <c r="H211" s="349">
        <v>0</v>
      </c>
      <c r="I211" s="349">
        <v>0</v>
      </c>
      <c r="J211" s="349">
        <v>0</v>
      </c>
      <c r="K211" s="349">
        <v>0</v>
      </c>
      <c r="L211" s="349">
        <v>0</v>
      </c>
      <c r="M211" s="349">
        <v>0</v>
      </c>
      <c r="N211" s="349">
        <v>0</v>
      </c>
      <c r="O211" s="349">
        <v>0</v>
      </c>
      <c r="P211" s="349">
        <v>0</v>
      </c>
      <c r="Q211" s="349">
        <v>0</v>
      </c>
      <c r="R211" s="349">
        <v>0</v>
      </c>
      <c r="S211" s="349">
        <v>0</v>
      </c>
      <c r="T211" s="349">
        <v>0</v>
      </c>
    </row>
    <row r="212" spans="1:20" x14ac:dyDescent="0.3">
      <c r="A212" s="348">
        <v>8735204</v>
      </c>
      <c r="B212" s="348" t="s">
        <v>138</v>
      </c>
      <c r="C212" s="348" t="s">
        <v>426</v>
      </c>
      <c r="D212" s="349">
        <v>0</v>
      </c>
      <c r="E212" s="349">
        <v>0</v>
      </c>
      <c r="F212" s="349">
        <v>0</v>
      </c>
      <c r="G212" s="349">
        <v>0</v>
      </c>
      <c r="H212" s="349">
        <v>0</v>
      </c>
      <c r="I212" s="349">
        <v>0</v>
      </c>
      <c r="J212" s="349">
        <v>0</v>
      </c>
      <c r="K212" s="349">
        <v>0</v>
      </c>
      <c r="L212" s="349">
        <v>0</v>
      </c>
      <c r="M212" s="349">
        <v>0</v>
      </c>
      <c r="N212" s="349">
        <v>0</v>
      </c>
      <c r="O212" s="349">
        <v>0</v>
      </c>
      <c r="P212" s="349">
        <v>0</v>
      </c>
      <c r="Q212" s="349">
        <v>0</v>
      </c>
      <c r="R212" s="349">
        <v>0</v>
      </c>
      <c r="S212" s="349">
        <v>0</v>
      </c>
      <c r="T212" s="349">
        <v>0</v>
      </c>
    </row>
    <row r="213" spans="1:20" x14ac:dyDescent="0.3">
      <c r="A213" s="348">
        <v>8735205</v>
      </c>
      <c r="B213" s="348" t="s">
        <v>197</v>
      </c>
      <c r="C213" s="348" t="s">
        <v>426</v>
      </c>
      <c r="D213" s="349">
        <v>0</v>
      </c>
      <c r="E213" s="349">
        <v>0</v>
      </c>
      <c r="F213" s="349">
        <v>0</v>
      </c>
      <c r="G213" s="349">
        <v>0</v>
      </c>
      <c r="H213" s="349">
        <v>0</v>
      </c>
      <c r="I213" s="349">
        <v>0</v>
      </c>
      <c r="J213" s="349">
        <v>0</v>
      </c>
      <c r="K213" s="349">
        <v>0</v>
      </c>
      <c r="L213" s="349">
        <v>0</v>
      </c>
      <c r="M213" s="349">
        <v>0</v>
      </c>
      <c r="N213" s="349">
        <v>0</v>
      </c>
      <c r="O213" s="349">
        <v>0</v>
      </c>
      <c r="P213" s="349">
        <v>0</v>
      </c>
      <c r="Q213" s="349">
        <v>0</v>
      </c>
      <c r="R213" s="349">
        <v>0</v>
      </c>
      <c r="S213" s="349">
        <v>0</v>
      </c>
      <c r="T213" s="349">
        <v>0</v>
      </c>
    </row>
    <row r="214" spans="1:20" x14ac:dyDescent="0.3">
      <c r="A214" s="348">
        <v>8734000</v>
      </c>
      <c r="B214" s="348" t="s">
        <v>306</v>
      </c>
      <c r="C214" s="348" t="s">
        <v>427</v>
      </c>
      <c r="D214" s="349">
        <v>0</v>
      </c>
      <c r="E214" s="349">
        <v>0</v>
      </c>
      <c r="F214" s="349">
        <v>0</v>
      </c>
      <c r="G214" s="349">
        <v>0</v>
      </c>
      <c r="H214" s="349">
        <v>0</v>
      </c>
      <c r="I214" s="349">
        <v>0</v>
      </c>
      <c r="J214" s="349">
        <v>0</v>
      </c>
      <c r="K214" s="349">
        <v>0</v>
      </c>
      <c r="L214" s="349">
        <v>0</v>
      </c>
      <c r="M214" s="349">
        <v>0</v>
      </c>
      <c r="N214" s="349">
        <v>0</v>
      </c>
      <c r="O214" s="349">
        <v>0</v>
      </c>
      <c r="P214" s="349">
        <v>0</v>
      </c>
      <c r="Q214" s="349">
        <v>0</v>
      </c>
      <c r="R214" s="349">
        <v>0</v>
      </c>
      <c r="S214" s="349">
        <v>0</v>
      </c>
      <c r="T214" s="349">
        <v>0</v>
      </c>
    </row>
    <row r="215" spans="1:20" x14ac:dyDescent="0.3">
      <c r="A215" s="348">
        <v>8734002</v>
      </c>
      <c r="B215" s="348" t="s">
        <v>109</v>
      </c>
      <c r="C215" s="348" t="s">
        <v>427</v>
      </c>
      <c r="D215" s="349">
        <v>0</v>
      </c>
      <c r="E215" s="349">
        <v>0</v>
      </c>
      <c r="F215" s="349">
        <v>0</v>
      </c>
      <c r="G215" s="349">
        <v>0</v>
      </c>
      <c r="H215" s="349">
        <v>0</v>
      </c>
      <c r="I215" s="349">
        <v>0</v>
      </c>
      <c r="J215" s="349">
        <v>0</v>
      </c>
      <c r="K215" s="349">
        <v>0</v>
      </c>
      <c r="L215" s="349">
        <v>0</v>
      </c>
      <c r="M215" s="349">
        <v>0</v>
      </c>
      <c r="N215" s="349">
        <v>0</v>
      </c>
      <c r="O215" s="349">
        <v>0</v>
      </c>
      <c r="P215" s="349">
        <v>0</v>
      </c>
      <c r="Q215" s="349">
        <v>0</v>
      </c>
      <c r="R215" s="349">
        <v>0</v>
      </c>
      <c r="S215" s="349">
        <v>0</v>
      </c>
      <c r="T215" s="349">
        <v>0</v>
      </c>
    </row>
    <row r="216" spans="1:20" x14ac:dyDescent="0.3">
      <c r="A216" s="348">
        <v>8734003</v>
      </c>
      <c r="B216" s="348" t="s">
        <v>230</v>
      </c>
      <c r="C216" s="348" t="s">
        <v>427</v>
      </c>
      <c r="D216" s="349">
        <v>0</v>
      </c>
      <c r="E216" s="349">
        <v>0</v>
      </c>
      <c r="F216" s="349">
        <v>0</v>
      </c>
      <c r="G216" s="349">
        <v>0</v>
      </c>
      <c r="H216" s="349">
        <v>0</v>
      </c>
      <c r="I216" s="349">
        <v>0</v>
      </c>
      <c r="J216" s="349">
        <v>0</v>
      </c>
      <c r="K216" s="349">
        <v>0</v>
      </c>
      <c r="L216" s="349">
        <v>0</v>
      </c>
      <c r="M216" s="349">
        <v>0</v>
      </c>
      <c r="N216" s="349">
        <v>0</v>
      </c>
      <c r="O216" s="349">
        <v>0</v>
      </c>
      <c r="P216" s="349">
        <v>0</v>
      </c>
      <c r="Q216" s="349">
        <v>0</v>
      </c>
      <c r="R216" s="349">
        <v>0</v>
      </c>
      <c r="S216" s="349">
        <v>0</v>
      </c>
      <c r="T216" s="349">
        <v>0</v>
      </c>
    </row>
    <row r="217" spans="1:20" x14ac:dyDescent="0.3">
      <c r="A217" s="348">
        <v>8734004</v>
      </c>
      <c r="B217" s="348" t="s">
        <v>194</v>
      </c>
      <c r="C217" s="348" t="s">
        <v>427</v>
      </c>
      <c r="D217" s="349">
        <v>0</v>
      </c>
      <c r="E217" s="349">
        <v>0</v>
      </c>
      <c r="F217" s="349">
        <v>0</v>
      </c>
      <c r="G217" s="349">
        <v>0</v>
      </c>
      <c r="H217" s="349">
        <v>0</v>
      </c>
      <c r="I217" s="349">
        <v>0</v>
      </c>
      <c r="J217" s="349">
        <v>0</v>
      </c>
      <c r="K217" s="349">
        <v>0</v>
      </c>
      <c r="L217" s="349">
        <v>0</v>
      </c>
      <c r="M217" s="349">
        <v>0</v>
      </c>
      <c r="N217" s="349">
        <v>0</v>
      </c>
      <c r="O217" s="349">
        <v>0</v>
      </c>
      <c r="P217" s="349">
        <v>0</v>
      </c>
      <c r="Q217" s="349">
        <v>0</v>
      </c>
      <c r="R217" s="349">
        <v>0</v>
      </c>
      <c r="S217" s="349">
        <v>0</v>
      </c>
      <c r="T217" s="349">
        <v>0</v>
      </c>
    </row>
    <row r="218" spans="1:20" x14ac:dyDescent="0.3">
      <c r="A218" s="348">
        <v>8734005</v>
      </c>
      <c r="B218" s="348" t="s">
        <v>233</v>
      </c>
      <c r="C218" s="348" t="s">
        <v>427</v>
      </c>
      <c r="D218" s="349">
        <v>0</v>
      </c>
      <c r="E218" s="349">
        <v>0</v>
      </c>
      <c r="F218" s="349">
        <v>0</v>
      </c>
      <c r="G218" s="349">
        <v>0</v>
      </c>
      <c r="H218" s="349">
        <v>0</v>
      </c>
      <c r="I218" s="349">
        <v>0</v>
      </c>
      <c r="J218" s="349">
        <v>0</v>
      </c>
      <c r="K218" s="349">
        <v>0</v>
      </c>
      <c r="L218" s="349">
        <v>0</v>
      </c>
      <c r="M218" s="349">
        <v>0</v>
      </c>
      <c r="N218" s="349">
        <v>0</v>
      </c>
      <c r="O218" s="349">
        <v>0</v>
      </c>
      <c r="P218" s="349">
        <v>0</v>
      </c>
      <c r="Q218" s="349">
        <v>0</v>
      </c>
      <c r="R218" s="349">
        <v>0</v>
      </c>
      <c r="S218" s="349">
        <v>0</v>
      </c>
      <c r="T218" s="349">
        <v>0</v>
      </c>
    </row>
    <row r="219" spans="1:20" x14ac:dyDescent="0.3">
      <c r="A219" s="348">
        <v>8734006</v>
      </c>
      <c r="B219" s="348" t="s">
        <v>119</v>
      </c>
      <c r="C219" s="348" t="s">
        <v>427</v>
      </c>
      <c r="D219" s="349">
        <v>0</v>
      </c>
      <c r="E219" s="349">
        <v>0</v>
      </c>
      <c r="F219" s="349">
        <v>0</v>
      </c>
      <c r="G219" s="349">
        <v>0</v>
      </c>
      <c r="H219" s="349">
        <v>0</v>
      </c>
      <c r="I219" s="349">
        <v>0</v>
      </c>
      <c r="J219" s="349">
        <v>0</v>
      </c>
      <c r="K219" s="349">
        <v>0</v>
      </c>
      <c r="L219" s="349">
        <v>0</v>
      </c>
      <c r="M219" s="349">
        <v>0</v>
      </c>
      <c r="N219" s="349">
        <v>0</v>
      </c>
      <c r="O219" s="349">
        <v>0</v>
      </c>
      <c r="P219" s="349">
        <v>0</v>
      </c>
      <c r="Q219" s="349">
        <v>0</v>
      </c>
      <c r="R219" s="349">
        <v>0</v>
      </c>
      <c r="S219" s="349">
        <v>0</v>
      </c>
      <c r="T219" s="349">
        <v>0</v>
      </c>
    </row>
    <row r="220" spans="1:20" x14ac:dyDescent="0.3">
      <c r="A220" s="348">
        <v>8734007</v>
      </c>
      <c r="B220" s="348" t="s">
        <v>289</v>
      </c>
      <c r="C220" s="348" t="s">
        <v>427</v>
      </c>
      <c r="D220" s="349">
        <v>0</v>
      </c>
      <c r="E220" s="349">
        <v>0</v>
      </c>
      <c r="F220" s="349">
        <v>0</v>
      </c>
      <c r="G220" s="349">
        <v>0</v>
      </c>
      <c r="H220" s="349">
        <v>0</v>
      </c>
      <c r="I220" s="349">
        <v>0</v>
      </c>
      <c r="J220" s="349">
        <v>0</v>
      </c>
      <c r="K220" s="349">
        <v>0</v>
      </c>
      <c r="L220" s="349">
        <v>0</v>
      </c>
      <c r="M220" s="349">
        <v>0</v>
      </c>
      <c r="N220" s="349">
        <v>0</v>
      </c>
      <c r="O220" s="349">
        <v>0</v>
      </c>
      <c r="P220" s="349">
        <v>0</v>
      </c>
      <c r="Q220" s="349">
        <v>0</v>
      </c>
      <c r="R220" s="349">
        <v>0</v>
      </c>
      <c r="S220" s="349">
        <v>0</v>
      </c>
      <c r="T220" s="349">
        <v>0</v>
      </c>
    </row>
    <row r="221" spans="1:20" x14ac:dyDescent="0.3">
      <c r="A221" s="348">
        <v>8734008</v>
      </c>
      <c r="B221" s="348" t="s">
        <v>120</v>
      </c>
      <c r="C221" s="348" t="s">
        <v>427</v>
      </c>
      <c r="D221" s="349">
        <v>0</v>
      </c>
      <c r="E221" s="349">
        <v>0</v>
      </c>
      <c r="F221" s="349">
        <v>0</v>
      </c>
      <c r="G221" s="349">
        <v>0</v>
      </c>
      <c r="H221" s="349">
        <v>0</v>
      </c>
      <c r="I221" s="349">
        <v>0</v>
      </c>
      <c r="J221" s="349">
        <v>0</v>
      </c>
      <c r="K221" s="349">
        <v>0</v>
      </c>
      <c r="L221" s="349">
        <v>0</v>
      </c>
      <c r="M221" s="349">
        <v>0</v>
      </c>
      <c r="N221" s="349">
        <v>0</v>
      </c>
      <c r="O221" s="349">
        <v>0</v>
      </c>
      <c r="P221" s="349">
        <v>0</v>
      </c>
      <c r="Q221" s="349">
        <v>0</v>
      </c>
      <c r="R221" s="349">
        <v>0</v>
      </c>
      <c r="S221" s="349">
        <v>0</v>
      </c>
      <c r="T221" s="349">
        <v>0</v>
      </c>
    </row>
    <row r="222" spans="1:20" x14ac:dyDescent="0.3">
      <c r="A222" s="348">
        <v>8734010</v>
      </c>
      <c r="B222" s="348" t="s">
        <v>312</v>
      </c>
      <c r="C222" s="348" t="s">
        <v>427</v>
      </c>
      <c r="D222" s="349">
        <v>0</v>
      </c>
      <c r="E222" s="349">
        <v>0</v>
      </c>
      <c r="F222" s="349">
        <v>0</v>
      </c>
      <c r="G222" s="349">
        <v>0</v>
      </c>
      <c r="H222" s="349">
        <v>0</v>
      </c>
      <c r="I222" s="349">
        <v>0</v>
      </c>
      <c r="J222" s="349">
        <v>0</v>
      </c>
      <c r="K222" s="349">
        <v>0</v>
      </c>
      <c r="L222" s="349">
        <v>0</v>
      </c>
      <c r="M222" s="349">
        <v>0</v>
      </c>
      <c r="N222" s="349">
        <v>0</v>
      </c>
      <c r="O222" s="349">
        <v>0</v>
      </c>
      <c r="P222" s="349">
        <v>0</v>
      </c>
      <c r="Q222" s="349">
        <v>0</v>
      </c>
      <c r="R222" s="349">
        <v>0</v>
      </c>
      <c r="S222" s="349">
        <v>0</v>
      </c>
      <c r="T222" s="349">
        <v>0</v>
      </c>
    </row>
    <row r="223" spans="1:20" x14ac:dyDescent="0.3">
      <c r="A223" s="348">
        <v>8734011</v>
      </c>
      <c r="B223" s="348" t="s">
        <v>298</v>
      </c>
      <c r="C223" s="348" t="s">
        <v>427</v>
      </c>
      <c r="D223" s="349">
        <v>0</v>
      </c>
      <c r="E223" s="349">
        <v>0</v>
      </c>
      <c r="F223" s="349">
        <v>0</v>
      </c>
      <c r="G223" s="349">
        <v>0</v>
      </c>
      <c r="H223" s="349">
        <v>0</v>
      </c>
      <c r="I223" s="349">
        <v>0</v>
      </c>
      <c r="J223" s="349">
        <v>0</v>
      </c>
      <c r="K223" s="349">
        <v>0</v>
      </c>
      <c r="L223" s="349">
        <v>0</v>
      </c>
      <c r="M223" s="349">
        <v>0</v>
      </c>
      <c r="N223" s="349">
        <v>0</v>
      </c>
      <c r="O223" s="349">
        <v>0</v>
      </c>
      <c r="P223" s="349">
        <v>0</v>
      </c>
      <c r="Q223" s="349">
        <v>0</v>
      </c>
      <c r="R223" s="349">
        <v>0</v>
      </c>
      <c r="S223" s="349">
        <v>0</v>
      </c>
      <c r="T223" s="349">
        <v>0</v>
      </c>
    </row>
    <row r="224" spans="1:20" x14ac:dyDescent="0.3">
      <c r="A224" s="348">
        <v>8734012</v>
      </c>
      <c r="B224" s="348" t="s">
        <v>148</v>
      </c>
      <c r="C224" s="348" t="s">
        <v>427</v>
      </c>
      <c r="D224" s="349">
        <v>0</v>
      </c>
      <c r="E224" s="349">
        <v>0</v>
      </c>
      <c r="F224" s="349">
        <v>0</v>
      </c>
      <c r="G224" s="349">
        <v>0</v>
      </c>
      <c r="H224" s="349">
        <v>0</v>
      </c>
      <c r="I224" s="349">
        <v>0</v>
      </c>
      <c r="J224" s="349">
        <v>0</v>
      </c>
      <c r="K224" s="349">
        <v>0</v>
      </c>
      <c r="L224" s="349">
        <v>0</v>
      </c>
      <c r="M224" s="349">
        <v>0</v>
      </c>
      <c r="N224" s="349">
        <v>0</v>
      </c>
      <c r="O224" s="349">
        <v>0</v>
      </c>
      <c r="P224" s="349">
        <v>0</v>
      </c>
      <c r="Q224" s="349">
        <v>0</v>
      </c>
      <c r="R224" s="349">
        <v>0</v>
      </c>
      <c r="S224" s="349">
        <v>0</v>
      </c>
      <c r="T224" s="349">
        <v>0</v>
      </c>
    </row>
    <row r="225" spans="1:20" x14ac:dyDescent="0.3">
      <c r="A225" s="348">
        <v>8734014</v>
      </c>
      <c r="B225" s="348" t="s">
        <v>152</v>
      </c>
      <c r="C225" s="348" t="s">
        <v>427</v>
      </c>
      <c r="D225" s="349">
        <v>0</v>
      </c>
      <c r="E225" s="349">
        <v>0</v>
      </c>
      <c r="F225" s="349">
        <v>0</v>
      </c>
      <c r="G225" s="349">
        <v>0</v>
      </c>
      <c r="H225" s="349">
        <v>0</v>
      </c>
      <c r="I225" s="349">
        <v>0</v>
      </c>
      <c r="J225" s="349">
        <v>0</v>
      </c>
      <c r="K225" s="349">
        <v>0</v>
      </c>
      <c r="L225" s="349">
        <v>0</v>
      </c>
      <c r="M225" s="349">
        <v>0</v>
      </c>
      <c r="N225" s="349">
        <v>0</v>
      </c>
      <c r="O225" s="349">
        <v>0</v>
      </c>
      <c r="P225" s="349">
        <v>0</v>
      </c>
      <c r="Q225" s="349">
        <v>0</v>
      </c>
      <c r="R225" s="349">
        <v>0</v>
      </c>
      <c r="S225" s="349">
        <v>0</v>
      </c>
      <c r="T225" s="349">
        <v>0</v>
      </c>
    </row>
    <row r="226" spans="1:20" x14ac:dyDescent="0.3">
      <c r="A226" s="348">
        <v>8734016</v>
      </c>
      <c r="B226" s="348" t="s">
        <v>317</v>
      </c>
      <c r="C226" s="348" t="s">
        <v>427</v>
      </c>
      <c r="D226" s="349">
        <v>0</v>
      </c>
      <c r="E226" s="349">
        <v>0</v>
      </c>
      <c r="F226" s="349">
        <v>0</v>
      </c>
      <c r="G226" s="349">
        <v>0</v>
      </c>
      <c r="H226" s="349">
        <v>0</v>
      </c>
      <c r="I226" s="349">
        <v>0</v>
      </c>
      <c r="J226" s="349">
        <v>0</v>
      </c>
      <c r="K226" s="349">
        <v>0</v>
      </c>
      <c r="L226" s="349">
        <v>0</v>
      </c>
      <c r="M226" s="349">
        <v>0</v>
      </c>
      <c r="N226" s="349">
        <v>0</v>
      </c>
      <c r="O226" s="349">
        <v>0</v>
      </c>
      <c r="P226" s="349">
        <v>0</v>
      </c>
      <c r="Q226" s="349">
        <v>0</v>
      </c>
      <c r="R226" s="349">
        <v>0</v>
      </c>
      <c r="S226" s="349">
        <v>0</v>
      </c>
      <c r="T226" s="349">
        <v>0</v>
      </c>
    </row>
    <row r="227" spans="1:20" x14ac:dyDescent="0.3">
      <c r="A227" s="348">
        <v>8734017</v>
      </c>
      <c r="B227" s="348" t="s">
        <v>443</v>
      </c>
      <c r="C227" s="348" t="s">
        <v>427</v>
      </c>
      <c r="D227" s="349">
        <v>0</v>
      </c>
      <c r="E227" s="349">
        <v>0</v>
      </c>
      <c r="F227" s="349">
        <v>0</v>
      </c>
      <c r="G227" s="349">
        <v>0</v>
      </c>
      <c r="H227" s="349">
        <v>0</v>
      </c>
      <c r="I227" s="349">
        <v>0</v>
      </c>
      <c r="J227" s="349">
        <v>0</v>
      </c>
      <c r="K227" s="349">
        <v>0</v>
      </c>
      <c r="L227" s="349">
        <v>0</v>
      </c>
      <c r="M227" s="349">
        <v>0</v>
      </c>
      <c r="N227" s="349">
        <v>0</v>
      </c>
      <c r="O227" s="349">
        <v>0</v>
      </c>
      <c r="P227" s="349">
        <v>0</v>
      </c>
      <c r="Q227" s="349">
        <v>0</v>
      </c>
      <c r="R227" s="349">
        <v>0</v>
      </c>
      <c r="S227" s="349">
        <v>0</v>
      </c>
      <c r="T227" s="349">
        <v>0</v>
      </c>
    </row>
    <row r="228" spans="1:20" x14ac:dyDescent="0.3">
      <c r="A228" s="348">
        <v>8734027</v>
      </c>
      <c r="B228" s="348" t="s">
        <v>242</v>
      </c>
      <c r="C228" s="348" t="s">
        <v>427</v>
      </c>
      <c r="D228" s="349">
        <v>0</v>
      </c>
      <c r="E228" s="349">
        <v>0</v>
      </c>
      <c r="F228" s="349">
        <v>0</v>
      </c>
      <c r="G228" s="349">
        <v>0</v>
      </c>
      <c r="H228" s="349">
        <v>0</v>
      </c>
      <c r="I228" s="349">
        <v>0</v>
      </c>
      <c r="J228" s="349">
        <v>0</v>
      </c>
      <c r="K228" s="349">
        <v>0</v>
      </c>
      <c r="L228" s="349">
        <v>0</v>
      </c>
      <c r="M228" s="349">
        <v>0</v>
      </c>
      <c r="N228" s="349">
        <v>0</v>
      </c>
      <c r="O228" s="349">
        <v>0</v>
      </c>
      <c r="P228" s="349">
        <v>0</v>
      </c>
      <c r="Q228" s="349">
        <v>0</v>
      </c>
      <c r="R228" s="349">
        <v>0</v>
      </c>
      <c r="S228" s="349">
        <v>0</v>
      </c>
      <c r="T228" s="349">
        <v>0</v>
      </c>
    </row>
    <row r="229" spans="1:20" x14ac:dyDescent="0.3">
      <c r="A229" s="348">
        <v>8734029</v>
      </c>
      <c r="B229" s="348" t="s">
        <v>124</v>
      </c>
      <c r="C229" s="348" t="s">
        <v>427</v>
      </c>
      <c r="D229" s="349">
        <v>0</v>
      </c>
      <c r="E229" s="349">
        <v>0</v>
      </c>
      <c r="F229" s="349">
        <v>0</v>
      </c>
      <c r="G229" s="349">
        <v>0</v>
      </c>
      <c r="H229" s="349">
        <v>0</v>
      </c>
      <c r="I229" s="349">
        <v>0</v>
      </c>
      <c r="J229" s="349">
        <v>0</v>
      </c>
      <c r="K229" s="349">
        <v>0</v>
      </c>
      <c r="L229" s="349">
        <v>0</v>
      </c>
      <c r="M229" s="349">
        <v>0</v>
      </c>
      <c r="N229" s="349">
        <v>0</v>
      </c>
      <c r="O229" s="349">
        <v>0</v>
      </c>
      <c r="P229" s="349">
        <v>0</v>
      </c>
      <c r="Q229" s="349">
        <v>0</v>
      </c>
      <c r="R229" s="349">
        <v>0</v>
      </c>
      <c r="S229" s="349">
        <v>0</v>
      </c>
      <c r="T229" s="349">
        <v>0</v>
      </c>
    </row>
    <row r="230" spans="1:20" x14ac:dyDescent="0.3">
      <c r="A230" s="348">
        <v>8734031</v>
      </c>
      <c r="B230" s="348" t="s">
        <v>129</v>
      </c>
      <c r="C230" s="348" t="s">
        <v>427</v>
      </c>
      <c r="D230" s="349">
        <v>0</v>
      </c>
      <c r="E230" s="349">
        <v>0</v>
      </c>
      <c r="F230" s="349">
        <v>0</v>
      </c>
      <c r="G230" s="349">
        <v>0</v>
      </c>
      <c r="H230" s="349">
        <v>0</v>
      </c>
      <c r="I230" s="349">
        <v>0</v>
      </c>
      <c r="J230" s="349">
        <v>0</v>
      </c>
      <c r="K230" s="349">
        <v>0</v>
      </c>
      <c r="L230" s="349">
        <v>0</v>
      </c>
      <c r="M230" s="349">
        <v>0</v>
      </c>
      <c r="N230" s="349">
        <v>0</v>
      </c>
      <c r="O230" s="349">
        <v>0</v>
      </c>
      <c r="P230" s="349">
        <v>0</v>
      </c>
      <c r="Q230" s="349">
        <v>0</v>
      </c>
      <c r="R230" s="349">
        <v>0</v>
      </c>
      <c r="S230" s="349">
        <v>0</v>
      </c>
      <c r="T230" s="349">
        <v>0</v>
      </c>
    </row>
    <row r="231" spans="1:20" x14ac:dyDescent="0.3">
      <c r="A231" s="348">
        <v>8734038</v>
      </c>
      <c r="B231" s="348" t="s">
        <v>134</v>
      </c>
      <c r="C231" s="348" t="s">
        <v>427</v>
      </c>
      <c r="D231" s="349">
        <v>0</v>
      </c>
      <c r="E231" s="349">
        <v>0</v>
      </c>
      <c r="F231" s="349">
        <v>0</v>
      </c>
      <c r="G231" s="349">
        <v>0</v>
      </c>
      <c r="H231" s="349">
        <v>0</v>
      </c>
      <c r="I231" s="349">
        <v>0</v>
      </c>
      <c r="J231" s="349">
        <v>0</v>
      </c>
      <c r="K231" s="349">
        <v>0</v>
      </c>
      <c r="L231" s="349">
        <v>0</v>
      </c>
      <c r="M231" s="349">
        <v>0</v>
      </c>
      <c r="N231" s="349">
        <v>0</v>
      </c>
      <c r="O231" s="349">
        <v>0</v>
      </c>
      <c r="P231" s="349">
        <v>0</v>
      </c>
      <c r="Q231" s="349">
        <v>0</v>
      </c>
      <c r="R231" s="349">
        <v>0</v>
      </c>
      <c r="S231" s="349">
        <v>0</v>
      </c>
      <c r="T231" s="349">
        <v>0</v>
      </c>
    </row>
    <row r="232" spans="1:20" x14ac:dyDescent="0.3">
      <c r="A232" s="348">
        <v>8734040</v>
      </c>
      <c r="B232" s="348" t="s">
        <v>219</v>
      </c>
      <c r="C232" s="348" t="s">
        <v>427</v>
      </c>
      <c r="D232" s="349">
        <v>0</v>
      </c>
      <c r="E232" s="349">
        <v>0</v>
      </c>
      <c r="F232" s="349">
        <v>0</v>
      </c>
      <c r="G232" s="349">
        <v>0</v>
      </c>
      <c r="H232" s="349">
        <v>0</v>
      </c>
      <c r="I232" s="349">
        <v>0</v>
      </c>
      <c r="J232" s="349">
        <v>0</v>
      </c>
      <c r="K232" s="349">
        <v>0</v>
      </c>
      <c r="L232" s="349">
        <v>0</v>
      </c>
      <c r="M232" s="349">
        <v>0</v>
      </c>
      <c r="N232" s="349">
        <v>0</v>
      </c>
      <c r="O232" s="349">
        <v>0</v>
      </c>
      <c r="P232" s="349">
        <v>0</v>
      </c>
      <c r="Q232" s="349">
        <v>0</v>
      </c>
      <c r="R232" s="349">
        <v>0</v>
      </c>
      <c r="S232" s="349">
        <v>0</v>
      </c>
      <c r="T232" s="349">
        <v>0</v>
      </c>
    </row>
    <row r="233" spans="1:20" x14ac:dyDescent="0.3">
      <c r="A233" s="348">
        <v>8734051</v>
      </c>
      <c r="B233" s="348" t="s">
        <v>260</v>
      </c>
      <c r="C233" s="348" t="s">
        <v>427</v>
      </c>
      <c r="D233" s="349">
        <v>0</v>
      </c>
      <c r="E233" s="349">
        <v>0</v>
      </c>
      <c r="F233" s="349">
        <v>0</v>
      </c>
      <c r="G233" s="349">
        <v>0</v>
      </c>
      <c r="H233" s="349">
        <v>0</v>
      </c>
      <c r="I233" s="349">
        <v>0</v>
      </c>
      <c r="J233" s="349">
        <v>0</v>
      </c>
      <c r="K233" s="349">
        <v>0</v>
      </c>
      <c r="L233" s="349">
        <v>0</v>
      </c>
      <c r="M233" s="349">
        <v>0</v>
      </c>
      <c r="N233" s="349">
        <v>0</v>
      </c>
      <c r="O233" s="349">
        <v>0</v>
      </c>
      <c r="P233" s="349">
        <v>0</v>
      </c>
      <c r="Q233" s="349">
        <v>0</v>
      </c>
      <c r="R233" s="349">
        <v>0</v>
      </c>
      <c r="S233" s="349">
        <v>0</v>
      </c>
      <c r="T233" s="349">
        <v>0</v>
      </c>
    </row>
    <row r="234" spans="1:20" x14ac:dyDescent="0.3">
      <c r="A234" s="348">
        <v>8734055</v>
      </c>
      <c r="B234" s="348" t="s">
        <v>330</v>
      </c>
      <c r="C234" s="348" t="s">
        <v>427</v>
      </c>
      <c r="D234" s="349">
        <v>0</v>
      </c>
      <c r="E234" s="349">
        <v>0</v>
      </c>
      <c r="F234" s="349">
        <v>0</v>
      </c>
      <c r="G234" s="349">
        <v>0</v>
      </c>
      <c r="H234" s="349">
        <v>0</v>
      </c>
      <c r="I234" s="349">
        <v>0</v>
      </c>
      <c r="J234" s="349">
        <v>0</v>
      </c>
      <c r="K234" s="349">
        <v>0</v>
      </c>
      <c r="L234" s="349">
        <v>0</v>
      </c>
      <c r="M234" s="349">
        <v>0</v>
      </c>
      <c r="N234" s="349">
        <v>0</v>
      </c>
      <c r="O234" s="349">
        <v>0</v>
      </c>
      <c r="P234" s="349">
        <v>0</v>
      </c>
      <c r="Q234" s="349">
        <v>0</v>
      </c>
      <c r="R234" s="349">
        <v>0</v>
      </c>
      <c r="S234" s="349">
        <v>0</v>
      </c>
      <c r="T234" s="349">
        <v>0</v>
      </c>
    </row>
    <row r="235" spans="1:20" x14ac:dyDescent="0.3">
      <c r="A235" s="348">
        <v>8734064</v>
      </c>
      <c r="B235" s="348" t="s">
        <v>270</v>
      </c>
      <c r="C235" s="348" t="s">
        <v>427</v>
      </c>
      <c r="D235" s="349">
        <v>0</v>
      </c>
      <c r="E235" s="349">
        <v>0</v>
      </c>
      <c r="F235" s="349">
        <v>0</v>
      </c>
      <c r="G235" s="349">
        <v>0</v>
      </c>
      <c r="H235" s="349">
        <v>0</v>
      </c>
      <c r="I235" s="349">
        <v>0</v>
      </c>
      <c r="J235" s="349">
        <v>0</v>
      </c>
      <c r="K235" s="349">
        <v>0</v>
      </c>
      <c r="L235" s="349">
        <v>0</v>
      </c>
      <c r="M235" s="349">
        <v>0</v>
      </c>
      <c r="N235" s="349">
        <v>0</v>
      </c>
      <c r="O235" s="349">
        <v>0</v>
      </c>
      <c r="P235" s="349">
        <v>0</v>
      </c>
      <c r="Q235" s="349">
        <v>0</v>
      </c>
      <c r="R235" s="349">
        <v>0</v>
      </c>
      <c r="S235" s="349">
        <v>0</v>
      </c>
      <c r="T235" s="349">
        <v>0</v>
      </c>
    </row>
    <row r="236" spans="1:20" x14ac:dyDescent="0.3">
      <c r="A236" s="348">
        <v>8734503</v>
      </c>
      <c r="B236" s="348" t="s">
        <v>187</v>
      </c>
      <c r="C236" s="348" t="s">
        <v>427</v>
      </c>
      <c r="D236" s="349">
        <v>0</v>
      </c>
      <c r="E236" s="349">
        <v>0</v>
      </c>
      <c r="F236" s="349">
        <v>0</v>
      </c>
      <c r="G236" s="349">
        <v>0</v>
      </c>
      <c r="H236" s="349">
        <v>0</v>
      </c>
      <c r="I236" s="349">
        <v>0</v>
      </c>
      <c r="J236" s="349">
        <v>0</v>
      </c>
      <c r="K236" s="349">
        <v>0</v>
      </c>
      <c r="L236" s="349">
        <v>0</v>
      </c>
      <c r="M236" s="349">
        <v>0</v>
      </c>
      <c r="N236" s="349">
        <v>0</v>
      </c>
      <c r="O236" s="349">
        <v>0</v>
      </c>
      <c r="P236" s="349">
        <v>0</v>
      </c>
      <c r="Q236" s="349">
        <v>0</v>
      </c>
      <c r="R236" s="349">
        <v>0</v>
      </c>
      <c r="S236" s="349">
        <v>0</v>
      </c>
      <c r="T236" s="349">
        <v>0</v>
      </c>
    </row>
    <row r="237" spans="1:20" x14ac:dyDescent="0.3">
      <c r="A237" s="348">
        <v>8734602</v>
      </c>
      <c r="B237" s="348" t="s">
        <v>268</v>
      </c>
      <c r="C237" s="348" t="s">
        <v>427</v>
      </c>
      <c r="D237" s="349">
        <v>0</v>
      </c>
      <c r="E237" s="349">
        <v>0</v>
      </c>
      <c r="F237" s="349">
        <v>0</v>
      </c>
      <c r="G237" s="349">
        <v>0</v>
      </c>
      <c r="H237" s="349">
        <v>0</v>
      </c>
      <c r="I237" s="349">
        <v>0</v>
      </c>
      <c r="J237" s="349">
        <v>0</v>
      </c>
      <c r="K237" s="349">
        <v>0</v>
      </c>
      <c r="L237" s="349">
        <v>0</v>
      </c>
      <c r="M237" s="349">
        <v>0</v>
      </c>
      <c r="N237" s="349">
        <v>0</v>
      </c>
      <c r="O237" s="349">
        <v>0</v>
      </c>
      <c r="P237" s="349">
        <v>0</v>
      </c>
      <c r="Q237" s="349">
        <v>0</v>
      </c>
      <c r="R237" s="349">
        <v>0</v>
      </c>
      <c r="S237" s="349">
        <v>0</v>
      </c>
      <c r="T237" s="349">
        <v>0</v>
      </c>
    </row>
    <row r="238" spans="1:20" x14ac:dyDescent="0.3">
      <c r="A238" s="348">
        <v>8734603</v>
      </c>
      <c r="B238" s="348" t="s">
        <v>91</v>
      </c>
      <c r="C238" s="348" t="s">
        <v>427</v>
      </c>
      <c r="D238" s="349">
        <v>0</v>
      </c>
      <c r="E238" s="349">
        <v>0</v>
      </c>
      <c r="F238" s="349">
        <v>0</v>
      </c>
      <c r="G238" s="349">
        <v>0</v>
      </c>
      <c r="H238" s="349">
        <v>0</v>
      </c>
      <c r="I238" s="349">
        <v>0</v>
      </c>
      <c r="J238" s="349">
        <v>0</v>
      </c>
      <c r="K238" s="349">
        <v>0</v>
      </c>
      <c r="L238" s="349">
        <v>0</v>
      </c>
      <c r="M238" s="349">
        <v>0</v>
      </c>
      <c r="N238" s="349">
        <v>0</v>
      </c>
      <c r="O238" s="349">
        <v>0</v>
      </c>
      <c r="P238" s="349">
        <v>0</v>
      </c>
      <c r="Q238" s="349">
        <v>0</v>
      </c>
      <c r="R238" s="349">
        <v>0</v>
      </c>
      <c r="S238" s="349">
        <v>0</v>
      </c>
      <c r="T238" s="349">
        <v>0</v>
      </c>
    </row>
    <row r="239" spans="1:20" x14ac:dyDescent="0.3">
      <c r="A239" s="348">
        <v>8735401</v>
      </c>
      <c r="B239" s="348" t="s">
        <v>104</v>
      </c>
      <c r="C239" s="348" t="s">
        <v>427</v>
      </c>
      <c r="D239" s="349">
        <v>0</v>
      </c>
      <c r="E239" s="349">
        <v>0</v>
      </c>
      <c r="F239" s="349">
        <v>0</v>
      </c>
      <c r="G239" s="349">
        <v>0</v>
      </c>
      <c r="H239" s="349">
        <v>0</v>
      </c>
      <c r="I239" s="349">
        <v>0</v>
      </c>
      <c r="J239" s="349">
        <v>0</v>
      </c>
      <c r="K239" s="349">
        <v>0</v>
      </c>
      <c r="L239" s="349">
        <v>0</v>
      </c>
      <c r="M239" s="349">
        <v>0</v>
      </c>
      <c r="N239" s="349">
        <v>0</v>
      </c>
      <c r="O239" s="349">
        <v>0</v>
      </c>
      <c r="P239" s="349">
        <v>0</v>
      </c>
      <c r="Q239" s="349">
        <v>0</v>
      </c>
      <c r="R239" s="349">
        <v>0</v>
      </c>
      <c r="S239" s="349">
        <v>0</v>
      </c>
      <c r="T239" s="349">
        <v>0</v>
      </c>
    </row>
    <row r="240" spans="1:20" x14ac:dyDescent="0.3">
      <c r="A240" s="348">
        <v>8735403</v>
      </c>
      <c r="B240" s="348" t="s">
        <v>258</v>
      </c>
      <c r="C240" s="348" t="s">
        <v>427</v>
      </c>
      <c r="D240" s="349">
        <v>0</v>
      </c>
      <c r="E240" s="349">
        <v>0</v>
      </c>
      <c r="F240" s="349">
        <v>0</v>
      </c>
      <c r="G240" s="349">
        <v>0</v>
      </c>
      <c r="H240" s="349">
        <v>0</v>
      </c>
      <c r="I240" s="349">
        <v>0</v>
      </c>
      <c r="J240" s="349">
        <v>0</v>
      </c>
      <c r="K240" s="349">
        <v>0</v>
      </c>
      <c r="L240" s="349">
        <v>0</v>
      </c>
      <c r="M240" s="349">
        <v>0</v>
      </c>
      <c r="N240" s="349">
        <v>0</v>
      </c>
      <c r="O240" s="349">
        <v>0</v>
      </c>
      <c r="P240" s="349">
        <v>0</v>
      </c>
      <c r="Q240" s="349">
        <v>0</v>
      </c>
      <c r="R240" s="349">
        <v>0</v>
      </c>
      <c r="S240" s="349">
        <v>0</v>
      </c>
      <c r="T240" s="349">
        <v>0</v>
      </c>
    </row>
    <row r="241" spans="1:20" x14ac:dyDescent="0.3">
      <c r="A241" s="348">
        <v>8735406</v>
      </c>
      <c r="B241" s="348" t="s">
        <v>131</v>
      </c>
      <c r="C241" s="348" t="s">
        <v>427</v>
      </c>
      <c r="D241" s="349">
        <v>0</v>
      </c>
      <c r="E241" s="349">
        <v>0</v>
      </c>
      <c r="F241" s="349">
        <v>0</v>
      </c>
      <c r="G241" s="349">
        <v>0</v>
      </c>
      <c r="H241" s="349">
        <v>0</v>
      </c>
      <c r="I241" s="349">
        <v>0</v>
      </c>
      <c r="J241" s="349">
        <v>0</v>
      </c>
      <c r="K241" s="349">
        <v>0</v>
      </c>
      <c r="L241" s="349">
        <v>0</v>
      </c>
      <c r="M241" s="349">
        <v>0</v>
      </c>
      <c r="N241" s="349">
        <v>0</v>
      </c>
      <c r="O241" s="349">
        <v>0</v>
      </c>
      <c r="P241" s="349">
        <v>0</v>
      </c>
      <c r="Q241" s="349">
        <v>0</v>
      </c>
      <c r="R241" s="349">
        <v>0</v>
      </c>
      <c r="S241" s="349">
        <v>0</v>
      </c>
      <c r="T241" s="349">
        <v>0</v>
      </c>
    </row>
    <row r="242" spans="1:20" x14ac:dyDescent="0.3">
      <c r="A242" s="348">
        <v>8735408</v>
      </c>
      <c r="B242" s="348" t="s">
        <v>255</v>
      </c>
      <c r="C242" s="348" t="s">
        <v>427</v>
      </c>
      <c r="D242" s="349">
        <v>0</v>
      </c>
      <c r="E242" s="349">
        <v>0</v>
      </c>
      <c r="F242" s="349">
        <v>0</v>
      </c>
      <c r="G242" s="349">
        <v>0</v>
      </c>
      <c r="H242" s="349">
        <v>0</v>
      </c>
      <c r="I242" s="349">
        <v>0</v>
      </c>
      <c r="J242" s="349">
        <v>0</v>
      </c>
      <c r="K242" s="349">
        <v>0</v>
      </c>
      <c r="L242" s="349">
        <v>0</v>
      </c>
      <c r="M242" s="349">
        <v>0</v>
      </c>
      <c r="N242" s="349">
        <v>0</v>
      </c>
      <c r="O242" s="349">
        <v>0</v>
      </c>
      <c r="P242" s="349">
        <v>0</v>
      </c>
      <c r="Q242" s="349">
        <v>0</v>
      </c>
      <c r="R242" s="349">
        <v>0</v>
      </c>
      <c r="S242" s="349">
        <v>0</v>
      </c>
      <c r="T242" s="349">
        <v>0</v>
      </c>
    </row>
    <row r="243" spans="1:20" x14ac:dyDescent="0.3">
      <c r="A243" s="348">
        <v>8735411</v>
      </c>
      <c r="B243" s="348" t="s">
        <v>213</v>
      </c>
      <c r="C243" s="348" t="s">
        <v>427</v>
      </c>
      <c r="D243" s="349">
        <v>0</v>
      </c>
      <c r="E243" s="349">
        <v>0</v>
      </c>
      <c r="F243" s="349">
        <v>0</v>
      </c>
      <c r="G243" s="349">
        <v>0</v>
      </c>
      <c r="H243" s="349">
        <v>0</v>
      </c>
      <c r="I243" s="349">
        <v>0</v>
      </c>
      <c r="J243" s="349">
        <v>0</v>
      </c>
      <c r="K243" s="349">
        <v>0</v>
      </c>
      <c r="L243" s="349">
        <v>0</v>
      </c>
      <c r="M243" s="349">
        <v>0</v>
      </c>
      <c r="N243" s="349">
        <v>0</v>
      </c>
      <c r="O243" s="349">
        <v>0</v>
      </c>
      <c r="P243" s="349">
        <v>0</v>
      </c>
      <c r="Q243" s="349">
        <v>0</v>
      </c>
      <c r="R243" s="349">
        <v>0</v>
      </c>
      <c r="S243" s="349">
        <v>0</v>
      </c>
      <c r="T243" s="349">
        <v>0</v>
      </c>
    </row>
    <row r="244" spans="1:20" x14ac:dyDescent="0.3">
      <c r="A244" s="348">
        <v>8735412</v>
      </c>
      <c r="B244" s="348" t="s">
        <v>278</v>
      </c>
      <c r="C244" s="348" t="s">
        <v>427</v>
      </c>
      <c r="D244" s="349">
        <v>0</v>
      </c>
      <c r="E244" s="349">
        <v>0</v>
      </c>
      <c r="F244" s="349">
        <v>0</v>
      </c>
      <c r="G244" s="349">
        <v>0</v>
      </c>
      <c r="H244" s="349">
        <v>0</v>
      </c>
      <c r="I244" s="349">
        <v>0</v>
      </c>
      <c r="J244" s="349">
        <v>0</v>
      </c>
      <c r="K244" s="349">
        <v>0</v>
      </c>
      <c r="L244" s="349">
        <v>0</v>
      </c>
      <c r="M244" s="349">
        <v>0</v>
      </c>
      <c r="N244" s="349">
        <v>0</v>
      </c>
      <c r="O244" s="349">
        <v>0</v>
      </c>
      <c r="P244" s="349">
        <v>0</v>
      </c>
      <c r="Q244" s="349">
        <v>0</v>
      </c>
      <c r="R244" s="349">
        <v>0</v>
      </c>
      <c r="S244" s="349">
        <v>0</v>
      </c>
      <c r="T244" s="349">
        <v>0</v>
      </c>
    </row>
    <row r="245" spans="1:20" x14ac:dyDescent="0.3">
      <c r="A245" s="348">
        <v>8735415</v>
      </c>
      <c r="B245" s="348" t="s">
        <v>261</v>
      </c>
      <c r="C245" s="348" t="s">
        <v>427</v>
      </c>
      <c r="D245" s="349">
        <v>0</v>
      </c>
      <c r="E245" s="349">
        <v>0</v>
      </c>
      <c r="F245" s="349">
        <v>0</v>
      </c>
      <c r="G245" s="349">
        <v>0</v>
      </c>
      <c r="H245" s="349">
        <v>0</v>
      </c>
      <c r="I245" s="349">
        <v>0</v>
      </c>
      <c r="J245" s="349">
        <v>0</v>
      </c>
      <c r="K245" s="349">
        <v>0</v>
      </c>
      <c r="L245" s="349">
        <v>0</v>
      </c>
      <c r="M245" s="349">
        <v>0</v>
      </c>
      <c r="N245" s="349">
        <v>0</v>
      </c>
      <c r="O245" s="349">
        <v>0</v>
      </c>
      <c r="P245" s="349">
        <v>0</v>
      </c>
      <c r="Q245" s="349">
        <v>0</v>
      </c>
      <c r="R245" s="349">
        <v>0</v>
      </c>
      <c r="S245" s="349">
        <v>0</v>
      </c>
      <c r="T245" s="349">
        <v>0</v>
      </c>
    </row>
    <row r="246" spans="1:20" x14ac:dyDescent="0.3">
      <c r="A246" s="348">
        <v>8735416</v>
      </c>
      <c r="B246" s="348" t="s">
        <v>208</v>
      </c>
      <c r="C246" s="348" t="s">
        <v>427</v>
      </c>
      <c r="D246" s="349">
        <v>0</v>
      </c>
      <c r="E246" s="349">
        <v>0</v>
      </c>
      <c r="F246" s="349">
        <v>0</v>
      </c>
      <c r="G246" s="349">
        <v>0</v>
      </c>
      <c r="H246" s="349">
        <v>0</v>
      </c>
      <c r="I246" s="349">
        <v>0</v>
      </c>
      <c r="J246" s="349">
        <v>0</v>
      </c>
      <c r="K246" s="349">
        <v>0</v>
      </c>
      <c r="L246" s="349">
        <v>0</v>
      </c>
      <c r="M246" s="349">
        <v>0</v>
      </c>
      <c r="N246" s="349">
        <v>0</v>
      </c>
      <c r="O246" s="349">
        <v>0</v>
      </c>
      <c r="P246" s="349">
        <v>0</v>
      </c>
      <c r="Q246" s="349">
        <v>0</v>
      </c>
      <c r="R246" s="349">
        <v>0</v>
      </c>
      <c r="S246" s="349">
        <v>0</v>
      </c>
      <c r="T246" s="349">
        <v>0</v>
      </c>
    </row>
    <row r="247" spans="1:20" x14ac:dyDescent="0.3">
      <c r="A247" s="348">
        <v>8734028</v>
      </c>
      <c r="B247" s="348" t="s">
        <v>234</v>
      </c>
      <c r="C247" s="348" t="s">
        <v>428</v>
      </c>
      <c r="D247" s="349">
        <v>0</v>
      </c>
      <c r="E247" s="349">
        <v>0</v>
      </c>
      <c r="F247" s="349">
        <v>0</v>
      </c>
      <c r="G247" s="349">
        <v>0</v>
      </c>
      <c r="H247" s="349">
        <v>0</v>
      </c>
      <c r="I247" s="349">
        <v>0</v>
      </c>
      <c r="J247" s="349">
        <v>0</v>
      </c>
      <c r="K247" s="349">
        <v>0</v>
      </c>
      <c r="L247" s="349">
        <v>0</v>
      </c>
      <c r="M247" s="349">
        <v>0</v>
      </c>
      <c r="N247" s="349">
        <v>0</v>
      </c>
      <c r="O247" s="349">
        <v>0</v>
      </c>
      <c r="P247" s="349">
        <v>0</v>
      </c>
      <c r="Q247" s="349">
        <v>0</v>
      </c>
      <c r="R247" s="349">
        <v>0</v>
      </c>
      <c r="S247" s="349">
        <v>0</v>
      </c>
      <c r="T247" s="349">
        <v>0</v>
      </c>
    </row>
    <row r="248" spans="1:20" x14ac:dyDescent="0.3">
      <c r="A248" s="348">
        <v>8734045</v>
      </c>
      <c r="B248" s="348" t="s">
        <v>136</v>
      </c>
      <c r="C248" s="348" t="s">
        <v>428</v>
      </c>
      <c r="D248" s="349">
        <v>0</v>
      </c>
      <c r="E248" s="349">
        <v>0</v>
      </c>
      <c r="F248" s="349">
        <v>0</v>
      </c>
      <c r="G248" s="349">
        <v>0</v>
      </c>
      <c r="H248" s="349">
        <v>0</v>
      </c>
      <c r="I248" s="349">
        <v>0</v>
      </c>
      <c r="J248" s="349">
        <v>0</v>
      </c>
      <c r="K248" s="349">
        <v>0</v>
      </c>
      <c r="L248" s="349">
        <v>0</v>
      </c>
      <c r="M248" s="349">
        <v>0</v>
      </c>
      <c r="N248" s="349">
        <v>0</v>
      </c>
      <c r="O248" s="349">
        <v>0</v>
      </c>
      <c r="P248" s="349">
        <v>0</v>
      </c>
      <c r="Q248" s="349">
        <v>0</v>
      </c>
      <c r="R248" s="349">
        <v>0</v>
      </c>
      <c r="S248" s="349">
        <v>0</v>
      </c>
      <c r="T248" s="349">
        <v>0</v>
      </c>
    </row>
    <row r="249" spans="1:20" x14ac:dyDescent="0.3">
      <c r="A249" s="348">
        <v>8732018</v>
      </c>
      <c r="B249" s="348" t="s">
        <v>180</v>
      </c>
      <c r="C249" s="348" t="s">
        <v>426</v>
      </c>
      <c r="D249" s="349">
        <v>0</v>
      </c>
      <c r="E249" s="349">
        <v>0</v>
      </c>
      <c r="F249" s="349">
        <v>0</v>
      </c>
      <c r="G249" s="349">
        <v>0</v>
      </c>
      <c r="H249" s="349">
        <v>0</v>
      </c>
      <c r="I249" s="349">
        <v>0</v>
      </c>
      <c r="J249" s="349">
        <v>0</v>
      </c>
      <c r="K249" s="349">
        <v>0</v>
      </c>
      <c r="L249" s="349">
        <v>0</v>
      </c>
      <c r="M249" s="349">
        <v>0</v>
      </c>
      <c r="N249" s="349">
        <v>0</v>
      </c>
      <c r="O249" s="349">
        <v>0</v>
      </c>
      <c r="P249" s="349">
        <v>0</v>
      </c>
      <c r="Q249" s="349">
        <v>0</v>
      </c>
      <c r="R249" s="349">
        <v>0</v>
      </c>
      <c r="S249" s="349">
        <v>0</v>
      </c>
      <c r="T249" s="349">
        <v>0</v>
      </c>
    </row>
    <row r="250" spans="1:20" x14ac:dyDescent="0.3">
      <c r="A250" s="225">
        <v>8730225</v>
      </c>
      <c r="B250" s="225" t="s">
        <v>328</v>
      </c>
      <c r="C250" t="s">
        <v>49</v>
      </c>
      <c r="D250">
        <v>0</v>
      </c>
      <c r="E250">
        <v>0</v>
      </c>
      <c r="F250">
        <v>0</v>
      </c>
      <c r="G250">
        <v>0</v>
      </c>
      <c r="H250">
        <v>0</v>
      </c>
      <c r="I250">
        <v>0</v>
      </c>
      <c r="J250">
        <v>0</v>
      </c>
      <c r="K250">
        <v>0</v>
      </c>
      <c r="L250">
        <v>0</v>
      </c>
      <c r="M250">
        <v>0</v>
      </c>
      <c r="N250">
        <v>0</v>
      </c>
      <c r="O250">
        <v>0</v>
      </c>
      <c r="P250">
        <v>0</v>
      </c>
      <c r="Q250">
        <v>0</v>
      </c>
      <c r="R250">
        <v>0</v>
      </c>
      <c r="S250">
        <v>0</v>
      </c>
      <c r="T250">
        <v>0</v>
      </c>
    </row>
    <row r="251" spans="1:20" x14ac:dyDescent="0.3">
      <c r="A251" t="s">
        <v>49</v>
      </c>
      <c r="B251" t="s">
        <v>49</v>
      </c>
      <c r="C251" t="s">
        <v>49</v>
      </c>
      <c r="D251">
        <v>0</v>
      </c>
      <c r="E251">
        <v>0</v>
      </c>
      <c r="F251">
        <v>0</v>
      </c>
      <c r="G251">
        <v>0</v>
      </c>
      <c r="H251">
        <v>0</v>
      </c>
      <c r="I251">
        <v>0</v>
      </c>
      <c r="J251">
        <v>0</v>
      </c>
      <c r="K251">
        <v>0</v>
      </c>
      <c r="L251">
        <v>0</v>
      </c>
      <c r="M251">
        <v>0</v>
      </c>
      <c r="N251">
        <v>0</v>
      </c>
      <c r="O251">
        <v>0</v>
      </c>
      <c r="P251">
        <v>0</v>
      </c>
      <c r="Q251">
        <v>0</v>
      </c>
      <c r="R251">
        <v>0</v>
      </c>
      <c r="S251">
        <v>0</v>
      </c>
      <c r="T251">
        <v>0</v>
      </c>
    </row>
    <row r="252" spans="1:20" x14ac:dyDescent="0.3">
      <c r="A252" t="s">
        <v>49</v>
      </c>
      <c r="B252" t="s">
        <v>49</v>
      </c>
      <c r="C252" t="s">
        <v>49</v>
      </c>
      <c r="D252">
        <v>0</v>
      </c>
      <c r="E252">
        <v>0</v>
      </c>
      <c r="F252">
        <v>0</v>
      </c>
      <c r="G252">
        <v>0</v>
      </c>
      <c r="H252">
        <v>0</v>
      </c>
      <c r="I252">
        <v>0</v>
      </c>
      <c r="J252">
        <v>0</v>
      </c>
      <c r="K252">
        <v>0</v>
      </c>
      <c r="L252">
        <v>0</v>
      </c>
      <c r="M252">
        <v>0</v>
      </c>
      <c r="N252">
        <v>0</v>
      </c>
      <c r="O252">
        <v>0</v>
      </c>
      <c r="P252">
        <v>0</v>
      </c>
      <c r="Q252">
        <v>0</v>
      </c>
      <c r="R252">
        <v>0</v>
      </c>
      <c r="S252">
        <v>0</v>
      </c>
      <c r="T252">
        <v>0</v>
      </c>
    </row>
    <row r="253" spans="1:20" x14ac:dyDescent="0.3">
      <c r="A253" t="s">
        <v>49</v>
      </c>
      <c r="B253" t="s">
        <v>49</v>
      </c>
      <c r="C253" t="s">
        <v>49</v>
      </c>
      <c r="D253">
        <v>0</v>
      </c>
      <c r="E253">
        <v>0</v>
      </c>
      <c r="F253">
        <v>0</v>
      </c>
      <c r="G253">
        <v>0</v>
      </c>
      <c r="H253">
        <v>0</v>
      </c>
      <c r="I253">
        <v>0</v>
      </c>
      <c r="J253">
        <v>0</v>
      </c>
      <c r="K253">
        <v>0</v>
      </c>
      <c r="L253">
        <v>0</v>
      </c>
      <c r="M253">
        <v>0</v>
      </c>
      <c r="N253">
        <v>0</v>
      </c>
      <c r="O253">
        <v>0</v>
      </c>
      <c r="P253">
        <v>0</v>
      </c>
      <c r="Q253">
        <v>0</v>
      </c>
      <c r="R253">
        <v>0</v>
      </c>
      <c r="S253">
        <v>0</v>
      </c>
      <c r="T253">
        <v>0</v>
      </c>
    </row>
    <row r="254" spans="1:20" x14ac:dyDescent="0.3">
      <c r="A254" t="s">
        <v>49</v>
      </c>
      <c r="B254" t="s">
        <v>49</v>
      </c>
      <c r="C254" t="s">
        <v>49</v>
      </c>
      <c r="D254">
        <v>0</v>
      </c>
      <c r="E254">
        <v>0</v>
      </c>
      <c r="F254">
        <v>0</v>
      </c>
      <c r="G254">
        <v>0</v>
      </c>
      <c r="H254">
        <v>0</v>
      </c>
      <c r="I254">
        <v>0</v>
      </c>
      <c r="J254">
        <v>0</v>
      </c>
      <c r="K254">
        <v>0</v>
      </c>
      <c r="L254">
        <v>0</v>
      </c>
      <c r="M254">
        <v>0</v>
      </c>
      <c r="N254">
        <v>0</v>
      </c>
      <c r="O254">
        <v>0</v>
      </c>
      <c r="P254">
        <v>0</v>
      </c>
      <c r="Q254">
        <v>0</v>
      </c>
      <c r="R254">
        <v>0</v>
      </c>
      <c r="S254">
        <v>0</v>
      </c>
      <c r="T254">
        <v>0</v>
      </c>
    </row>
    <row r="255" spans="1:20" x14ac:dyDescent="0.3">
      <c r="A255" t="s">
        <v>49</v>
      </c>
      <c r="B255" t="s">
        <v>49</v>
      </c>
      <c r="C255" t="s">
        <v>49</v>
      </c>
      <c r="D255">
        <v>0</v>
      </c>
      <c r="E255">
        <v>0</v>
      </c>
      <c r="F255">
        <v>0</v>
      </c>
      <c r="G255">
        <v>0</v>
      </c>
      <c r="H255">
        <v>0</v>
      </c>
      <c r="I255">
        <v>0</v>
      </c>
      <c r="J255">
        <v>0</v>
      </c>
      <c r="K255">
        <v>0</v>
      </c>
      <c r="L255">
        <v>0</v>
      </c>
      <c r="M255">
        <v>0</v>
      </c>
      <c r="N255">
        <v>0</v>
      </c>
      <c r="O255">
        <v>0</v>
      </c>
      <c r="P255">
        <v>0</v>
      </c>
      <c r="Q255">
        <v>0</v>
      </c>
      <c r="R255">
        <v>0</v>
      </c>
      <c r="S255">
        <v>0</v>
      </c>
      <c r="T255">
        <v>0</v>
      </c>
    </row>
    <row r="256" spans="1:20" x14ac:dyDescent="0.3">
      <c r="A256" t="s">
        <v>49</v>
      </c>
      <c r="B256" t="s">
        <v>49</v>
      </c>
      <c r="C256" t="s">
        <v>49</v>
      </c>
      <c r="D256">
        <v>0</v>
      </c>
      <c r="E256">
        <v>0</v>
      </c>
      <c r="F256">
        <v>0</v>
      </c>
      <c r="G256">
        <v>0</v>
      </c>
      <c r="H256">
        <v>0</v>
      </c>
      <c r="I256">
        <v>0</v>
      </c>
      <c r="J256">
        <v>0</v>
      </c>
      <c r="K256">
        <v>0</v>
      </c>
      <c r="L256">
        <v>0</v>
      </c>
      <c r="M256">
        <v>0</v>
      </c>
      <c r="N256">
        <v>0</v>
      </c>
      <c r="O256">
        <v>0</v>
      </c>
      <c r="P256">
        <v>0</v>
      </c>
      <c r="Q256">
        <v>0</v>
      </c>
      <c r="R256">
        <v>0</v>
      </c>
      <c r="S256">
        <v>0</v>
      </c>
      <c r="T256">
        <v>0</v>
      </c>
    </row>
    <row r="257" spans="1:20" x14ac:dyDescent="0.3">
      <c r="A257" t="s">
        <v>49</v>
      </c>
      <c r="B257" t="s">
        <v>49</v>
      </c>
      <c r="C257" t="s">
        <v>49</v>
      </c>
      <c r="D257">
        <v>0</v>
      </c>
      <c r="E257">
        <v>0</v>
      </c>
      <c r="F257">
        <v>0</v>
      </c>
      <c r="G257">
        <v>0</v>
      </c>
      <c r="H257">
        <v>0</v>
      </c>
      <c r="I257">
        <v>0</v>
      </c>
      <c r="J257">
        <v>0</v>
      </c>
      <c r="K257">
        <v>0</v>
      </c>
      <c r="L257">
        <v>0</v>
      </c>
      <c r="M257">
        <v>0</v>
      </c>
      <c r="N257">
        <v>0</v>
      </c>
      <c r="O257">
        <v>0</v>
      </c>
      <c r="P257">
        <v>0</v>
      </c>
      <c r="Q257">
        <v>0</v>
      </c>
      <c r="R257">
        <v>0</v>
      </c>
      <c r="S257">
        <v>0</v>
      </c>
      <c r="T257">
        <v>0</v>
      </c>
    </row>
    <row r="258" spans="1:20" x14ac:dyDescent="0.3">
      <c r="A258" t="s">
        <v>49</v>
      </c>
      <c r="B258" t="s">
        <v>49</v>
      </c>
      <c r="C258" t="s">
        <v>49</v>
      </c>
      <c r="D258">
        <v>0</v>
      </c>
      <c r="E258">
        <v>0</v>
      </c>
      <c r="F258">
        <v>0</v>
      </c>
      <c r="G258">
        <v>0</v>
      </c>
      <c r="H258">
        <v>0</v>
      </c>
      <c r="I258">
        <v>0</v>
      </c>
      <c r="J258">
        <v>0</v>
      </c>
      <c r="K258">
        <v>0</v>
      </c>
      <c r="L258">
        <v>0</v>
      </c>
      <c r="M258">
        <v>0</v>
      </c>
      <c r="N258">
        <v>0</v>
      </c>
      <c r="O258">
        <v>0</v>
      </c>
      <c r="P258">
        <v>0</v>
      </c>
      <c r="Q258">
        <v>0</v>
      </c>
      <c r="R258">
        <v>0</v>
      </c>
      <c r="S258">
        <v>0</v>
      </c>
      <c r="T258">
        <v>0</v>
      </c>
    </row>
    <row r="259" spans="1:20" x14ac:dyDescent="0.3">
      <c r="A259" t="s">
        <v>49</v>
      </c>
      <c r="B259" t="s">
        <v>49</v>
      </c>
      <c r="C259" t="s">
        <v>49</v>
      </c>
      <c r="D259">
        <v>0</v>
      </c>
      <c r="E259">
        <v>0</v>
      </c>
      <c r="F259">
        <v>0</v>
      </c>
      <c r="G259">
        <v>0</v>
      </c>
      <c r="H259">
        <v>0</v>
      </c>
      <c r="I259">
        <v>0</v>
      </c>
      <c r="J259">
        <v>0</v>
      </c>
      <c r="K259">
        <v>0</v>
      </c>
      <c r="L259">
        <v>0</v>
      </c>
      <c r="M259">
        <v>0</v>
      </c>
      <c r="N259">
        <v>0</v>
      </c>
      <c r="O259">
        <v>0</v>
      </c>
      <c r="P259">
        <v>0</v>
      </c>
      <c r="Q259">
        <v>0</v>
      </c>
      <c r="R259">
        <v>0</v>
      </c>
      <c r="S259">
        <v>0</v>
      </c>
      <c r="T259">
        <v>0</v>
      </c>
    </row>
    <row r="260" spans="1:20" x14ac:dyDescent="0.3">
      <c r="A260" t="s">
        <v>49</v>
      </c>
      <c r="B260" t="s">
        <v>49</v>
      </c>
      <c r="C260" t="s">
        <v>49</v>
      </c>
      <c r="D260">
        <v>0</v>
      </c>
      <c r="E260">
        <v>0</v>
      </c>
      <c r="F260">
        <v>0</v>
      </c>
      <c r="G260">
        <v>0</v>
      </c>
      <c r="H260">
        <v>0</v>
      </c>
      <c r="I260">
        <v>0</v>
      </c>
      <c r="J260">
        <v>0</v>
      </c>
      <c r="K260">
        <v>0</v>
      </c>
      <c r="L260">
        <v>0</v>
      </c>
      <c r="M260">
        <v>0</v>
      </c>
      <c r="N260">
        <v>0</v>
      </c>
      <c r="O260">
        <v>0</v>
      </c>
      <c r="P260">
        <v>0</v>
      </c>
      <c r="Q260">
        <v>0</v>
      </c>
      <c r="R260">
        <v>0</v>
      </c>
      <c r="S260">
        <v>0</v>
      </c>
      <c r="T260">
        <v>0</v>
      </c>
    </row>
    <row r="261" spans="1:20" x14ac:dyDescent="0.3">
      <c r="A261" t="s">
        <v>49</v>
      </c>
      <c r="B261" t="s">
        <v>49</v>
      </c>
      <c r="C261" t="s">
        <v>49</v>
      </c>
      <c r="D261">
        <v>0</v>
      </c>
      <c r="E261">
        <v>0</v>
      </c>
      <c r="F261">
        <v>0</v>
      </c>
      <c r="G261">
        <v>0</v>
      </c>
      <c r="H261">
        <v>0</v>
      </c>
      <c r="I261">
        <v>0</v>
      </c>
      <c r="J261">
        <v>0</v>
      </c>
      <c r="K261">
        <v>0</v>
      </c>
      <c r="L261">
        <v>0</v>
      </c>
      <c r="M261">
        <v>0</v>
      </c>
      <c r="N261">
        <v>0</v>
      </c>
      <c r="O261">
        <v>0</v>
      </c>
      <c r="P261">
        <v>0</v>
      </c>
      <c r="Q261">
        <v>0</v>
      </c>
      <c r="R261">
        <v>0</v>
      </c>
      <c r="S261">
        <v>0</v>
      </c>
      <c r="T261">
        <v>0</v>
      </c>
    </row>
    <row r="262" spans="1:20" x14ac:dyDescent="0.3">
      <c r="A262" t="s">
        <v>49</v>
      </c>
      <c r="B262" t="s">
        <v>49</v>
      </c>
      <c r="C262" t="s">
        <v>49</v>
      </c>
      <c r="D262">
        <v>0</v>
      </c>
      <c r="E262">
        <v>0</v>
      </c>
      <c r="F262">
        <v>0</v>
      </c>
      <c r="G262">
        <v>0</v>
      </c>
      <c r="H262">
        <v>0</v>
      </c>
      <c r="I262">
        <v>0</v>
      </c>
      <c r="J262">
        <v>0</v>
      </c>
      <c r="K262">
        <v>0</v>
      </c>
      <c r="L262">
        <v>0</v>
      </c>
      <c r="M262">
        <v>0</v>
      </c>
      <c r="N262">
        <v>0</v>
      </c>
      <c r="O262">
        <v>0</v>
      </c>
      <c r="P262">
        <v>0</v>
      </c>
      <c r="Q262">
        <v>0</v>
      </c>
      <c r="R262">
        <v>0</v>
      </c>
      <c r="S262">
        <v>0</v>
      </c>
      <c r="T262">
        <v>0</v>
      </c>
    </row>
    <row r="263" spans="1:20" x14ac:dyDescent="0.3">
      <c r="A263" t="s">
        <v>49</v>
      </c>
      <c r="B263" t="s">
        <v>49</v>
      </c>
      <c r="C263" t="s">
        <v>49</v>
      </c>
      <c r="D263">
        <v>0</v>
      </c>
      <c r="E263">
        <v>0</v>
      </c>
      <c r="F263">
        <v>0</v>
      </c>
      <c r="G263">
        <v>0</v>
      </c>
      <c r="H263">
        <v>0</v>
      </c>
      <c r="I263">
        <v>0</v>
      </c>
      <c r="J263">
        <v>0</v>
      </c>
      <c r="K263">
        <v>0</v>
      </c>
      <c r="L263">
        <v>0</v>
      </c>
      <c r="M263">
        <v>0</v>
      </c>
      <c r="N263">
        <v>0</v>
      </c>
      <c r="O263">
        <v>0</v>
      </c>
      <c r="P263">
        <v>0</v>
      </c>
      <c r="Q263">
        <v>0</v>
      </c>
      <c r="R263">
        <v>0</v>
      </c>
      <c r="S263">
        <v>0</v>
      </c>
      <c r="T263">
        <v>0</v>
      </c>
    </row>
    <row r="264" spans="1:20" x14ac:dyDescent="0.3">
      <c r="A264" t="s">
        <v>49</v>
      </c>
      <c r="B264" t="s">
        <v>49</v>
      </c>
      <c r="C264" t="s">
        <v>49</v>
      </c>
      <c r="D264">
        <v>0</v>
      </c>
      <c r="E264">
        <v>0</v>
      </c>
      <c r="F264">
        <v>0</v>
      </c>
      <c r="G264">
        <v>0</v>
      </c>
      <c r="H264">
        <v>0</v>
      </c>
      <c r="I264">
        <v>0</v>
      </c>
      <c r="J264">
        <v>0</v>
      </c>
      <c r="K264">
        <v>0</v>
      </c>
      <c r="L264">
        <v>0</v>
      </c>
      <c r="M264">
        <v>0</v>
      </c>
      <c r="N264">
        <v>0</v>
      </c>
      <c r="O264">
        <v>0</v>
      </c>
      <c r="P264">
        <v>0</v>
      </c>
      <c r="Q264">
        <v>0</v>
      </c>
      <c r="R264">
        <v>0</v>
      </c>
      <c r="S264">
        <v>0</v>
      </c>
      <c r="T264">
        <v>0</v>
      </c>
    </row>
    <row r="265" spans="1:20" x14ac:dyDescent="0.3">
      <c r="A265" t="s">
        <v>49</v>
      </c>
      <c r="B265" t="s">
        <v>49</v>
      </c>
      <c r="C265" t="s">
        <v>49</v>
      </c>
      <c r="D265">
        <v>0</v>
      </c>
      <c r="E265">
        <v>0</v>
      </c>
      <c r="F265">
        <v>0</v>
      </c>
      <c r="G265">
        <v>0</v>
      </c>
      <c r="H265">
        <v>0</v>
      </c>
      <c r="I265">
        <v>0</v>
      </c>
      <c r="J265">
        <v>0</v>
      </c>
      <c r="K265">
        <v>0</v>
      </c>
      <c r="L265">
        <v>0</v>
      </c>
      <c r="M265">
        <v>0</v>
      </c>
      <c r="N265">
        <v>0</v>
      </c>
      <c r="O265">
        <v>0</v>
      </c>
      <c r="P265">
        <v>0</v>
      </c>
      <c r="Q265">
        <v>0</v>
      </c>
      <c r="R265">
        <v>0</v>
      </c>
      <c r="S265">
        <v>0</v>
      </c>
      <c r="T265">
        <v>0</v>
      </c>
    </row>
    <row r="266" spans="1:20" x14ac:dyDescent="0.3">
      <c r="A266" t="s">
        <v>49</v>
      </c>
      <c r="B266" t="s">
        <v>49</v>
      </c>
      <c r="C266" t="s">
        <v>49</v>
      </c>
      <c r="D266">
        <v>0</v>
      </c>
      <c r="E266">
        <v>0</v>
      </c>
      <c r="F266">
        <v>0</v>
      </c>
      <c r="G266">
        <v>0</v>
      </c>
      <c r="H266">
        <v>0</v>
      </c>
      <c r="I266">
        <v>0</v>
      </c>
      <c r="J266">
        <v>0</v>
      </c>
      <c r="K266">
        <v>0</v>
      </c>
      <c r="L266">
        <v>0</v>
      </c>
      <c r="M266">
        <v>0</v>
      </c>
      <c r="N266">
        <v>0</v>
      </c>
      <c r="O266">
        <v>0</v>
      </c>
      <c r="P266">
        <v>0</v>
      </c>
      <c r="Q266">
        <v>0</v>
      </c>
      <c r="R266">
        <v>0</v>
      </c>
      <c r="S266">
        <v>0</v>
      </c>
      <c r="T266">
        <v>0</v>
      </c>
    </row>
    <row r="267" spans="1:20" x14ac:dyDescent="0.3">
      <c r="A267" t="s">
        <v>49</v>
      </c>
      <c r="B267" t="s">
        <v>49</v>
      </c>
      <c r="C267" t="s">
        <v>49</v>
      </c>
      <c r="D267">
        <v>0</v>
      </c>
      <c r="E267">
        <v>0</v>
      </c>
      <c r="F267">
        <v>0</v>
      </c>
      <c r="G267">
        <v>0</v>
      </c>
      <c r="H267">
        <v>0</v>
      </c>
      <c r="I267">
        <v>0</v>
      </c>
      <c r="J267">
        <v>0</v>
      </c>
      <c r="K267">
        <v>0</v>
      </c>
      <c r="L267">
        <v>0</v>
      </c>
      <c r="M267">
        <v>0</v>
      </c>
      <c r="N267">
        <v>0</v>
      </c>
      <c r="O267">
        <v>0</v>
      </c>
      <c r="P267">
        <v>0</v>
      </c>
      <c r="Q267">
        <v>0</v>
      </c>
      <c r="R267">
        <v>0</v>
      </c>
      <c r="S267">
        <v>0</v>
      </c>
      <c r="T267">
        <v>0</v>
      </c>
    </row>
    <row r="268" spans="1:20" x14ac:dyDescent="0.3">
      <c r="A268" t="s">
        <v>49</v>
      </c>
      <c r="B268" t="s">
        <v>49</v>
      </c>
      <c r="C268" t="s">
        <v>49</v>
      </c>
      <c r="D268">
        <v>0</v>
      </c>
      <c r="E268">
        <v>0</v>
      </c>
      <c r="F268">
        <v>0</v>
      </c>
      <c r="G268">
        <v>0</v>
      </c>
      <c r="H268">
        <v>0</v>
      </c>
      <c r="I268">
        <v>0</v>
      </c>
      <c r="J268">
        <v>0</v>
      </c>
      <c r="K268">
        <v>0</v>
      </c>
      <c r="L268">
        <v>0</v>
      </c>
      <c r="M268">
        <v>0</v>
      </c>
      <c r="N268">
        <v>0</v>
      </c>
      <c r="O268">
        <v>0</v>
      </c>
      <c r="P268">
        <v>0</v>
      </c>
      <c r="Q268">
        <v>0</v>
      </c>
      <c r="R268">
        <v>0</v>
      </c>
      <c r="S268">
        <v>0</v>
      </c>
      <c r="T268">
        <v>0</v>
      </c>
    </row>
    <row r="269" spans="1:20" x14ac:dyDescent="0.3">
      <c r="A269" t="s">
        <v>49</v>
      </c>
      <c r="B269" t="s">
        <v>49</v>
      </c>
      <c r="C269" t="s">
        <v>49</v>
      </c>
      <c r="D269">
        <v>0</v>
      </c>
      <c r="E269">
        <v>0</v>
      </c>
      <c r="F269">
        <v>0</v>
      </c>
      <c r="G269">
        <v>0</v>
      </c>
      <c r="H269">
        <v>0</v>
      </c>
      <c r="I269">
        <v>0</v>
      </c>
      <c r="J269">
        <v>0</v>
      </c>
      <c r="K269">
        <v>0</v>
      </c>
      <c r="L269">
        <v>0</v>
      </c>
      <c r="M269">
        <v>0</v>
      </c>
      <c r="N269">
        <v>0</v>
      </c>
      <c r="O269">
        <v>0</v>
      </c>
      <c r="P269">
        <v>0</v>
      </c>
      <c r="Q269">
        <v>0</v>
      </c>
      <c r="R269">
        <v>0</v>
      </c>
      <c r="S269">
        <v>0</v>
      </c>
      <c r="T269">
        <v>0</v>
      </c>
    </row>
    <row r="270" spans="1:20" x14ac:dyDescent="0.3">
      <c r="A270" t="s">
        <v>49</v>
      </c>
      <c r="B270" t="s">
        <v>49</v>
      </c>
      <c r="C270" t="s">
        <v>49</v>
      </c>
      <c r="D270">
        <v>0</v>
      </c>
      <c r="E270">
        <v>0</v>
      </c>
      <c r="F270">
        <v>0</v>
      </c>
      <c r="G270">
        <v>0</v>
      </c>
      <c r="H270">
        <v>0</v>
      </c>
      <c r="I270">
        <v>0</v>
      </c>
      <c r="J270">
        <v>0</v>
      </c>
      <c r="K270">
        <v>0</v>
      </c>
      <c r="L270">
        <v>0</v>
      </c>
      <c r="M270">
        <v>0</v>
      </c>
      <c r="N270">
        <v>0</v>
      </c>
      <c r="O270">
        <v>0</v>
      </c>
      <c r="P270">
        <v>0</v>
      </c>
      <c r="Q270">
        <v>0</v>
      </c>
      <c r="R270">
        <v>0</v>
      </c>
      <c r="S270">
        <v>0</v>
      </c>
      <c r="T270">
        <v>0</v>
      </c>
    </row>
    <row r="271" spans="1:20" x14ac:dyDescent="0.3">
      <c r="A271" t="s">
        <v>49</v>
      </c>
      <c r="B271" t="s">
        <v>49</v>
      </c>
      <c r="C271" t="s">
        <v>49</v>
      </c>
      <c r="D271">
        <v>0</v>
      </c>
      <c r="E271">
        <v>0</v>
      </c>
      <c r="F271">
        <v>0</v>
      </c>
      <c r="G271">
        <v>0</v>
      </c>
      <c r="H271">
        <v>0</v>
      </c>
      <c r="I271">
        <v>0</v>
      </c>
      <c r="J271">
        <v>0</v>
      </c>
      <c r="K271">
        <v>0</v>
      </c>
      <c r="L271">
        <v>0</v>
      </c>
      <c r="M271">
        <v>0</v>
      </c>
      <c r="N271">
        <v>0</v>
      </c>
      <c r="O271">
        <v>0</v>
      </c>
      <c r="P271">
        <v>0</v>
      </c>
      <c r="Q271">
        <v>0</v>
      </c>
      <c r="R271">
        <v>0</v>
      </c>
      <c r="S271">
        <v>0</v>
      </c>
      <c r="T271">
        <v>0</v>
      </c>
    </row>
    <row r="272" spans="1:20" x14ac:dyDescent="0.3">
      <c r="A272" t="s">
        <v>49</v>
      </c>
      <c r="B272" t="s">
        <v>49</v>
      </c>
      <c r="C272" t="s">
        <v>49</v>
      </c>
      <c r="D272">
        <v>0</v>
      </c>
      <c r="E272">
        <v>0</v>
      </c>
      <c r="F272">
        <v>0</v>
      </c>
      <c r="G272">
        <v>0</v>
      </c>
      <c r="H272">
        <v>0</v>
      </c>
      <c r="I272">
        <v>0</v>
      </c>
      <c r="J272">
        <v>0</v>
      </c>
      <c r="K272">
        <v>0</v>
      </c>
      <c r="L272">
        <v>0</v>
      </c>
      <c r="M272">
        <v>0</v>
      </c>
      <c r="N272">
        <v>0</v>
      </c>
      <c r="O272">
        <v>0</v>
      </c>
      <c r="P272">
        <v>0</v>
      </c>
      <c r="Q272">
        <v>0</v>
      </c>
      <c r="R272">
        <v>0</v>
      </c>
      <c r="S272">
        <v>0</v>
      </c>
      <c r="T272">
        <v>0</v>
      </c>
    </row>
    <row r="273" spans="1:20" x14ac:dyDescent="0.3">
      <c r="A273" t="s">
        <v>49</v>
      </c>
      <c r="B273" t="s">
        <v>49</v>
      </c>
      <c r="C273" t="s">
        <v>49</v>
      </c>
      <c r="D273">
        <v>0</v>
      </c>
      <c r="E273">
        <v>0</v>
      </c>
      <c r="F273">
        <v>0</v>
      </c>
      <c r="G273">
        <v>0</v>
      </c>
      <c r="H273">
        <v>0</v>
      </c>
      <c r="I273">
        <v>0</v>
      </c>
      <c r="J273">
        <v>0</v>
      </c>
      <c r="K273">
        <v>0</v>
      </c>
      <c r="L273">
        <v>0</v>
      </c>
      <c r="M273">
        <v>0</v>
      </c>
      <c r="N273">
        <v>0</v>
      </c>
      <c r="O273">
        <v>0</v>
      </c>
      <c r="P273">
        <v>0</v>
      </c>
      <c r="Q273">
        <v>0</v>
      </c>
      <c r="R273">
        <v>0</v>
      </c>
      <c r="S273">
        <v>0</v>
      </c>
      <c r="T273">
        <v>0</v>
      </c>
    </row>
    <row r="274" spans="1:20" x14ac:dyDescent="0.3">
      <c r="A274" t="s">
        <v>49</v>
      </c>
      <c r="B274" t="s">
        <v>49</v>
      </c>
      <c r="C274" t="s">
        <v>49</v>
      </c>
      <c r="D274">
        <v>0</v>
      </c>
      <c r="E274">
        <v>0</v>
      </c>
      <c r="F274">
        <v>0</v>
      </c>
      <c r="G274">
        <v>0</v>
      </c>
      <c r="H274">
        <v>0</v>
      </c>
      <c r="I274">
        <v>0</v>
      </c>
      <c r="J274">
        <v>0</v>
      </c>
      <c r="K274">
        <v>0</v>
      </c>
      <c r="L274">
        <v>0</v>
      </c>
      <c r="M274">
        <v>0</v>
      </c>
      <c r="N274">
        <v>0</v>
      </c>
      <c r="O274">
        <v>0</v>
      </c>
      <c r="P274">
        <v>0</v>
      </c>
      <c r="Q274">
        <v>0</v>
      </c>
      <c r="R274">
        <v>0</v>
      </c>
      <c r="S274">
        <v>0</v>
      </c>
      <c r="T274">
        <v>0</v>
      </c>
    </row>
    <row r="275" spans="1:20" x14ac:dyDescent="0.3">
      <c r="A275" t="s">
        <v>49</v>
      </c>
      <c r="B275" t="s">
        <v>49</v>
      </c>
      <c r="C275" t="s">
        <v>49</v>
      </c>
      <c r="D275">
        <v>0</v>
      </c>
      <c r="E275">
        <v>0</v>
      </c>
      <c r="F275">
        <v>0</v>
      </c>
      <c r="G275">
        <v>0</v>
      </c>
      <c r="H275">
        <v>0</v>
      </c>
      <c r="I275">
        <v>0</v>
      </c>
      <c r="J275">
        <v>0</v>
      </c>
      <c r="K275">
        <v>0</v>
      </c>
      <c r="L275">
        <v>0</v>
      </c>
      <c r="M275">
        <v>0</v>
      </c>
      <c r="N275">
        <v>0</v>
      </c>
      <c r="O275">
        <v>0</v>
      </c>
      <c r="P275">
        <v>0</v>
      </c>
      <c r="Q275">
        <v>0</v>
      </c>
      <c r="R275">
        <v>0</v>
      </c>
      <c r="S275">
        <v>0</v>
      </c>
      <c r="T275">
        <v>0</v>
      </c>
    </row>
    <row r="276" spans="1:20" x14ac:dyDescent="0.3">
      <c r="A276" t="s">
        <v>49</v>
      </c>
      <c r="B276" t="s">
        <v>49</v>
      </c>
      <c r="C276" t="s">
        <v>49</v>
      </c>
      <c r="D276">
        <v>0</v>
      </c>
      <c r="E276">
        <v>0</v>
      </c>
      <c r="F276">
        <v>0</v>
      </c>
      <c r="G276">
        <v>0</v>
      </c>
      <c r="H276">
        <v>0</v>
      </c>
      <c r="I276">
        <v>0</v>
      </c>
      <c r="J276">
        <v>0</v>
      </c>
      <c r="K276">
        <v>0</v>
      </c>
      <c r="L276">
        <v>0</v>
      </c>
      <c r="M276">
        <v>0</v>
      </c>
      <c r="N276">
        <v>0</v>
      </c>
      <c r="O276">
        <v>0</v>
      </c>
      <c r="P276">
        <v>0</v>
      </c>
      <c r="Q276">
        <v>0</v>
      </c>
      <c r="R276">
        <v>0</v>
      </c>
      <c r="S276">
        <v>0</v>
      </c>
      <c r="T276">
        <v>0</v>
      </c>
    </row>
    <row r="277" spans="1:20" x14ac:dyDescent="0.3">
      <c r="A277" t="s">
        <v>49</v>
      </c>
      <c r="B277" t="s">
        <v>49</v>
      </c>
      <c r="C277" t="s">
        <v>49</v>
      </c>
      <c r="D277">
        <v>0</v>
      </c>
      <c r="E277">
        <v>0</v>
      </c>
      <c r="F277">
        <v>0</v>
      </c>
      <c r="G277">
        <v>0</v>
      </c>
      <c r="H277">
        <v>0</v>
      </c>
      <c r="I277">
        <v>0</v>
      </c>
      <c r="J277">
        <v>0</v>
      </c>
      <c r="K277">
        <v>0</v>
      </c>
      <c r="L277">
        <v>0</v>
      </c>
      <c r="M277">
        <v>0</v>
      </c>
      <c r="N277">
        <v>0</v>
      </c>
      <c r="O277">
        <v>0</v>
      </c>
      <c r="P277">
        <v>0</v>
      </c>
      <c r="Q277">
        <v>0</v>
      </c>
      <c r="R277">
        <v>0</v>
      </c>
      <c r="S277">
        <v>0</v>
      </c>
      <c r="T277">
        <v>0</v>
      </c>
    </row>
    <row r="278" spans="1:20" x14ac:dyDescent="0.3">
      <c r="A278" t="s">
        <v>49</v>
      </c>
      <c r="B278" t="s">
        <v>49</v>
      </c>
      <c r="C278" t="s">
        <v>49</v>
      </c>
      <c r="D278">
        <v>0</v>
      </c>
      <c r="E278">
        <v>0</v>
      </c>
      <c r="F278">
        <v>0</v>
      </c>
      <c r="G278">
        <v>0</v>
      </c>
      <c r="H278">
        <v>0</v>
      </c>
      <c r="I278">
        <v>0</v>
      </c>
      <c r="J278">
        <v>0</v>
      </c>
      <c r="K278">
        <v>0</v>
      </c>
      <c r="L278">
        <v>0</v>
      </c>
      <c r="M278">
        <v>0</v>
      </c>
      <c r="N278">
        <v>0</v>
      </c>
      <c r="O278">
        <v>0</v>
      </c>
      <c r="P278">
        <v>0</v>
      </c>
      <c r="Q278">
        <v>0</v>
      </c>
      <c r="R278">
        <v>0</v>
      </c>
      <c r="S278">
        <v>0</v>
      </c>
      <c r="T278">
        <v>0</v>
      </c>
    </row>
    <row r="279" spans="1:20" x14ac:dyDescent="0.3">
      <c r="A279" t="s">
        <v>49</v>
      </c>
      <c r="B279" t="s">
        <v>49</v>
      </c>
      <c r="C279" t="s">
        <v>49</v>
      </c>
      <c r="D279">
        <v>0</v>
      </c>
      <c r="E279">
        <v>0</v>
      </c>
      <c r="F279">
        <v>0</v>
      </c>
      <c r="G279">
        <v>0</v>
      </c>
      <c r="H279">
        <v>0</v>
      </c>
      <c r="I279">
        <v>0</v>
      </c>
      <c r="J279">
        <v>0</v>
      </c>
      <c r="K279">
        <v>0</v>
      </c>
      <c r="L279">
        <v>0</v>
      </c>
      <c r="M279">
        <v>0</v>
      </c>
      <c r="N279">
        <v>0</v>
      </c>
      <c r="O279">
        <v>0</v>
      </c>
      <c r="P279">
        <v>0</v>
      </c>
      <c r="Q279">
        <v>0</v>
      </c>
      <c r="R279">
        <v>0</v>
      </c>
      <c r="S279">
        <v>0</v>
      </c>
      <c r="T279">
        <v>0</v>
      </c>
    </row>
    <row r="280" spans="1:20" x14ac:dyDescent="0.3">
      <c r="A280" t="s">
        <v>49</v>
      </c>
      <c r="B280" t="s">
        <v>49</v>
      </c>
      <c r="C280" t="s">
        <v>49</v>
      </c>
      <c r="D280">
        <v>0</v>
      </c>
      <c r="E280">
        <v>0</v>
      </c>
      <c r="F280">
        <v>0</v>
      </c>
      <c r="G280">
        <v>0</v>
      </c>
      <c r="H280">
        <v>0</v>
      </c>
      <c r="I280">
        <v>0</v>
      </c>
      <c r="J280">
        <v>0</v>
      </c>
      <c r="K280">
        <v>0</v>
      </c>
      <c r="L280">
        <v>0</v>
      </c>
      <c r="M280">
        <v>0</v>
      </c>
      <c r="N280">
        <v>0</v>
      </c>
      <c r="O280">
        <v>0</v>
      </c>
      <c r="P280">
        <v>0</v>
      </c>
      <c r="Q280">
        <v>0</v>
      </c>
      <c r="R280">
        <v>0</v>
      </c>
      <c r="S280">
        <v>0</v>
      </c>
      <c r="T280">
        <v>0</v>
      </c>
    </row>
    <row r="281" spans="1:20" x14ac:dyDescent="0.3">
      <c r="A281" t="s">
        <v>49</v>
      </c>
      <c r="B281" t="s">
        <v>49</v>
      </c>
      <c r="C281" t="s">
        <v>49</v>
      </c>
      <c r="D281">
        <v>0</v>
      </c>
      <c r="E281">
        <v>0</v>
      </c>
      <c r="F281">
        <v>0</v>
      </c>
      <c r="G281">
        <v>0</v>
      </c>
      <c r="H281">
        <v>0</v>
      </c>
      <c r="I281">
        <v>0</v>
      </c>
      <c r="J281">
        <v>0</v>
      </c>
      <c r="K281">
        <v>0</v>
      </c>
      <c r="L281">
        <v>0</v>
      </c>
      <c r="M281">
        <v>0</v>
      </c>
      <c r="N281">
        <v>0</v>
      </c>
      <c r="O281">
        <v>0</v>
      </c>
      <c r="P281">
        <v>0</v>
      </c>
      <c r="Q281">
        <v>0</v>
      </c>
      <c r="R281">
        <v>0</v>
      </c>
      <c r="S281">
        <v>0</v>
      </c>
      <c r="T281">
        <v>0</v>
      </c>
    </row>
    <row r="282" spans="1:20" x14ac:dyDescent="0.3">
      <c r="A282" t="s">
        <v>49</v>
      </c>
      <c r="B282" t="s">
        <v>49</v>
      </c>
      <c r="C282" t="s">
        <v>49</v>
      </c>
      <c r="D282">
        <v>0</v>
      </c>
      <c r="E282">
        <v>0</v>
      </c>
      <c r="F282">
        <v>0</v>
      </c>
      <c r="G282">
        <v>0</v>
      </c>
      <c r="H282">
        <v>0</v>
      </c>
      <c r="I282">
        <v>0</v>
      </c>
      <c r="J282">
        <v>0</v>
      </c>
      <c r="K282">
        <v>0</v>
      </c>
      <c r="L282">
        <v>0</v>
      </c>
      <c r="M282">
        <v>0</v>
      </c>
      <c r="N282">
        <v>0</v>
      </c>
      <c r="O282">
        <v>0</v>
      </c>
      <c r="P282">
        <v>0</v>
      </c>
      <c r="Q282">
        <v>0</v>
      </c>
      <c r="R282">
        <v>0</v>
      </c>
      <c r="S282">
        <v>0</v>
      </c>
      <c r="T282">
        <v>0</v>
      </c>
    </row>
    <row r="283" spans="1:20" x14ac:dyDescent="0.3">
      <c r="A283" t="s">
        <v>49</v>
      </c>
      <c r="B283" t="s">
        <v>49</v>
      </c>
      <c r="C283" t="s">
        <v>49</v>
      </c>
      <c r="D283">
        <v>0</v>
      </c>
      <c r="E283">
        <v>0</v>
      </c>
      <c r="F283">
        <v>0</v>
      </c>
      <c r="G283">
        <v>0</v>
      </c>
      <c r="H283">
        <v>0</v>
      </c>
      <c r="I283">
        <v>0</v>
      </c>
      <c r="J283">
        <v>0</v>
      </c>
      <c r="K283">
        <v>0</v>
      </c>
      <c r="L283">
        <v>0</v>
      </c>
      <c r="M283">
        <v>0</v>
      </c>
      <c r="N283">
        <v>0</v>
      </c>
      <c r="O283">
        <v>0</v>
      </c>
      <c r="P283">
        <v>0</v>
      </c>
      <c r="Q283">
        <v>0</v>
      </c>
      <c r="R283">
        <v>0</v>
      </c>
      <c r="S283">
        <v>0</v>
      </c>
      <c r="T283">
        <v>0</v>
      </c>
    </row>
    <row r="284" spans="1:20" x14ac:dyDescent="0.3">
      <c r="A284" t="s">
        <v>49</v>
      </c>
      <c r="B284" t="s">
        <v>49</v>
      </c>
      <c r="C284" t="s">
        <v>49</v>
      </c>
      <c r="D284">
        <v>0</v>
      </c>
      <c r="E284">
        <v>0</v>
      </c>
      <c r="F284">
        <v>0</v>
      </c>
      <c r="G284">
        <v>0</v>
      </c>
      <c r="H284">
        <v>0</v>
      </c>
      <c r="I284">
        <v>0</v>
      </c>
      <c r="J284">
        <v>0</v>
      </c>
      <c r="K284">
        <v>0</v>
      </c>
      <c r="L284">
        <v>0</v>
      </c>
      <c r="M284">
        <v>0</v>
      </c>
      <c r="N284">
        <v>0</v>
      </c>
      <c r="O284">
        <v>0</v>
      </c>
      <c r="P284">
        <v>0</v>
      </c>
      <c r="Q284">
        <v>0</v>
      </c>
      <c r="R284">
        <v>0</v>
      </c>
      <c r="S284">
        <v>0</v>
      </c>
      <c r="T284">
        <v>0</v>
      </c>
    </row>
    <row r="285" spans="1:20" x14ac:dyDescent="0.3">
      <c r="A285" t="s">
        <v>49</v>
      </c>
      <c r="B285" t="s">
        <v>49</v>
      </c>
      <c r="C285" t="s">
        <v>49</v>
      </c>
      <c r="D285">
        <v>0</v>
      </c>
      <c r="E285">
        <v>0</v>
      </c>
      <c r="F285">
        <v>0</v>
      </c>
      <c r="G285">
        <v>0</v>
      </c>
      <c r="H285">
        <v>0</v>
      </c>
      <c r="I285">
        <v>0</v>
      </c>
      <c r="J285">
        <v>0</v>
      </c>
      <c r="K285">
        <v>0</v>
      </c>
      <c r="L285">
        <v>0</v>
      </c>
      <c r="M285">
        <v>0</v>
      </c>
      <c r="N285">
        <v>0</v>
      </c>
      <c r="O285">
        <v>0</v>
      </c>
      <c r="P285">
        <v>0</v>
      </c>
      <c r="Q285">
        <v>0</v>
      </c>
      <c r="R285">
        <v>0</v>
      </c>
      <c r="S285">
        <v>0</v>
      </c>
      <c r="T285">
        <v>0</v>
      </c>
    </row>
    <row r="286" spans="1:20" x14ac:dyDescent="0.3">
      <c r="A286" t="s">
        <v>49</v>
      </c>
      <c r="B286" t="s">
        <v>49</v>
      </c>
      <c r="C286" t="s">
        <v>49</v>
      </c>
      <c r="D286">
        <v>0</v>
      </c>
      <c r="E286">
        <v>0</v>
      </c>
      <c r="F286">
        <v>0</v>
      </c>
      <c r="G286">
        <v>0</v>
      </c>
      <c r="H286">
        <v>0</v>
      </c>
      <c r="I286">
        <v>0</v>
      </c>
      <c r="J286">
        <v>0</v>
      </c>
      <c r="K286">
        <v>0</v>
      </c>
      <c r="L286">
        <v>0</v>
      </c>
      <c r="M286">
        <v>0</v>
      </c>
      <c r="N286">
        <v>0</v>
      </c>
      <c r="O286">
        <v>0</v>
      </c>
      <c r="P286">
        <v>0</v>
      </c>
      <c r="Q286">
        <v>0</v>
      </c>
      <c r="R286">
        <v>0</v>
      </c>
      <c r="S286">
        <v>0</v>
      </c>
      <c r="T286">
        <v>0</v>
      </c>
    </row>
    <row r="287" spans="1:20" x14ac:dyDescent="0.3">
      <c r="A287" t="s">
        <v>49</v>
      </c>
      <c r="B287" t="s">
        <v>49</v>
      </c>
      <c r="C287" t="s">
        <v>49</v>
      </c>
      <c r="D287">
        <v>0</v>
      </c>
      <c r="E287">
        <v>0</v>
      </c>
      <c r="F287">
        <v>0</v>
      </c>
      <c r="G287">
        <v>0</v>
      </c>
      <c r="H287">
        <v>0</v>
      </c>
      <c r="I287">
        <v>0</v>
      </c>
      <c r="J287">
        <v>0</v>
      </c>
      <c r="K287">
        <v>0</v>
      </c>
      <c r="L287">
        <v>0</v>
      </c>
      <c r="M287">
        <v>0</v>
      </c>
      <c r="N287">
        <v>0</v>
      </c>
      <c r="O287">
        <v>0</v>
      </c>
      <c r="P287">
        <v>0</v>
      </c>
      <c r="Q287">
        <v>0</v>
      </c>
      <c r="R287">
        <v>0</v>
      </c>
      <c r="S287">
        <v>0</v>
      </c>
      <c r="T287">
        <v>0</v>
      </c>
    </row>
    <row r="288" spans="1:20" x14ac:dyDescent="0.3">
      <c r="A288" t="s">
        <v>49</v>
      </c>
      <c r="B288" t="s">
        <v>49</v>
      </c>
      <c r="C288" t="s">
        <v>49</v>
      </c>
      <c r="D288">
        <v>0</v>
      </c>
      <c r="E288">
        <v>0</v>
      </c>
      <c r="F288">
        <v>0</v>
      </c>
      <c r="G288">
        <v>0</v>
      </c>
      <c r="H288">
        <v>0</v>
      </c>
      <c r="I288">
        <v>0</v>
      </c>
      <c r="J288">
        <v>0</v>
      </c>
      <c r="K288">
        <v>0</v>
      </c>
      <c r="L288">
        <v>0</v>
      </c>
      <c r="M288">
        <v>0</v>
      </c>
      <c r="N288">
        <v>0</v>
      </c>
      <c r="O288">
        <v>0</v>
      </c>
      <c r="P288">
        <v>0</v>
      </c>
      <c r="Q288">
        <v>0</v>
      </c>
      <c r="R288">
        <v>0</v>
      </c>
      <c r="S288">
        <v>0</v>
      </c>
      <c r="T288">
        <v>0</v>
      </c>
    </row>
    <row r="289" spans="1:20" x14ac:dyDescent="0.3">
      <c r="A289" t="s">
        <v>49</v>
      </c>
      <c r="B289" t="s">
        <v>49</v>
      </c>
      <c r="C289" t="s">
        <v>49</v>
      </c>
      <c r="D289">
        <v>0</v>
      </c>
      <c r="E289">
        <v>0</v>
      </c>
      <c r="F289">
        <v>0</v>
      </c>
      <c r="G289">
        <v>0</v>
      </c>
      <c r="H289">
        <v>0</v>
      </c>
      <c r="I289">
        <v>0</v>
      </c>
      <c r="J289">
        <v>0</v>
      </c>
      <c r="K289">
        <v>0</v>
      </c>
      <c r="L289">
        <v>0</v>
      </c>
      <c r="M289">
        <v>0</v>
      </c>
      <c r="N289">
        <v>0</v>
      </c>
      <c r="O289">
        <v>0</v>
      </c>
      <c r="P289">
        <v>0</v>
      </c>
      <c r="Q289">
        <v>0</v>
      </c>
      <c r="R289">
        <v>0</v>
      </c>
      <c r="S289">
        <v>0</v>
      </c>
      <c r="T289">
        <v>0</v>
      </c>
    </row>
    <row r="290" spans="1:20" x14ac:dyDescent="0.3">
      <c r="A290" t="s">
        <v>49</v>
      </c>
      <c r="B290" t="s">
        <v>49</v>
      </c>
      <c r="C290" t="s">
        <v>49</v>
      </c>
      <c r="D290">
        <v>0</v>
      </c>
      <c r="E290">
        <v>0</v>
      </c>
      <c r="F290">
        <v>0</v>
      </c>
      <c r="G290">
        <v>0</v>
      </c>
      <c r="H290">
        <v>0</v>
      </c>
      <c r="I290">
        <v>0</v>
      </c>
      <c r="J290">
        <v>0</v>
      </c>
      <c r="K290">
        <v>0</v>
      </c>
      <c r="L290">
        <v>0</v>
      </c>
      <c r="M290">
        <v>0</v>
      </c>
      <c r="N290">
        <v>0</v>
      </c>
      <c r="O290">
        <v>0</v>
      </c>
      <c r="P290">
        <v>0</v>
      </c>
      <c r="Q290">
        <v>0</v>
      </c>
      <c r="R290">
        <v>0</v>
      </c>
      <c r="S290">
        <v>0</v>
      </c>
      <c r="T290">
        <v>0</v>
      </c>
    </row>
    <row r="291" spans="1:20" x14ac:dyDescent="0.3">
      <c r="A291" t="s">
        <v>49</v>
      </c>
      <c r="B291" t="s">
        <v>49</v>
      </c>
      <c r="C291" t="s">
        <v>49</v>
      </c>
      <c r="D291">
        <v>0</v>
      </c>
      <c r="E291">
        <v>0</v>
      </c>
      <c r="F291">
        <v>0</v>
      </c>
      <c r="G291">
        <v>0</v>
      </c>
      <c r="H291">
        <v>0</v>
      </c>
      <c r="I291">
        <v>0</v>
      </c>
      <c r="J291">
        <v>0</v>
      </c>
      <c r="K291">
        <v>0</v>
      </c>
      <c r="L291">
        <v>0</v>
      </c>
      <c r="M291">
        <v>0</v>
      </c>
      <c r="N291">
        <v>0</v>
      </c>
      <c r="O291">
        <v>0</v>
      </c>
      <c r="P291">
        <v>0</v>
      </c>
      <c r="Q291">
        <v>0</v>
      </c>
      <c r="R291">
        <v>0</v>
      </c>
      <c r="S291">
        <v>0</v>
      </c>
      <c r="T291">
        <v>0</v>
      </c>
    </row>
    <row r="292" spans="1:20" x14ac:dyDescent="0.3">
      <c r="A292" t="s">
        <v>49</v>
      </c>
      <c r="B292" t="s">
        <v>49</v>
      </c>
      <c r="C292" t="s">
        <v>49</v>
      </c>
      <c r="D292">
        <v>0</v>
      </c>
      <c r="E292">
        <v>0</v>
      </c>
      <c r="F292">
        <v>0</v>
      </c>
      <c r="G292">
        <v>0</v>
      </c>
      <c r="H292">
        <v>0</v>
      </c>
      <c r="I292">
        <v>0</v>
      </c>
      <c r="J292">
        <v>0</v>
      </c>
      <c r="K292">
        <v>0</v>
      </c>
      <c r="L292">
        <v>0</v>
      </c>
      <c r="M292">
        <v>0</v>
      </c>
      <c r="N292">
        <v>0</v>
      </c>
      <c r="O292">
        <v>0</v>
      </c>
      <c r="P292">
        <v>0</v>
      </c>
      <c r="Q292">
        <v>0</v>
      </c>
      <c r="R292">
        <v>0</v>
      </c>
      <c r="S292">
        <v>0</v>
      </c>
      <c r="T292">
        <v>0</v>
      </c>
    </row>
    <row r="293" spans="1:20" x14ac:dyDescent="0.3">
      <c r="A293" t="s">
        <v>49</v>
      </c>
      <c r="B293" t="s">
        <v>49</v>
      </c>
      <c r="C293" t="s">
        <v>49</v>
      </c>
      <c r="D293">
        <v>0</v>
      </c>
      <c r="E293">
        <v>0</v>
      </c>
      <c r="F293">
        <v>0</v>
      </c>
      <c r="G293">
        <v>0</v>
      </c>
      <c r="H293">
        <v>0</v>
      </c>
      <c r="I293">
        <v>0</v>
      </c>
      <c r="J293">
        <v>0</v>
      </c>
      <c r="K293">
        <v>0</v>
      </c>
      <c r="L293">
        <v>0</v>
      </c>
      <c r="M293">
        <v>0</v>
      </c>
      <c r="N293">
        <v>0</v>
      </c>
      <c r="O293">
        <v>0</v>
      </c>
      <c r="P293">
        <v>0</v>
      </c>
      <c r="Q293">
        <v>0</v>
      </c>
      <c r="R293">
        <v>0</v>
      </c>
      <c r="S293">
        <v>0</v>
      </c>
      <c r="T293">
        <v>0</v>
      </c>
    </row>
    <row r="294" spans="1:20" x14ac:dyDescent="0.3">
      <c r="A294" t="s">
        <v>49</v>
      </c>
      <c r="B294" t="s">
        <v>49</v>
      </c>
      <c r="C294" t="s">
        <v>49</v>
      </c>
      <c r="D294">
        <v>0</v>
      </c>
      <c r="E294">
        <v>0</v>
      </c>
      <c r="F294">
        <v>0</v>
      </c>
      <c r="G294">
        <v>0</v>
      </c>
      <c r="H294">
        <v>0</v>
      </c>
      <c r="I294">
        <v>0</v>
      </c>
      <c r="J294">
        <v>0</v>
      </c>
      <c r="K294">
        <v>0</v>
      </c>
      <c r="L294">
        <v>0</v>
      </c>
      <c r="M294">
        <v>0</v>
      </c>
      <c r="N294">
        <v>0</v>
      </c>
      <c r="O294">
        <v>0</v>
      </c>
      <c r="P294">
        <v>0</v>
      </c>
      <c r="Q294">
        <v>0</v>
      </c>
      <c r="R294">
        <v>0</v>
      </c>
      <c r="S294">
        <v>0</v>
      </c>
      <c r="T294">
        <v>0</v>
      </c>
    </row>
    <row r="295" spans="1:20" x14ac:dyDescent="0.3">
      <c r="A295" t="s">
        <v>49</v>
      </c>
      <c r="B295" t="s">
        <v>49</v>
      </c>
      <c r="C295" t="s">
        <v>49</v>
      </c>
      <c r="D295">
        <v>0</v>
      </c>
      <c r="E295">
        <v>0</v>
      </c>
      <c r="F295">
        <v>0</v>
      </c>
      <c r="G295">
        <v>0</v>
      </c>
      <c r="H295">
        <v>0</v>
      </c>
      <c r="I295">
        <v>0</v>
      </c>
      <c r="J295">
        <v>0</v>
      </c>
      <c r="K295">
        <v>0</v>
      </c>
      <c r="L295">
        <v>0</v>
      </c>
      <c r="M295">
        <v>0</v>
      </c>
      <c r="N295">
        <v>0</v>
      </c>
      <c r="O295">
        <v>0</v>
      </c>
      <c r="P295">
        <v>0</v>
      </c>
      <c r="Q295">
        <v>0</v>
      </c>
      <c r="R295">
        <v>0</v>
      </c>
      <c r="S295">
        <v>0</v>
      </c>
      <c r="T295">
        <v>0</v>
      </c>
    </row>
    <row r="296" spans="1:20" x14ac:dyDescent="0.3">
      <c r="A296" t="s">
        <v>49</v>
      </c>
      <c r="B296" t="s">
        <v>49</v>
      </c>
      <c r="C296" t="s">
        <v>49</v>
      </c>
      <c r="D296">
        <v>0</v>
      </c>
      <c r="E296">
        <v>0</v>
      </c>
      <c r="F296">
        <v>0</v>
      </c>
      <c r="G296">
        <v>0</v>
      </c>
      <c r="H296">
        <v>0</v>
      </c>
      <c r="I296">
        <v>0</v>
      </c>
      <c r="J296">
        <v>0</v>
      </c>
      <c r="K296">
        <v>0</v>
      </c>
      <c r="L296">
        <v>0</v>
      </c>
      <c r="M296">
        <v>0</v>
      </c>
      <c r="N296">
        <v>0</v>
      </c>
      <c r="O296">
        <v>0</v>
      </c>
      <c r="P296">
        <v>0</v>
      </c>
      <c r="Q296">
        <v>0</v>
      </c>
      <c r="R296">
        <v>0</v>
      </c>
      <c r="S296">
        <v>0</v>
      </c>
      <c r="T296">
        <v>0</v>
      </c>
    </row>
    <row r="297" spans="1:20" x14ac:dyDescent="0.3">
      <c r="A297" t="s">
        <v>49</v>
      </c>
      <c r="B297" t="s">
        <v>49</v>
      </c>
      <c r="C297" t="s">
        <v>49</v>
      </c>
      <c r="D297">
        <v>0</v>
      </c>
      <c r="E297">
        <v>0</v>
      </c>
      <c r="F297">
        <v>0</v>
      </c>
      <c r="G297">
        <v>0</v>
      </c>
      <c r="H297">
        <v>0</v>
      </c>
      <c r="I297">
        <v>0</v>
      </c>
      <c r="J297">
        <v>0</v>
      </c>
      <c r="K297">
        <v>0</v>
      </c>
      <c r="L297">
        <v>0</v>
      </c>
      <c r="M297">
        <v>0</v>
      </c>
      <c r="N297">
        <v>0</v>
      </c>
      <c r="O297">
        <v>0</v>
      </c>
      <c r="P297">
        <v>0</v>
      </c>
      <c r="Q297">
        <v>0</v>
      </c>
      <c r="R297">
        <v>0</v>
      </c>
      <c r="S297">
        <v>0</v>
      </c>
      <c r="T297">
        <v>0</v>
      </c>
    </row>
    <row r="298" spans="1:20" x14ac:dyDescent="0.3">
      <c r="A298" t="s">
        <v>49</v>
      </c>
      <c r="B298" t="s">
        <v>49</v>
      </c>
      <c r="C298" t="s">
        <v>49</v>
      </c>
      <c r="D298">
        <v>0</v>
      </c>
      <c r="E298">
        <v>0</v>
      </c>
      <c r="F298">
        <v>0</v>
      </c>
      <c r="G298">
        <v>0</v>
      </c>
      <c r="H298">
        <v>0</v>
      </c>
      <c r="I298">
        <v>0</v>
      </c>
      <c r="J298">
        <v>0</v>
      </c>
      <c r="K298">
        <v>0</v>
      </c>
      <c r="L298">
        <v>0</v>
      </c>
      <c r="M298">
        <v>0</v>
      </c>
      <c r="N298">
        <v>0</v>
      </c>
      <c r="O298">
        <v>0</v>
      </c>
      <c r="P298">
        <v>0</v>
      </c>
      <c r="Q298">
        <v>0</v>
      </c>
      <c r="R298">
        <v>0</v>
      </c>
      <c r="S298">
        <v>0</v>
      </c>
      <c r="T298">
        <v>0</v>
      </c>
    </row>
    <row r="299" spans="1:20" x14ac:dyDescent="0.3">
      <c r="A299" t="s">
        <v>49</v>
      </c>
      <c r="B299" t="s">
        <v>49</v>
      </c>
      <c r="C299" t="s">
        <v>49</v>
      </c>
      <c r="D299">
        <v>0</v>
      </c>
      <c r="E299">
        <v>0</v>
      </c>
      <c r="F299">
        <v>0</v>
      </c>
      <c r="G299">
        <v>0</v>
      </c>
      <c r="H299">
        <v>0</v>
      </c>
      <c r="I299">
        <v>0</v>
      </c>
      <c r="J299">
        <v>0</v>
      </c>
      <c r="K299">
        <v>0</v>
      </c>
      <c r="L299">
        <v>0</v>
      </c>
      <c r="M299">
        <v>0</v>
      </c>
      <c r="N299">
        <v>0</v>
      </c>
      <c r="O299">
        <v>0</v>
      </c>
      <c r="P299">
        <v>0</v>
      </c>
      <c r="Q299">
        <v>0</v>
      </c>
      <c r="R299">
        <v>0</v>
      </c>
      <c r="S299">
        <v>0</v>
      </c>
      <c r="T299">
        <v>0</v>
      </c>
    </row>
    <row r="300" spans="1:20" x14ac:dyDescent="0.3">
      <c r="A300" t="s">
        <v>49</v>
      </c>
      <c r="B300" t="s">
        <v>49</v>
      </c>
      <c r="C300" t="s">
        <v>49</v>
      </c>
      <c r="D300">
        <v>0</v>
      </c>
      <c r="E300">
        <v>0</v>
      </c>
      <c r="F300">
        <v>0</v>
      </c>
      <c r="G300">
        <v>0</v>
      </c>
      <c r="H300">
        <v>0</v>
      </c>
      <c r="I300">
        <v>0</v>
      </c>
      <c r="J300">
        <v>0</v>
      </c>
      <c r="K300">
        <v>0</v>
      </c>
      <c r="L300">
        <v>0</v>
      </c>
      <c r="M300">
        <v>0</v>
      </c>
      <c r="N300">
        <v>0</v>
      </c>
      <c r="O300">
        <v>0</v>
      </c>
      <c r="P300">
        <v>0</v>
      </c>
      <c r="Q300">
        <v>0</v>
      </c>
      <c r="R300">
        <v>0</v>
      </c>
      <c r="S300">
        <v>0</v>
      </c>
      <c r="T300">
        <v>0</v>
      </c>
    </row>
    <row r="301" spans="1:20" x14ac:dyDescent="0.3">
      <c r="A301" t="s">
        <v>49</v>
      </c>
      <c r="B301" t="s">
        <v>49</v>
      </c>
      <c r="C301" t="s">
        <v>49</v>
      </c>
      <c r="D301">
        <v>0</v>
      </c>
      <c r="E301">
        <v>0</v>
      </c>
      <c r="F301">
        <v>0</v>
      </c>
      <c r="G301">
        <v>0</v>
      </c>
      <c r="H301">
        <v>0</v>
      </c>
      <c r="I301">
        <v>0</v>
      </c>
      <c r="J301">
        <v>0</v>
      </c>
      <c r="K301">
        <v>0</v>
      </c>
      <c r="L301">
        <v>0</v>
      </c>
      <c r="M301">
        <v>0</v>
      </c>
      <c r="N301">
        <v>0</v>
      </c>
      <c r="O301">
        <v>0</v>
      </c>
      <c r="P301">
        <v>0</v>
      </c>
      <c r="Q301">
        <v>0</v>
      </c>
      <c r="R301">
        <v>0</v>
      </c>
      <c r="S301">
        <v>0</v>
      </c>
      <c r="T301">
        <v>0</v>
      </c>
    </row>
    <row r="302" spans="1:20" x14ac:dyDescent="0.3">
      <c r="A302" t="s">
        <v>49</v>
      </c>
      <c r="B302" t="s">
        <v>49</v>
      </c>
      <c r="C302" t="s">
        <v>49</v>
      </c>
      <c r="D302">
        <v>0</v>
      </c>
      <c r="E302">
        <v>0</v>
      </c>
      <c r="F302">
        <v>0</v>
      </c>
      <c r="G302">
        <v>0</v>
      </c>
      <c r="H302">
        <v>0</v>
      </c>
      <c r="I302">
        <v>0</v>
      </c>
      <c r="J302">
        <v>0</v>
      </c>
      <c r="K302">
        <v>0</v>
      </c>
      <c r="L302">
        <v>0</v>
      </c>
      <c r="M302">
        <v>0</v>
      </c>
      <c r="N302">
        <v>0</v>
      </c>
      <c r="O302">
        <v>0</v>
      </c>
      <c r="P302">
        <v>0</v>
      </c>
      <c r="Q302">
        <v>0</v>
      </c>
      <c r="R302">
        <v>0</v>
      </c>
      <c r="S302">
        <v>0</v>
      </c>
      <c r="T302">
        <v>0</v>
      </c>
    </row>
    <row r="303" spans="1:20" x14ac:dyDescent="0.3">
      <c r="A303" t="s">
        <v>49</v>
      </c>
      <c r="B303" t="s">
        <v>49</v>
      </c>
      <c r="C303" t="s">
        <v>49</v>
      </c>
      <c r="D303">
        <v>0</v>
      </c>
      <c r="E303">
        <v>0</v>
      </c>
      <c r="F303">
        <v>0</v>
      </c>
      <c r="G303">
        <v>0</v>
      </c>
      <c r="H303">
        <v>0</v>
      </c>
      <c r="I303">
        <v>0</v>
      </c>
      <c r="J303">
        <v>0</v>
      </c>
      <c r="K303">
        <v>0</v>
      </c>
      <c r="L303">
        <v>0</v>
      </c>
      <c r="M303">
        <v>0</v>
      </c>
      <c r="N303">
        <v>0</v>
      </c>
      <c r="O303">
        <v>0</v>
      </c>
      <c r="P303">
        <v>0</v>
      </c>
      <c r="Q303">
        <v>0</v>
      </c>
      <c r="R303">
        <v>0</v>
      </c>
      <c r="S303">
        <v>0</v>
      </c>
      <c r="T303">
        <v>0</v>
      </c>
    </row>
    <row r="304" spans="1:20" x14ac:dyDescent="0.3">
      <c r="A304" t="s">
        <v>49</v>
      </c>
      <c r="B304" t="s">
        <v>49</v>
      </c>
      <c r="C304" t="s">
        <v>49</v>
      </c>
      <c r="D304">
        <v>0</v>
      </c>
      <c r="E304">
        <v>0</v>
      </c>
      <c r="F304">
        <v>0</v>
      </c>
      <c r="G304">
        <v>0</v>
      </c>
      <c r="H304">
        <v>0</v>
      </c>
      <c r="I304">
        <v>0</v>
      </c>
      <c r="J304">
        <v>0</v>
      </c>
      <c r="K304">
        <v>0</v>
      </c>
      <c r="L304">
        <v>0</v>
      </c>
      <c r="M304">
        <v>0</v>
      </c>
      <c r="N304">
        <v>0</v>
      </c>
      <c r="O304">
        <v>0</v>
      </c>
      <c r="P304">
        <v>0</v>
      </c>
      <c r="Q304">
        <v>0</v>
      </c>
      <c r="R304">
        <v>0</v>
      </c>
      <c r="S304">
        <v>0</v>
      </c>
      <c r="T304">
        <v>0</v>
      </c>
    </row>
    <row r="305" spans="1:20" x14ac:dyDescent="0.3">
      <c r="A305" t="s">
        <v>49</v>
      </c>
      <c r="B305" t="s">
        <v>49</v>
      </c>
      <c r="C305" t="s">
        <v>49</v>
      </c>
      <c r="D305">
        <v>0</v>
      </c>
      <c r="E305">
        <v>0</v>
      </c>
      <c r="F305">
        <v>0</v>
      </c>
      <c r="G305">
        <v>0</v>
      </c>
      <c r="H305">
        <v>0</v>
      </c>
      <c r="I305">
        <v>0</v>
      </c>
      <c r="J305">
        <v>0</v>
      </c>
      <c r="K305">
        <v>0</v>
      </c>
      <c r="L305">
        <v>0</v>
      </c>
      <c r="M305">
        <v>0</v>
      </c>
      <c r="N305">
        <v>0</v>
      </c>
      <c r="O305">
        <v>0</v>
      </c>
      <c r="P305">
        <v>0</v>
      </c>
      <c r="Q305">
        <v>0</v>
      </c>
      <c r="R305">
        <v>0</v>
      </c>
      <c r="S305">
        <v>0</v>
      </c>
      <c r="T305">
        <v>0</v>
      </c>
    </row>
    <row r="306" spans="1:20" x14ac:dyDescent="0.3">
      <c r="A306" t="s">
        <v>49</v>
      </c>
      <c r="B306" t="s">
        <v>49</v>
      </c>
      <c r="C306" t="s">
        <v>49</v>
      </c>
      <c r="D306">
        <v>0</v>
      </c>
      <c r="E306">
        <v>0</v>
      </c>
      <c r="F306">
        <v>0</v>
      </c>
      <c r="G306">
        <v>0</v>
      </c>
      <c r="H306">
        <v>0</v>
      </c>
      <c r="I306">
        <v>0</v>
      </c>
      <c r="J306">
        <v>0</v>
      </c>
      <c r="K306">
        <v>0</v>
      </c>
      <c r="L306">
        <v>0</v>
      </c>
      <c r="M306">
        <v>0</v>
      </c>
      <c r="N306">
        <v>0</v>
      </c>
      <c r="O306">
        <v>0</v>
      </c>
      <c r="P306">
        <v>0</v>
      </c>
      <c r="Q306">
        <v>0</v>
      </c>
      <c r="R306">
        <v>0</v>
      </c>
      <c r="S306">
        <v>0</v>
      </c>
      <c r="T306">
        <v>0</v>
      </c>
    </row>
    <row r="307" spans="1:20" x14ac:dyDescent="0.3">
      <c r="A307" t="s">
        <v>49</v>
      </c>
      <c r="B307" t="s">
        <v>49</v>
      </c>
      <c r="C307" t="s">
        <v>49</v>
      </c>
      <c r="D307">
        <v>0</v>
      </c>
      <c r="E307">
        <v>0</v>
      </c>
      <c r="F307">
        <v>0</v>
      </c>
      <c r="G307">
        <v>0</v>
      </c>
      <c r="H307">
        <v>0</v>
      </c>
      <c r="I307">
        <v>0</v>
      </c>
      <c r="J307">
        <v>0</v>
      </c>
      <c r="K307">
        <v>0</v>
      </c>
      <c r="L307">
        <v>0</v>
      </c>
      <c r="M307">
        <v>0</v>
      </c>
      <c r="N307">
        <v>0</v>
      </c>
      <c r="O307">
        <v>0</v>
      </c>
      <c r="P307">
        <v>0</v>
      </c>
      <c r="Q307">
        <v>0</v>
      </c>
      <c r="R307">
        <v>0</v>
      </c>
      <c r="S307">
        <v>0</v>
      </c>
      <c r="T307">
        <v>0</v>
      </c>
    </row>
    <row r="308" spans="1:20" x14ac:dyDescent="0.3">
      <c r="A308" t="s">
        <v>49</v>
      </c>
      <c r="B308" t="s">
        <v>49</v>
      </c>
      <c r="C308" t="s">
        <v>49</v>
      </c>
      <c r="D308">
        <v>0</v>
      </c>
      <c r="E308">
        <v>0</v>
      </c>
      <c r="F308">
        <v>0</v>
      </c>
      <c r="G308">
        <v>0</v>
      </c>
      <c r="H308">
        <v>0</v>
      </c>
      <c r="I308">
        <v>0</v>
      </c>
      <c r="J308">
        <v>0</v>
      </c>
      <c r="K308">
        <v>0</v>
      </c>
      <c r="L308">
        <v>0</v>
      </c>
      <c r="M308">
        <v>0</v>
      </c>
      <c r="N308">
        <v>0</v>
      </c>
      <c r="O308">
        <v>0</v>
      </c>
      <c r="P308">
        <v>0</v>
      </c>
      <c r="Q308">
        <v>0</v>
      </c>
      <c r="R308">
        <v>0</v>
      </c>
      <c r="S308">
        <v>0</v>
      </c>
      <c r="T308">
        <v>0</v>
      </c>
    </row>
    <row r="309" spans="1:20" x14ac:dyDescent="0.3">
      <c r="A309" t="s">
        <v>49</v>
      </c>
      <c r="B309" t="s">
        <v>49</v>
      </c>
      <c r="C309" t="s">
        <v>49</v>
      </c>
      <c r="D309">
        <v>0</v>
      </c>
      <c r="E309">
        <v>0</v>
      </c>
      <c r="F309">
        <v>0</v>
      </c>
      <c r="G309">
        <v>0</v>
      </c>
      <c r="H309">
        <v>0</v>
      </c>
      <c r="I309">
        <v>0</v>
      </c>
      <c r="J309">
        <v>0</v>
      </c>
      <c r="K309">
        <v>0</v>
      </c>
      <c r="L309">
        <v>0</v>
      </c>
      <c r="M309">
        <v>0</v>
      </c>
      <c r="N309">
        <v>0</v>
      </c>
      <c r="O309">
        <v>0</v>
      </c>
      <c r="P309">
        <v>0</v>
      </c>
      <c r="Q309">
        <v>0</v>
      </c>
      <c r="R309">
        <v>0</v>
      </c>
      <c r="S309">
        <v>0</v>
      </c>
      <c r="T309">
        <v>0</v>
      </c>
    </row>
    <row r="310" spans="1:20" x14ac:dyDescent="0.3">
      <c r="A310" t="s">
        <v>49</v>
      </c>
      <c r="B310" t="s">
        <v>49</v>
      </c>
      <c r="C310" t="s">
        <v>49</v>
      </c>
      <c r="D310">
        <v>0</v>
      </c>
      <c r="E310">
        <v>0</v>
      </c>
      <c r="F310">
        <v>0</v>
      </c>
      <c r="G310">
        <v>0</v>
      </c>
      <c r="H310">
        <v>0</v>
      </c>
      <c r="I310">
        <v>0</v>
      </c>
      <c r="J310">
        <v>0</v>
      </c>
      <c r="K310">
        <v>0</v>
      </c>
      <c r="L310">
        <v>0</v>
      </c>
      <c r="M310">
        <v>0</v>
      </c>
      <c r="N310">
        <v>0</v>
      </c>
      <c r="O310">
        <v>0</v>
      </c>
      <c r="P310">
        <v>0</v>
      </c>
      <c r="Q310">
        <v>0</v>
      </c>
      <c r="R310">
        <v>0</v>
      </c>
      <c r="S310">
        <v>0</v>
      </c>
      <c r="T310">
        <v>0</v>
      </c>
    </row>
    <row r="311" spans="1:20" x14ac:dyDescent="0.3">
      <c r="A311" t="s">
        <v>49</v>
      </c>
      <c r="B311" t="s">
        <v>49</v>
      </c>
      <c r="C311" t="s">
        <v>49</v>
      </c>
      <c r="D311">
        <v>0</v>
      </c>
      <c r="E311">
        <v>0</v>
      </c>
      <c r="F311">
        <v>0</v>
      </c>
      <c r="G311">
        <v>0</v>
      </c>
      <c r="H311">
        <v>0</v>
      </c>
      <c r="I311">
        <v>0</v>
      </c>
      <c r="J311">
        <v>0</v>
      </c>
      <c r="K311">
        <v>0</v>
      </c>
      <c r="L311">
        <v>0</v>
      </c>
      <c r="M311">
        <v>0</v>
      </c>
      <c r="N311">
        <v>0</v>
      </c>
      <c r="O311">
        <v>0</v>
      </c>
      <c r="P311">
        <v>0</v>
      </c>
      <c r="Q311">
        <v>0</v>
      </c>
      <c r="R311">
        <v>0</v>
      </c>
      <c r="S311">
        <v>0</v>
      </c>
      <c r="T311">
        <v>0</v>
      </c>
    </row>
    <row r="312" spans="1:20" x14ac:dyDescent="0.3">
      <c r="A312" t="s">
        <v>49</v>
      </c>
      <c r="B312" t="s">
        <v>49</v>
      </c>
      <c r="C312" t="s">
        <v>49</v>
      </c>
      <c r="D312">
        <v>0</v>
      </c>
      <c r="E312">
        <v>0</v>
      </c>
      <c r="F312">
        <v>0</v>
      </c>
      <c r="G312">
        <v>0</v>
      </c>
      <c r="H312">
        <v>0</v>
      </c>
      <c r="I312">
        <v>0</v>
      </c>
      <c r="J312">
        <v>0</v>
      </c>
      <c r="K312">
        <v>0</v>
      </c>
      <c r="L312">
        <v>0</v>
      </c>
      <c r="M312">
        <v>0</v>
      </c>
      <c r="N312">
        <v>0</v>
      </c>
      <c r="O312">
        <v>0</v>
      </c>
      <c r="P312">
        <v>0</v>
      </c>
      <c r="Q312">
        <v>0</v>
      </c>
      <c r="R312">
        <v>0</v>
      </c>
      <c r="S312">
        <v>0</v>
      </c>
      <c r="T312">
        <v>0</v>
      </c>
    </row>
    <row r="313" spans="1:20" x14ac:dyDescent="0.3">
      <c r="A313" t="s">
        <v>49</v>
      </c>
      <c r="B313" t="s">
        <v>49</v>
      </c>
      <c r="C313" t="s">
        <v>49</v>
      </c>
      <c r="D313">
        <v>0</v>
      </c>
      <c r="E313">
        <v>0</v>
      </c>
      <c r="F313">
        <v>0</v>
      </c>
      <c r="G313">
        <v>0</v>
      </c>
      <c r="H313">
        <v>0</v>
      </c>
      <c r="I313">
        <v>0</v>
      </c>
      <c r="J313">
        <v>0</v>
      </c>
      <c r="K313">
        <v>0</v>
      </c>
      <c r="L313">
        <v>0</v>
      </c>
      <c r="M313">
        <v>0</v>
      </c>
      <c r="N313">
        <v>0</v>
      </c>
      <c r="O313">
        <v>0</v>
      </c>
      <c r="P313">
        <v>0</v>
      </c>
      <c r="Q313">
        <v>0</v>
      </c>
      <c r="R313">
        <v>0</v>
      </c>
      <c r="S313">
        <v>0</v>
      </c>
      <c r="T313">
        <v>0</v>
      </c>
    </row>
    <row r="314" spans="1:20" x14ac:dyDescent="0.3">
      <c r="A314" t="s">
        <v>49</v>
      </c>
      <c r="B314" t="s">
        <v>49</v>
      </c>
      <c r="C314" t="s">
        <v>49</v>
      </c>
      <c r="D314">
        <v>0</v>
      </c>
      <c r="E314">
        <v>0</v>
      </c>
      <c r="F314">
        <v>0</v>
      </c>
      <c r="G314">
        <v>0</v>
      </c>
      <c r="H314">
        <v>0</v>
      </c>
      <c r="I314">
        <v>0</v>
      </c>
      <c r="J314">
        <v>0</v>
      </c>
      <c r="K314">
        <v>0</v>
      </c>
      <c r="L314">
        <v>0</v>
      </c>
      <c r="M314">
        <v>0</v>
      </c>
      <c r="N314">
        <v>0</v>
      </c>
      <c r="O314">
        <v>0</v>
      </c>
      <c r="P314">
        <v>0</v>
      </c>
      <c r="Q314">
        <v>0</v>
      </c>
      <c r="R314">
        <v>0</v>
      </c>
      <c r="S314">
        <v>0</v>
      </c>
      <c r="T314">
        <v>0</v>
      </c>
    </row>
    <row r="315" spans="1:20" x14ac:dyDescent="0.3">
      <c r="A315" t="s">
        <v>49</v>
      </c>
      <c r="B315" t="s">
        <v>49</v>
      </c>
      <c r="C315" t="s">
        <v>49</v>
      </c>
      <c r="D315">
        <v>0</v>
      </c>
      <c r="E315">
        <v>0</v>
      </c>
      <c r="F315">
        <v>0</v>
      </c>
      <c r="G315">
        <v>0</v>
      </c>
      <c r="H315">
        <v>0</v>
      </c>
      <c r="I315">
        <v>0</v>
      </c>
      <c r="J315">
        <v>0</v>
      </c>
      <c r="K315">
        <v>0</v>
      </c>
      <c r="L315">
        <v>0</v>
      </c>
      <c r="M315">
        <v>0</v>
      </c>
      <c r="N315">
        <v>0</v>
      </c>
      <c r="O315">
        <v>0</v>
      </c>
      <c r="P315">
        <v>0</v>
      </c>
      <c r="Q315">
        <v>0</v>
      </c>
      <c r="R315">
        <v>0</v>
      </c>
      <c r="S315">
        <v>0</v>
      </c>
      <c r="T315">
        <v>0</v>
      </c>
    </row>
    <row r="316" spans="1:20" x14ac:dyDescent="0.3">
      <c r="A316" t="s">
        <v>49</v>
      </c>
      <c r="B316" t="s">
        <v>49</v>
      </c>
      <c r="C316" t="s">
        <v>49</v>
      </c>
      <c r="D316">
        <v>0</v>
      </c>
      <c r="E316">
        <v>0</v>
      </c>
      <c r="F316">
        <v>0</v>
      </c>
      <c r="G316">
        <v>0</v>
      </c>
      <c r="H316">
        <v>0</v>
      </c>
      <c r="I316">
        <v>0</v>
      </c>
      <c r="J316">
        <v>0</v>
      </c>
      <c r="K316">
        <v>0</v>
      </c>
      <c r="L316">
        <v>0</v>
      </c>
      <c r="M316">
        <v>0</v>
      </c>
      <c r="N316">
        <v>0</v>
      </c>
      <c r="O316">
        <v>0</v>
      </c>
      <c r="P316">
        <v>0</v>
      </c>
      <c r="Q316">
        <v>0</v>
      </c>
      <c r="R316">
        <v>0</v>
      </c>
      <c r="S316">
        <v>0</v>
      </c>
      <c r="T316">
        <v>0</v>
      </c>
    </row>
    <row r="317" spans="1:20" x14ac:dyDescent="0.3">
      <c r="A317" t="s">
        <v>49</v>
      </c>
      <c r="B317" t="s">
        <v>49</v>
      </c>
      <c r="C317" t="s">
        <v>49</v>
      </c>
      <c r="D317">
        <v>0</v>
      </c>
      <c r="E317">
        <v>0</v>
      </c>
      <c r="F317">
        <v>0</v>
      </c>
      <c r="G317">
        <v>0</v>
      </c>
      <c r="H317">
        <v>0</v>
      </c>
      <c r="I317">
        <v>0</v>
      </c>
      <c r="J317">
        <v>0</v>
      </c>
      <c r="K317">
        <v>0</v>
      </c>
      <c r="L317">
        <v>0</v>
      </c>
      <c r="M317">
        <v>0</v>
      </c>
      <c r="N317">
        <v>0</v>
      </c>
      <c r="O317">
        <v>0</v>
      </c>
      <c r="P317">
        <v>0</v>
      </c>
      <c r="Q317">
        <v>0</v>
      </c>
      <c r="R317">
        <v>0</v>
      </c>
      <c r="S317">
        <v>0</v>
      </c>
      <c r="T317">
        <v>0</v>
      </c>
    </row>
    <row r="318" spans="1:20" x14ac:dyDescent="0.3">
      <c r="A318" t="s">
        <v>49</v>
      </c>
      <c r="B318" t="s">
        <v>49</v>
      </c>
      <c r="C318" t="s">
        <v>49</v>
      </c>
      <c r="D318">
        <v>0</v>
      </c>
      <c r="E318">
        <v>0</v>
      </c>
      <c r="F318">
        <v>0</v>
      </c>
      <c r="G318">
        <v>0</v>
      </c>
      <c r="H318">
        <v>0</v>
      </c>
      <c r="I318">
        <v>0</v>
      </c>
      <c r="J318">
        <v>0</v>
      </c>
      <c r="K318">
        <v>0</v>
      </c>
      <c r="L318">
        <v>0</v>
      </c>
      <c r="M318">
        <v>0</v>
      </c>
      <c r="N318">
        <v>0</v>
      </c>
      <c r="O318">
        <v>0</v>
      </c>
      <c r="P318">
        <v>0</v>
      </c>
      <c r="Q318">
        <v>0</v>
      </c>
      <c r="R318">
        <v>0</v>
      </c>
      <c r="S318">
        <v>0</v>
      </c>
      <c r="T318">
        <v>0</v>
      </c>
    </row>
    <row r="319" spans="1:20" x14ac:dyDescent="0.3">
      <c r="A319" t="s">
        <v>49</v>
      </c>
      <c r="B319" t="s">
        <v>49</v>
      </c>
      <c r="C319" t="s">
        <v>49</v>
      </c>
      <c r="D319">
        <v>0</v>
      </c>
      <c r="E319">
        <v>0</v>
      </c>
      <c r="F319">
        <v>0</v>
      </c>
      <c r="G319">
        <v>0</v>
      </c>
      <c r="H319">
        <v>0</v>
      </c>
      <c r="I319">
        <v>0</v>
      </c>
      <c r="J319">
        <v>0</v>
      </c>
      <c r="K319">
        <v>0</v>
      </c>
      <c r="L319">
        <v>0</v>
      </c>
      <c r="M319">
        <v>0</v>
      </c>
      <c r="N319">
        <v>0</v>
      </c>
      <c r="O319">
        <v>0</v>
      </c>
      <c r="P319">
        <v>0</v>
      </c>
      <c r="Q319">
        <v>0</v>
      </c>
      <c r="R319">
        <v>0</v>
      </c>
      <c r="S319">
        <v>0</v>
      </c>
      <c r="T319">
        <v>0</v>
      </c>
    </row>
    <row r="320" spans="1:20" x14ac:dyDescent="0.3">
      <c r="A320" t="s">
        <v>49</v>
      </c>
      <c r="B320" t="s">
        <v>49</v>
      </c>
      <c r="C320" t="s">
        <v>49</v>
      </c>
      <c r="D320">
        <v>0</v>
      </c>
      <c r="E320">
        <v>0</v>
      </c>
      <c r="F320">
        <v>0</v>
      </c>
      <c r="G320">
        <v>0</v>
      </c>
      <c r="H320">
        <v>0</v>
      </c>
      <c r="I320">
        <v>0</v>
      </c>
      <c r="J320">
        <v>0</v>
      </c>
      <c r="K320">
        <v>0</v>
      </c>
      <c r="L320">
        <v>0</v>
      </c>
      <c r="M320">
        <v>0</v>
      </c>
      <c r="N320">
        <v>0</v>
      </c>
      <c r="O320">
        <v>0</v>
      </c>
      <c r="P320">
        <v>0</v>
      </c>
      <c r="Q320">
        <v>0</v>
      </c>
      <c r="R320">
        <v>0</v>
      </c>
      <c r="S320">
        <v>0</v>
      </c>
      <c r="T320">
        <v>0</v>
      </c>
    </row>
    <row r="321" spans="1:20" x14ac:dyDescent="0.3">
      <c r="A321" t="s">
        <v>49</v>
      </c>
      <c r="B321" t="s">
        <v>49</v>
      </c>
      <c r="C321" t="s">
        <v>49</v>
      </c>
      <c r="D321">
        <v>0</v>
      </c>
      <c r="E321">
        <v>0</v>
      </c>
      <c r="F321">
        <v>0</v>
      </c>
      <c r="G321">
        <v>0</v>
      </c>
      <c r="H321">
        <v>0</v>
      </c>
      <c r="I321">
        <v>0</v>
      </c>
      <c r="J321">
        <v>0</v>
      </c>
      <c r="K321">
        <v>0</v>
      </c>
      <c r="L321">
        <v>0</v>
      </c>
      <c r="M321">
        <v>0</v>
      </c>
      <c r="N321">
        <v>0</v>
      </c>
      <c r="O321">
        <v>0</v>
      </c>
      <c r="P321">
        <v>0</v>
      </c>
      <c r="Q321">
        <v>0</v>
      </c>
      <c r="R321">
        <v>0</v>
      </c>
      <c r="S321">
        <v>0</v>
      </c>
      <c r="T321">
        <v>0</v>
      </c>
    </row>
    <row r="322" spans="1:20" x14ac:dyDescent="0.3">
      <c r="A322" t="s">
        <v>49</v>
      </c>
      <c r="B322" t="s">
        <v>49</v>
      </c>
      <c r="C322" t="s">
        <v>49</v>
      </c>
      <c r="D322">
        <v>0</v>
      </c>
      <c r="E322">
        <v>0</v>
      </c>
      <c r="F322">
        <v>0</v>
      </c>
      <c r="G322">
        <v>0</v>
      </c>
      <c r="H322">
        <v>0</v>
      </c>
      <c r="I322">
        <v>0</v>
      </c>
      <c r="J322">
        <v>0</v>
      </c>
      <c r="K322">
        <v>0</v>
      </c>
      <c r="L322">
        <v>0</v>
      </c>
      <c r="M322">
        <v>0</v>
      </c>
      <c r="N322">
        <v>0</v>
      </c>
      <c r="O322">
        <v>0</v>
      </c>
      <c r="P322">
        <v>0</v>
      </c>
      <c r="Q322">
        <v>0</v>
      </c>
      <c r="R322">
        <v>0</v>
      </c>
      <c r="S322">
        <v>0</v>
      </c>
      <c r="T322">
        <v>0</v>
      </c>
    </row>
    <row r="323" spans="1:20" x14ac:dyDescent="0.3">
      <c r="A323" t="s">
        <v>49</v>
      </c>
      <c r="B323" t="s">
        <v>49</v>
      </c>
      <c r="C323" t="s">
        <v>49</v>
      </c>
      <c r="D323">
        <v>0</v>
      </c>
      <c r="E323">
        <v>0</v>
      </c>
      <c r="F323">
        <v>0</v>
      </c>
      <c r="G323">
        <v>0</v>
      </c>
      <c r="H323">
        <v>0</v>
      </c>
      <c r="I323">
        <v>0</v>
      </c>
      <c r="J323">
        <v>0</v>
      </c>
      <c r="K323">
        <v>0</v>
      </c>
      <c r="L323">
        <v>0</v>
      </c>
      <c r="M323">
        <v>0</v>
      </c>
      <c r="N323">
        <v>0</v>
      </c>
      <c r="O323">
        <v>0</v>
      </c>
      <c r="P323">
        <v>0</v>
      </c>
      <c r="Q323">
        <v>0</v>
      </c>
      <c r="R323">
        <v>0</v>
      </c>
      <c r="S323">
        <v>0</v>
      </c>
      <c r="T323">
        <v>0</v>
      </c>
    </row>
    <row r="324" spans="1:20" x14ac:dyDescent="0.3">
      <c r="A324" t="s">
        <v>49</v>
      </c>
      <c r="B324" t="s">
        <v>49</v>
      </c>
      <c r="C324" t="s">
        <v>49</v>
      </c>
      <c r="D324">
        <v>0</v>
      </c>
      <c r="E324">
        <v>0</v>
      </c>
      <c r="F324">
        <v>0</v>
      </c>
      <c r="G324">
        <v>0</v>
      </c>
      <c r="H324">
        <v>0</v>
      </c>
      <c r="I324">
        <v>0</v>
      </c>
      <c r="J324">
        <v>0</v>
      </c>
      <c r="K324">
        <v>0</v>
      </c>
      <c r="L324">
        <v>0</v>
      </c>
      <c r="M324">
        <v>0</v>
      </c>
      <c r="N324">
        <v>0</v>
      </c>
      <c r="O324">
        <v>0</v>
      </c>
      <c r="P324">
        <v>0</v>
      </c>
      <c r="Q324">
        <v>0</v>
      </c>
      <c r="R324">
        <v>0</v>
      </c>
      <c r="S324">
        <v>0</v>
      </c>
      <c r="T324">
        <v>0</v>
      </c>
    </row>
    <row r="325" spans="1:20" x14ac:dyDescent="0.3">
      <c r="A325" t="s">
        <v>49</v>
      </c>
      <c r="B325" t="s">
        <v>49</v>
      </c>
      <c r="C325" t="s">
        <v>49</v>
      </c>
      <c r="D325">
        <v>0</v>
      </c>
      <c r="E325">
        <v>0</v>
      </c>
      <c r="F325">
        <v>0</v>
      </c>
      <c r="G325">
        <v>0</v>
      </c>
      <c r="H325">
        <v>0</v>
      </c>
      <c r="I325">
        <v>0</v>
      </c>
      <c r="J325">
        <v>0</v>
      </c>
      <c r="K325">
        <v>0</v>
      </c>
      <c r="L325">
        <v>0</v>
      </c>
      <c r="M325">
        <v>0</v>
      </c>
      <c r="N325">
        <v>0</v>
      </c>
      <c r="O325">
        <v>0</v>
      </c>
      <c r="P325">
        <v>0</v>
      </c>
      <c r="Q325">
        <v>0</v>
      </c>
      <c r="R325">
        <v>0</v>
      </c>
      <c r="S325">
        <v>0</v>
      </c>
      <c r="T325">
        <v>0</v>
      </c>
    </row>
    <row r="326" spans="1:20" x14ac:dyDescent="0.3">
      <c r="A326" t="s">
        <v>49</v>
      </c>
      <c r="B326" t="s">
        <v>49</v>
      </c>
      <c r="C326" t="s">
        <v>49</v>
      </c>
      <c r="D326">
        <v>0</v>
      </c>
      <c r="E326">
        <v>0</v>
      </c>
      <c r="F326">
        <v>0</v>
      </c>
      <c r="G326">
        <v>0</v>
      </c>
      <c r="H326">
        <v>0</v>
      </c>
      <c r="I326">
        <v>0</v>
      </c>
      <c r="J326">
        <v>0</v>
      </c>
      <c r="K326">
        <v>0</v>
      </c>
      <c r="L326">
        <v>0</v>
      </c>
      <c r="M326">
        <v>0</v>
      </c>
      <c r="N326">
        <v>0</v>
      </c>
      <c r="O326">
        <v>0</v>
      </c>
      <c r="P326">
        <v>0</v>
      </c>
      <c r="Q326">
        <v>0</v>
      </c>
      <c r="R326">
        <v>0</v>
      </c>
      <c r="S326">
        <v>0</v>
      </c>
      <c r="T326">
        <v>0</v>
      </c>
    </row>
    <row r="327" spans="1:20" x14ac:dyDescent="0.3">
      <c r="A327" t="s">
        <v>49</v>
      </c>
      <c r="B327" t="s">
        <v>49</v>
      </c>
      <c r="C327" t="s">
        <v>49</v>
      </c>
      <c r="D327">
        <v>0</v>
      </c>
      <c r="E327">
        <v>0</v>
      </c>
      <c r="F327">
        <v>0</v>
      </c>
      <c r="G327">
        <v>0</v>
      </c>
      <c r="H327">
        <v>0</v>
      </c>
      <c r="I327">
        <v>0</v>
      </c>
      <c r="J327">
        <v>0</v>
      </c>
      <c r="K327">
        <v>0</v>
      </c>
      <c r="L327">
        <v>0</v>
      </c>
      <c r="M327">
        <v>0</v>
      </c>
      <c r="N327">
        <v>0</v>
      </c>
      <c r="O327">
        <v>0</v>
      </c>
      <c r="P327">
        <v>0</v>
      </c>
      <c r="Q327">
        <v>0</v>
      </c>
      <c r="R327">
        <v>0</v>
      </c>
      <c r="S327">
        <v>0</v>
      </c>
      <c r="T327">
        <v>0</v>
      </c>
    </row>
    <row r="328" spans="1:20" x14ac:dyDescent="0.3">
      <c r="A328" t="s">
        <v>49</v>
      </c>
      <c r="B328" t="s">
        <v>49</v>
      </c>
      <c r="C328" t="s">
        <v>49</v>
      </c>
      <c r="D328">
        <v>0</v>
      </c>
      <c r="E328">
        <v>0</v>
      </c>
      <c r="F328">
        <v>0</v>
      </c>
      <c r="G328">
        <v>0</v>
      </c>
      <c r="H328">
        <v>0</v>
      </c>
      <c r="I328">
        <v>0</v>
      </c>
      <c r="J328">
        <v>0</v>
      </c>
      <c r="K328">
        <v>0</v>
      </c>
      <c r="L328">
        <v>0</v>
      </c>
      <c r="M328">
        <v>0</v>
      </c>
      <c r="N328">
        <v>0</v>
      </c>
      <c r="O328">
        <v>0</v>
      </c>
      <c r="P328">
        <v>0</v>
      </c>
      <c r="Q328">
        <v>0</v>
      </c>
      <c r="R328">
        <v>0</v>
      </c>
      <c r="S328">
        <v>0</v>
      </c>
      <c r="T328">
        <v>0</v>
      </c>
    </row>
    <row r="329" spans="1:20" x14ac:dyDescent="0.3">
      <c r="A329" t="s">
        <v>49</v>
      </c>
      <c r="B329" t="s">
        <v>49</v>
      </c>
      <c r="C329" t="s">
        <v>49</v>
      </c>
      <c r="D329">
        <v>0</v>
      </c>
      <c r="E329">
        <v>0</v>
      </c>
      <c r="F329">
        <v>0</v>
      </c>
      <c r="G329">
        <v>0</v>
      </c>
      <c r="H329">
        <v>0</v>
      </c>
      <c r="I329">
        <v>0</v>
      </c>
      <c r="J329">
        <v>0</v>
      </c>
      <c r="K329">
        <v>0</v>
      </c>
      <c r="L329">
        <v>0</v>
      </c>
      <c r="M329">
        <v>0</v>
      </c>
      <c r="N329">
        <v>0</v>
      </c>
      <c r="O329">
        <v>0</v>
      </c>
      <c r="P329">
        <v>0</v>
      </c>
      <c r="Q329">
        <v>0</v>
      </c>
      <c r="R329">
        <v>0</v>
      </c>
      <c r="S329">
        <v>0</v>
      </c>
      <c r="T329">
        <v>0</v>
      </c>
    </row>
    <row r="330" spans="1:20" x14ac:dyDescent="0.3">
      <c r="A330" t="s">
        <v>49</v>
      </c>
      <c r="B330" t="s">
        <v>49</v>
      </c>
      <c r="C330" t="s">
        <v>49</v>
      </c>
      <c r="D330">
        <v>0</v>
      </c>
      <c r="E330">
        <v>0</v>
      </c>
      <c r="F330">
        <v>0</v>
      </c>
      <c r="G330">
        <v>0</v>
      </c>
      <c r="H330">
        <v>0</v>
      </c>
      <c r="I330">
        <v>0</v>
      </c>
      <c r="J330">
        <v>0</v>
      </c>
      <c r="K330">
        <v>0</v>
      </c>
      <c r="L330">
        <v>0</v>
      </c>
      <c r="M330">
        <v>0</v>
      </c>
      <c r="N330">
        <v>0</v>
      </c>
      <c r="O330">
        <v>0</v>
      </c>
      <c r="P330">
        <v>0</v>
      </c>
      <c r="Q330">
        <v>0</v>
      </c>
      <c r="R330">
        <v>0</v>
      </c>
      <c r="S330">
        <v>0</v>
      </c>
      <c r="T330">
        <v>0</v>
      </c>
    </row>
    <row r="331" spans="1:20" x14ac:dyDescent="0.3">
      <c r="A331" t="s">
        <v>49</v>
      </c>
      <c r="B331" t="s">
        <v>49</v>
      </c>
      <c r="C331" t="s">
        <v>49</v>
      </c>
      <c r="D331">
        <v>0</v>
      </c>
      <c r="E331">
        <v>0</v>
      </c>
      <c r="F331">
        <v>0</v>
      </c>
      <c r="G331">
        <v>0</v>
      </c>
      <c r="H331">
        <v>0</v>
      </c>
      <c r="I331">
        <v>0</v>
      </c>
      <c r="J331">
        <v>0</v>
      </c>
      <c r="K331">
        <v>0</v>
      </c>
      <c r="L331">
        <v>0</v>
      </c>
      <c r="M331">
        <v>0</v>
      </c>
      <c r="N331">
        <v>0</v>
      </c>
      <c r="O331">
        <v>0</v>
      </c>
      <c r="P331">
        <v>0</v>
      </c>
      <c r="Q331">
        <v>0</v>
      </c>
      <c r="R331">
        <v>0</v>
      </c>
      <c r="S331">
        <v>0</v>
      </c>
      <c r="T331">
        <v>0</v>
      </c>
    </row>
    <row r="332" spans="1:20" x14ac:dyDescent="0.3">
      <c r="A332" t="s">
        <v>49</v>
      </c>
      <c r="B332" t="s">
        <v>49</v>
      </c>
      <c r="C332" t="s">
        <v>49</v>
      </c>
      <c r="D332">
        <v>0</v>
      </c>
      <c r="E332">
        <v>0</v>
      </c>
      <c r="F332">
        <v>0</v>
      </c>
      <c r="G332">
        <v>0</v>
      </c>
      <c r="H332">
        <v>0</v>
      </c>
      <c r="I332">
        <v>0</v>
      </c>
      <c r="J332">
        <v>0</v>
      </c>
      <c r="K332">
        <v>0</v>
      </c>
      <c r="L332">
        <v>0</v>
      </c>
      <c r="M332">
        <v>0</v>
      </c>
      <c r="N332">
        <v>0</v>
      </c>
      <c r="O332">
        <v>0</v>
      </c>
      <c r="P332">
        <v>0</v>
      </c>
      <c r="Q332">
        <v>0</v>
      </c>
      <c r="R332">
        <v>0</v>
      </c>
      <c r="S332">
        <v>0</v>
      </c>
      <c r="T332">
        <v>0</v>
      </c>
    </row>
    <row r="333" spans="1:20" x14ac:dyDescent="0.3">
      <c r="A333" t="s">
        <v>49</v>
      </c>
      <c r="B333" t="s">
        <v>49</v>
      </c>
      <c r="C333" t="s">
        <v>49</v>
      </c>
      <c r="D333">
        <v>0</v>
      </c>
      <c r="E333">
        <v>0</v>
      </c>
      <c r="F333">
        <v>0</v>
      </c>
      <c r="G333">
        <v>0</v>
      </c>
      <c r="H333">
        <v>0</v>
      </c>
      <c r="I333">
        <v>0</v>
      </c>
      <c r="J333">
        <v>0</v>
      </c>
      <c r="K333">
        <v>0</v>
      </c>
      <c r="L333">
        <v>0</v>
      </c>
      <c r="M333">
        <v>0</v>
      </c>
      <c r="N333">
        <v>0</v>
      </c>
      <c r="O333">
        <v>0</v>
      </c>
      <c r="P333">
        <v>0</v>
      </c>
      <c r="Q333">
        <v>0</v>
      </c>
      <c r="R333">
        <v>0</v>
      </c>
      <c r="S333">
        <v>0</v>
      </c>
      <c r="T333">
        <v>0</v>
      </c>
    </row>
    <row r="334" spans="1:20" x14ac:dyDescent="0.3">
      <c r="A334" t="s">
        <v>49</v>
      </c>
      <c r="B334" t="s">
        <v>49</v>
      </c>
      <c r="C334" t="s">
        <v>49</v>
      </c>
      <c r="D334">
        <v>0</v>
      </c>
      <c r="E334">
        <v>0</v>
      </c>
      <c r="F334">
        <v>0</v>
      </c>
      <c r="G334">
        <v>0</v>
      </c>
      <c r="H334">
        <v>0</v>
      </c>
      <c r="I334">
        <v>0</v>
      </c>
      <c r="J334">
        <v>0</v>
      </c>
      <c r="K334">
        <v>0</v>
      </c>
      <c r="L334">
        <v>0</v>
      </c>
      <c r="M334">
        <v>0</v>
      </c>
      <c r="N334">
        <v>0</v>
      </c>
      <c r="O334">
        <v>0</v>
      </c>
      <c r="P334">
        <v>0</v>
      </c>
      <c r="Q334">
        <v>0</v>
      </c>
      <c r="R334">
        <v>0</v>
      </c>
      <c r="S334">
        <v>0</v>
      </c>
      <c r="T334">
        <v>0</v>
      </c>
    </row>
    <row r="335" spans="1:20" x14ac:dyDescent="0.3">
      <c r="A335" t="s">
        <v>49</v>
      </c>
      <c r="B335" t="s">
        <v>49</v>
      </c>
      <c r="C335" t="s">
        <v>49</v>
      </c>
      <c r="D335">
        <v>0</v>
      </c>
      <c r="E335">
        <v>0</v>
      </c>
      <c r="F335">
        <v>0</v>
      </c>
      <c r="G335">
        <v>0</v>
      </c>
      <c r="H335">
        <v>0</v>
      </c>
      <c r="I335">
        <v>0</v>
      </c>
      <c r="J335">
        <v>0</v>
      </c>
      <c r="K335">
        <v>0</v>
      </c>
      <c r="L335">
        <v>0</v>
      </c>
      <c r="M335">
        <v>0</v>
      </c>
      <c r="N335">
        <v>0</v>
      </c>
      <c r="O335">
        <v>0</v>
      </c>
      <c r="P335">
        <v>0</v>
      </c>
      <c r="Q335">
        <v>0</v>
      </c>
      <c r="R335">
        <v>0</v>
      </c>
      <c r="S335">
        <v>0</v>
      </c>
      <c r="T335">
        <v>0</v>
      </c>
    </row>
    <row r="336" spans="1:20" x14ac:dyDescent="0.3">
      <c r="A336" t="s">
        <v>49</v>
      </c>
      <c r="B336" t="s">
        <v>49</v>
      </c>
      <c r="C336" t="s">
        <v>49</v>
      </c>
      <c r="D336">
        <v>0</v>
      </c>
      <c r="E336">
        <v>0</v>
      </c>
      <c r="F336">
        <v>0</v>
      </c>
      <c r="G336">
        <v>0</v>
      </c>
      <c r="H336">
        <v>0</v>
      </c>
      <c r="I336">
        <v>0</v>
      </c>
      <c r="J336">
        <v>0</v>
      </c>
      <c r="K336">
        <v>0</v>
      </c>
      <c r="L336">
        <v>0</v>
      </c>
      <c r="M336">
        <v>0</v>
      </c>
      <c r="N336">
        <v>0</v>
      </c>
      <c r="O336">
        <v>0</v>
      </c>
      <c r="P336">
        <v>0</v>
      </c>
      <c r="Q336">
        <v>0</v>
      </c>
      <c r="R336">
        <v>0</v>
      </c>
      <c r="S336">
        <v>0</v>
      </c>
      <c r="T336">
        <v>0</v>
      </c>
    </row>
    <row r="337" spans="1:20" x14ac:dyDescent="0.3">
      <c r="A337" t="s">
        <v>49</v>
      </c>
      <c r="B337" t="s">
        <v>49</v>
      </c>
      <c r="C337" t="s">
        <v>49</v>
      </c>
      <c r="D337">
        <v>0</v>
      </c>
      <c r="E337">
        <v>0</v>
      </c>
      <c r="F337">
        <v>0</v>
      </c>
      <c r="G337">
        <v>0</v>
      </c>
      <c r="H337">
        <v>0</v>
      </c>
      <c r="I337">
        <v>0</v>
      </c>
      <c r="J337">
        <v>0</v>
      </c>
      <c r="K337">
        <v>0</v>
      </c>
      <c r="L337">
        <v>0</v>
      </c>
      <c r="M337">
        <v>0</v>
      </c>
      <c r="N337">
        <v>0</v>
      </c>
      <c r="O337">
        <v>0</v>
      </c>
      <c r="P337">
        <v>0</v>
      </c>
      <c r="Q337">
        <v>0</v>
      </c>
      <c r="R337">
        <v>0</v>
      </c>
      <c r="S337">
        <v>0</v>
      </c>
      <c r="T337">
        <v>0</v>
      </c>
    </row>
    <row r="338" spans="1:20" x14ac:dyDescent="0.3">
      <c r="A338" t="s">
        <v>49</v>
      </c>
      <c r="B338" t="s">
        <v>49</v>
      </c>
      <c r="C338" t="s">
        <v>49</v>
      </c>
      <c r="D338">
        <v>0</v>
      </c>
      <c r="E338">
        <v>0</v>
      </c>
      <c r="F338">
        <v>0</v>
      </c>
      <c r="G338">
        <v>0</v>
      </c>
      <c r="H338">
        <v>0</v>
      </c>
      <c r="I338">
        <v>0</v>
      </c>
      <c r="J338">
        <v>0</v>
      </c>
      <c r="K338">
        <v>0</v>
      </c>
      <c r="L338">
        <v>0</v>
      </c>
      <c r="M338">
        <v>0</v>
      </c>
      <c r="N338">
        <v>0</v>
      </c>
      <c r="O338">
        <v>0</v>
      </c>
      <c r="P338">
        <v>0</v>
      </c>
      <c r="Q338">
        <v>0</v>
      </c>
      <c r="R338">
        <v>0</v>
      </c>
      <c r="S338">
        <v>0</v>
      </c>
      <c r="T338">
        <v>0</v>
      </c>
    </row>
    <row r="339" spans="1:20" x14ac:dyDescent="0.3">
      <c r="A339" t="s">
        <v>49</v>
      </c>
      <c r="B339" t="s">
        <v>49</v>
      </c>
      <c r="C339" t="s">
        <v>49</v>
      </c>
      <c r="D339">
        <v>0</v>
      </c>
      <c r="E339">
        <v>0</v>
      </c>
      <c r="F339">
        <v>0</v>
      </c>
      <c r="G339">
        <v>0</v>
      </c>
      <c r="H339">
        <v>0</v>
      </c>
      <c r="I339">
        <v>0</v>
      </c>
      <c r="J339">
        <v>0</v>
      </c>
      <c r="K339">
        <v>0</v>
      </c>
      <c r="L339">
        <v>0</v>
      </c>
      <c r="M339">
        <v>0</v>
      </c>
      <c r="N339">
        <v>0</v>
      </c>
      <c r="O339">
        <v>0</v>
      </c>
      <c r="P339">
        <v>0</v>
      </c>
      <c r="Q339">
        <v>0</v>
      </c>
      <c r="R339">
        <v>0</v>
      </c>
      <c r="S339">
        <v>0</v>
      </c>
      <c r="T339">
        <v>0</v>
      </c>
    </row>
    <row r="340" spans="1:20" x14ac:dyDescent="0.3">
      <c r="A340" t="s">
        <v>49</v>
      </c>
      <c r="B340" t="s">
        <v>49</v>
      </c>
      <c r="C340" t="s">
        <v>49</v>
      </c>
      <c r="D340">
        <v>0</v>
      </c>
      <c r="E340">
        <v>0</v>
      </c>
      <c r="F340">
        <v>0</v>
      </c>
      <c r="G340">
        <v>0</v>
      </c>
      <c r="H340">
        <v>0</v>
      </c>
      <c r="I340">
        <v>0</v>
      </c>
      <c r="J340">
        <v>0</v>
      </c>
      <c r="K340">
        <v>0</v>
      </c>
      <c r="L340">
        <v>0</v>
      </c>
      <c r="M340">
        <v>0</v>
      </c>
      <c r="N340">
        <v>0</v>
      </c>
      <c r="O340">
        <v>0</v>
      </c>
      <c r="P340">
        <v>0</v>
      </c>
      <c r="Q340">
        <v>0</v>
      </c>
      <c r="R340">
        <v>0</v>
      </c>
      <c r="S340">
        <v>0</v>
      </c>
      <c r="T340">
        <v>0</v>
      </c>
    </row>
    <row r="341" spans="1:20" x14ac:dyDescent="0.3">
      <c r="A341" t="s">
        <v>49</v>
      </c>
      <c r="B341" t="s">
        <v>49</v>
      </c>
      <c r="C341" t="s">
        <v>49</v>
      </c>
      <c r="D341">
        <v>0</v>
      </c>
      <c r="E341">
        <v>0</v>
      </c>
      <c r="F341">
        <v>0</v>
      </c>
      <c r="G341">
        <v>0</v>
      </c>
      <c r="H341">
        <v>0</v>
      </c>
      <c r="I341">
        <v>0</v>
      </c>
      <c r="J341">
        <v>0</v>
      </c>
      <c r="K341">
        <v>0</v>
      </c>
      <c r="L341">
        <v>0</v>
      </c>
      <c r="M341">
        <v>0</v>
      </c>
      <c r="N341">
        <v>0</v>
      </c>
      <c r="O341">
        <v>0</v>
      </c>
      <c r="P341">
        <v>0</v>
      </c>
      <c r="Q341">
        <v>0</v>
      </c>
      <c r="R341">
        <v>0</v>
      </c>
      <c r="S341">
        <v>0</v>
      </c>
      <c r="T341">
        <v>0</v>
      </c>
    </row>
    <row r="342" spans="1:20" x14ac:dyDescent="0.3">
      <c r="A342" t="s">
        <v>49</v>
      </c>
      <c r="B342" t="s">
        <v>49</v>
      </c>
      <c r="C342" t="s">
        <v>49</v>
      </c>
      <c r="D342">
        <v>0</v>
      </c>
      <c r="E342">
        <v>0</v>
      </c>
      <c r="F342">
        <v>0</v>
      </c>
      <c r="G342">
        <v>0</v>
      </c>
      <c r="H342">
        <v>0</v>
      </c>
      <c r="I342">
        <v>0</v>
      </c>
      <c r="J342">
        <v>0</v>
      </c>
      <c r="K342">
        <v>0</v>
      </c>
      <c r="L342">
        <v>0</v>
      </c>
      <c r="M342">
        <v>0</v>
      </c>
      <c r="N342">
        <v>0</v>
      </c>
      <c r="O342">
        <v>0</v>
      </c>
      <c r="P342">
        <v>0</v>
      </c>
      <c r="Q342">
        <v>0</v>
      </c>
      <c r="R342">
        <v>0</v>
      </c>
      <c r="S342">
        <v>0</v>
      </c>
      <c r="T342">
        <v>0</v>
      </c>
    </row>
    <row r="343" spans="1:20" x14ac:dyDescent="0.3">
      <c r="A343" t="s">
        <v>49</v>
      </c>
      <c r="B343" t="s">
        <v>49</v>
      </c>
      <c r="C343" t="s">
        <v>49</v>
      </c>
      <c r="D343">
        <v>0</v>
      </c>
      <c r="E343">
        <v>0</v>
      </c>
      <c r="F343">
        <v>0</v>
      </c>
      <c r="G343">
        <v>0</v>
      </c>
      <c r="H343">
        <v>0</v>
      </c>
      <c r="I343">
        <v>0</v>
      </c>
      <c r="J343">
        <v>0</v>
      </c>
      <c r="K343">
        <v>0</v>
      </c>
      <c r="L343">
        <v>0</v>
      </c>
      <c r="M343">
        <v>0</v>
      </c>
      <c r="N343">
        <v>0</v>
      </c>
      <c r="O343">
        <v>0</v>
      </c>
      <c r="P343">
        <v>0</v>
      </c>
      <c r="Q343">
        <v>0</v>
      </c>
      <c r="R343">
        <v>0</v>
      </c>
      <c r="S343">
        <v>0</v>
      </c>
      <c r="T343">
        <v>0</v>
      </c>
    </row>
    <row r="344" spans="1:20" x14ac:dyDescent="0.3">
      <c r="A344" t="s">
        <v>49</v>
      </c>
      <c r="B344" t="s">
        <v>49</v>
      </c>
      <c r="C344" t="s">
        <v>49</v>
      </c>
      <c r="D344">
        <v>0</v>
      </c>
      <c r="E344">
        <v>0</v>
      </c>
      <c r="F344">
        <v>0</v>
      </c>
      <c r="G344">
        <v>0</v>
      </c>
      <c r="H344">
        <v>0</v>
      </c>
      <c r="I344">
        <v>0</v>
      </c>
      <c r="J344">
        <v>0</v>
      </c>
      <c r="K344">
        <v>0</v>
      </c>
      <c r="L344">
        <v>0</v>
      </c>
      <c r="M344">
        <v>0</v>
      </c>
      <c r="N344">
        <v>0</v>
      </c>
      <c r="O344">
        <v>0</v>
      </c>
      <c r="P344">
        <v>0</v>
      </c>
      <c r="Q344">
        <v>0</v>
      </c>
      <c r="R344">
        <v>0</v>
      </c>
      <c r="S344">
        <v>0</v>
      </c>
      <c r="T344">
        <v>0</v>
      </c>
    </row>
    <row r="345" spans="1:20" x14ac:dyDescent="0.3">
      <c r="A345" t="s">
        <v>49</v>
      </c>
      <c r="B345" t="s">
        <v>49</v>
      </c>
      <c r="C345" t="s">
        <v>49</v>
      </c>
      <c r="D345">
        <v>0</v>
      </c>
      <c r="E345">
        <v>0</v>
      </c>
      <c r="F345">
        <v>0</v>
      </c>
      <c r="G345">
        <v>0</v>
      </c>
      <c r="H345">
        <v>0</v>
      </c>
      <c r="I345">
        <v>0</v>
      </c>
      <c r="J345">
        <v>0</v>
      </c>
      <c r="K345">
        <v>0</v>
      </c>
      <c r="L345">
        <v>0</v>
      </c>
      <c r="M345">
        <v>0</v>
      </c>
      <c r="N345">
        <v>0</v>
      </c>
      <c r="O345">
        <v>0</v>
      </c>
      <c r="P345">
        <v>0</v>
      </c>
      <c r="Q345">
        <v>0</v>
      </c>
      <c r="R345">
        <v>0</v>
      </c>
      <c r="S345">
        <v>0</v>
      </c>
      <c r="T345">
        <v>0</v>
      </c>
    </row>
    <row r="346" spans="1:20" x14ac:dyDescent="0.3">
      <c r="A346" t="s">
        <v>49</v>
      </c>
      <c r="B346" t="s">
        <v>49</v>
      </c>
      <c r="C346" t="s">
        <v>49</v>
      </c>
      <c r="D346">
        <v>0</v>
      </c>
      <c r="E346">
        <v>0</v>
      </c>
      <c r="F346">
        <v>0</v>
      </c>
      <c r="G346">
        <v>0</v>
      </c>
      <c r="H346">
        <v>0</v>
      </c>
      <c r="I346">
        <v>0</v>
      </c>
      <c r="J346">
        <v>0</v>
      </c>
      <c r="K346">
        <v>0</v>
      </c>
      <c r="L346">
        <v>0</v>
      </c>
      <c r="M346">
        <v>0</v>
      </c>
      <c r="N346">
        <v>0</v>
      </c>
      <c r="O346">
        <v>0</v>
      </c>
      <c r="P346">
        <v>0</v>
      </c>
      <c r="Q346">
        <v>0</v>
      </c>
      <c r="R346">
        <v>0</v>
      </c>
      <c r="S346">
        <v>0</v>
      </c>
      <c r="T346">
        <v>0</v>
      </c>
    </row>
    <row r="347" spans="1:20" x14ac:dyDescent="0.3">
      <c r="A347" t="s">
        <v>49</v>
      </c>
      <c r="B347" t="s">
        <v>49</v>
      </c>
      <c r="C347" t="s">
        <v>49</v>
      </c>
      <c r="D347">
        <v>0</v>
      </c>
      <c r="E347">
        <v>0</v>
      </c>
      <c r="F347">
        <v>0</v>
      </c>
      <c r="G347">
        <v>0</v>
      </c>
      <c r="H347">
        <v>0</v>
      </c>
      <c r="I347">
        <v>0</v>
      </c>
      <c r="J347">
        <v>0</v>
      </c>
      <c r="K347">
        <v>0</v>
      </c>
      <c r="L347">
        <v>0</v>
      </c>
      <c r="M347">
        <v>0</v>
      </c>
      <c r="N347">
        <v>0</v>
      </c>
      <c r="O347">
        <v>0</v>
      </c>
      <c r="P347">
        <v>0</v>
      </c>
      <c r="Q347">
        <v>0</v>
      </c>
      <c r="R347">
        <v>0</v>
      </c>
      <c r="S347">
        <v>0</v>
      </c>
      <c r="T347">
        <v>0</v>
      </c>
    </row>
    <row r="348" spans="1:20" x14ac:dyDescent="0.3">
      <c r="A348" t="s">
        <v>49</v>
      </c>
      <c r="B348" t="s">
        <v>49</v>
      </c>
      <c r="C348" t="s">
        <v>49</v>
      </c>
      <c r="D348">
        <v>0</v>
      </c>
      <c r="E348">
        <v>0</v>
      </c>
      <c r="F348">
        <v>0</v>
      </c>
      <c r="G348">
        <v>0</v>
      </c>
      <c r="H348">
        <v>0</v>
      </c>
      <c r="I348">
        <v>0</v>
      </c>
      <c r="J348">
        <v>0</v>
      </c>
      <c r="K348">
        <v>0</v>
      </c>
      <c r="L348">
        <v>0</v>
      </c>
      <c r="M348">
        <v>0</v>
      </c>
      <c r="N348">
        <v>0</v>
      </c>
      <c r="O348">
        <v>0</v>
      </c>
      <c r="P348">
        <v>0</v>
      </c>
      <c r="Q348">
        <v>0</v>
      </c>
      <c r="R348">
        <v>0</v>
      </c>
      <c r="S348">
        <v>0</v>
      </c>
      <c r="T348">
        <v>0</v>
      </c>
    </row>
    <row r="349" spans="1:20" x14ac:dyDescent="0.3">
      <c r="A349" t="s">
        <v>49</v>
      </c>
      <c r="B349" t="s">
        <v>49</v>
      </c>
      <c r="C349" t="s">
        <v>49</v>
      </c>
      <c r="D349">
        <v>0</v>
      </c>
      <c r="E349">
        <v>0</v>
      </c>
      <c r="F349">
        <v>0</v>
      </c>
      <c r="G349">
        <v>0</v>
      </c>
      <c r="H349">
        <v>0</v>
      </c>
      <c r="I349">
        <v>0</v>
      </c>
      <c r="J349">
        <v>0</v>
      </c>
      <c r="K349">
        <v>0</v>
      </c>
      <c r="L349">
        <v>0</v>
      </c>
      <c r="M349">
        <v>0</v>
      </c>
      <c r="N349">
        <v>0</v>
      </c>
      <c r="O349">
        <v>0</v>
      </c>
      <c r="P349">
        <v>0</v>
      </c>
      <c r="Q349">
        <v>0</v>
      </c>
      <c r="R349">
        <v>0</v>
      </c>
      <c r="S349">
        <v>0</v>
      </c>
      <c r="T349">
        <v>0</v>
      </c>
    </row>
    <row r="350" spans="1:20" x14ac:dyDescent="0.3">
      <c r="A350" t="s">
        <v>49</v>
      </c>
      <c r="B350" t="s">
        <v>49</v>
      </c>
      <c r="C350" t="s">
        <v>49</v>
      </c>
      <c r="D350">
        <v>0</v>
      </c>
      <c r="E350">
        <v>0</v>
      </c>
      <c r="F350">
        <v>0</v>
      </c>
      <c r="G350">
        <v>0</v>
      </c>
      <c r="H350">
        <v>0</v>
      </c>
      <c r="I350">
        <v>0</v>
      </c>
      <c r="J350">
        <v>0</v>
      </c>
      <c r="K350">
        <v>0</v>
      </c>
      <c r="L350">
        <v>0</v>
      </c>
      <c r="M350">
        <v>0</v>
      </c>
      <c r="N350">
        <v>0</v>
      </c>
      <c r="O350">
        <v>0</v>
      </c>
      <c r="P350">
        <v>0</v>
      </c>
      <c r="Q350">
        <v>0</v>
      </c>
      <c r="R350">
        <v>0</v>
      </c>
      <c r="S350">
        <v>0</v>
      </c>
      <c r="T350">
        <v>0</v>
      </c>
    </row>
    <row r="351" spans="1:20" x14ac:dyDescent="0.3">
      <c r="A351" t="s">
        <v>49</v>
      </c>
      <c r="B351" t="s">
        <v>49</v>
      </c>
      <c r="C351" t="s">
        <v>49</v>
      </c>
      <c r="D351">
        <v>0</v>
      </c>
      <c r="E351">
        <v>0</v>
      </c>
      <c r="F351">
        <v>0</v>
      </c>
      <c r="G351">
        <v>0</v>
      </c>
      <c r="H351">
        <v>0</v>
      </c>
      <c r="I351">
        <v>0</v>
      </c>
      <c r="J351">
        <v>0</v>
      </c>
      <c r="K351">
        <v>0</v>
      </c>
      <c r="L351">
        <v>0</v>
      </c>
      <c r="M351">
        <v>0</v>
      </c>
      <c r="N351">
        <v>0</v>
      </c>
      <c r="O351">
        <v>0</v>
      </c>
      <c r="P351">
        <v>0</v>
      </c>
      <c r="Q351">
        <v>0</v>
      </c>
      <c r="R351">
        <v>0</v>
      </c>
      <c r="S351">
        <v>0</v>
      </c>
      <c r="T351">
        <v>0</v>
      </c>
    </row>
    <row r="352" spans="1:20" x14ac:dyDescent="0.3">
      <c r="A352" t="s">
        <v>49</v>
      </c>
      <c r="B352" t="s">
        <v>49</v>
      </c>
      <c r="C352" t="s">
        <v>49</v>
      </c>
      <c r="D352">
        <v>0</v>
      </c>
      <c r="E352">
        <v>0</v>
      </c>
      <c r="F352">
        <v>0</v>
      </c>
      <c r="G352">
        <v>0</v>
      </c>
      <c r="H352">
        <v>0</v>
      </c>
      <c r="I352">
        <v>0</v>
      </c>
      <c r="J352">
        <v>0</v>
      </c>
      <c r="K352">
        <v>0</v>
      </c>
      <c r="L352">
        <v>0</v>
      </c>
      <c r="M352">
        <v>0</v>
      </c>
      <c r="N352">
        <v>0</v>
      </c>
      <c r="O352">
        <v>0</v>
      </c>
      <c r="P352">
        <v>0</v>
      </c>
      <c r="Q352">
        <v>0</v>
      </c>
      <c r="R352">
        <v>0</v>
      </c>
      <c r="S352">
        <v>0</v>
      </c>
      <c r="T352">
        <v>0</v>
      </c>
    </row>
    <row r="353" spans="1:20" x14ac:dyDescent="0.3">
      <c r="A353" t="s">
        <v>49</v>
      </c>
      <c r="B353" t="s">
        <v>49</v>
      </c>
      <c r="C353" t="s">
        <v>49</v>
      </c>
      <c r="D353">
        <v>0</v>
      </c>
      <c r="E353">
        <v>0</v>
      </c>
      <c r="F353">
        <v>0</v>
      </c>
      <c r="G353">
        <v>0</v>
      </c>
      <c r="H353">
        <v>0</v>
      </c>
      <c r="I353">
        <v>0</v>
      </c>
      <c r="J353">
        <v>0</v>
      </c>
      <c r="K353">
        <v>0</v>
      </c>
      <c r="L353">
        <v>0</v>
      </c>
      <c r="M353">
        <v>0</v>
      </c>
      <c r="N353">
        <v>0</v>
      </c>
      <c r="O353">
        <v>0</v>
      </c>
      <c r="P353">
        <v>0</v>
      </c>
      <c r="Q353">
        <v>0</v>
      </c>
      <c r="R353">
        <v>0</v>
      </c>
      <c r="S353">
        <v>0</v>
      </c>
      <c r="T353">
        <v>0</v>
      </c>
    </row>
    <row r="354" spans="1:20" x14ac:dyDescent="0.3">
      <c r="A354" t="s">
        <v>49</v>
      </c>
      <c r="B354" t="s">
        <v>49</v>
      </c>
      <c r="C354" t="s">
        <v>49</v>
      </c>
      <c r="D354">
        <v>0</v>
      </c>
      <c r="E354">
        <v>0</v>
      </c>
      <c r="F354">
        <v>0</v>
      </c>
      <c r="G354">
        <v>0</v>
      </c>
      <c r="H354">
        <v>0</v>
      </c>
      <c r="I354">
        <v>0</v>
      </c>
      <c r="J354">
        <v>0</v>
      </c>
      <c r="K354">
        <v>0</v>
      </c>
      <c r="L354">
        <v>0</v>
      </c>
      <c r="M354">
        <v>0</v>
      </c>
      <c r="N354">
        <v>0</v>
      </c>
      <c r="O354">
        <v>0</v>
      </c>
      <c r="P354">
        <v>0</v>
      </c>
      <c r="Q354">
        <v>0</v>
      </c>
      <c r="R354">
        <v>0</v>
      </c>
      <c r="S354">
        <v>0</v>
      </c>
      <c r="T354">
        <v>0</v>
      </c>
    </row>
    <row r="355" spans="1:20" x14ac:dyDescent="0.3">
      <c r="A355" t="s">
        <v>49</v>
      </c>
      <c r="B355" t="s">
        <v>49</v>
      </c>
      <c r="C355" t="s">
        <v>49</v>
      </c>
      <c r="D355">
        <v>0</v>
      </c>
      <c r="E355">
        <v>0</v>
      </c>
      <c r="F355">
        <v>0</v>
      </c>
      <c r="G355">
        <v>0</v>
      </c>
      <c r="H355">
        <v>0</v>
      </c>
      <c r="I355">
        <v>0</v>
      </c>
      <c r="J355">
        <v>0</v>
      </c>
      <c r="K355">
        <v>0</v>
      </c>
      <c r="L355">
        <v>0</v>
      </c>
      <c r="M355">
        <v>0</v>
      </c>
      <c r="N355">
        <v>0</v>
      </c>
      <c r="O355">
        <v>0</v>
      </c>
      <c r="P355">
        <v>0</v>
      </c>
      <c r="Q355">
        <v>0</v>
      </c>
      <c r="R355">
        <v>0</v>
      </c>
      <c r="S355">
        <v>0</v>
      </c>
      <c r="T355">
        <v>0</v>
      </c>
    </row>
    <row r="356" spans="1:20" x14ac:dyDescent="0.3">
      <c r="A356" t="s">
        <v>49</v>
      </c>
      <c r="B356" t="s">
        <v>49</v>
      </c>
      <c r="C356" t="s">
        <v>49</v>
      </c>
      <c r="D356">
        <v>0</v>
      </c>
      <c r="E356">
        <v>0</v>
      </c>
      <c r="F356">
        <v>0</v>
      </c>
      <c r="G356">
        <v>0</v>
      </c>
      <c r="H356">
        <v>0</v>
      </c>
      <c r="I356">
        <v>0</v>
      </c>
      <c r="J356">
        <v>0</v>
      </c>
      <c r="K356">
        <v>0</v>
      </c>
      <c r="L356">
        <v>0</v>
      </c>
      <c r="M356">
        <v>0</v>
      </c>
      <c r="N356">
        <v>0</v>
      </c>
      <c r="O356">
        <v>0</v>
      </c>
      <c r="P356">
        <v>0</v>
      </c>
      <c r="Q356">
        <v>0</v>
      </c>
      <c r="R356">
        <v>0</v>
      </c>
      <c r="S356">
        <v>0</v>
      </c>
      <c r="T356">
        <v>0</v>
      </c>
    </row>
    <row r="357" spans="1:20" x14ac:dyDescent="0.3">
      <c r="A357" t="s">
        <v>49</v>
      </c>
      <c r="B357" t="s">
        <v>49</v>
      </c>
      <c r="C357" t="s">
        <v>49</v>
      </c>
      <c r="D357">
        <v>0</v>
      </c>
      <c r="E357">
        <v>0</v>
      </c>
      <c r="F357">
        <v>0</v>
      </c>
      <c r="G357">
        <v>0</v>
      </c>
      <c r="H357">
        <v>0</v>
      </c>
      <c r="I357">
        <v>0</v>
      </c>
      <c r="J357">
        <v>0</v>
      </c>
      <c r="K357">
        <v>0</v>
      </c>
      <c r="L357">
        <v>0</v>
      </c>
      <c r="M357">
        <v>0</v>
      </c>
      <c r="N357">
        <v>0</v>
      </c>
      <c r="O357">
        <v>0</v>
      </c>
      <c r="P357">
        <v>0</v>
      </c>
      <c r="Q357">
        <v>0</v>
      </c>
      <c r="R357">
        <v>0</v>
      </c>
      <c r="S357">
        <v>0</v>
      </c>
      <c r="T357">
        <v>0</v>
      </c>
    </row>
    <row r="358" spans="1:20" x14ac:dyDescent="0.3">
      <c r="A358" t="s">
        <v>49</v>
      </c>
      <c r="B358" t="s">
        <v>49</v>
      </c>
      <c r="C358" t="s">
        <v>49</v>
      </c>
      <c r="D358">
        <v>0</v>
      </c>
      <c r="E358">
        <v>0</v>
      </c>
      <c r="F358">
        <v>0</v>
      </c>
      <c r="G358">
        <v>0</v>
      </c>
      <c r="H358">
        <v>0</v>
      </c>
      <c r="I358">
        <v>0</v>
      </c>
      <c r="J358">
        <v>0</v>
      </c>
      <c r="K358">
        <v>0</v>
      </c>
      <c r="L358">
        <v>0</v>
      </c>
      <c r="M358">
        <v>0</v>
      </c>
      <c r="N358">
        <v>0</v>
      </c>
      <c r="O358">
        <v>0</v>
      </c>
      <c r="P358">
        <v>0</v>
      </c>
      <c r="Q358">
        <v>0</v>
      </c>
      <c r="R358">
        <v>0</v>
      </c>
      <c r="S358">
        <v>0</v>
      </c>
      <c r="T358">
        <v>0</v>
      </c>
    </row>
    <row r="359" spans="1:20" x14ac:dyDescent="0.3">
      <c r="A359" t="s">
        <v>49</v>
      </c>
      <c r="B359" t="s">
        <v>49</v>
      </c>
      <c r="C359" t="s">
        <v>49</v>
      </c>
      <c r="D359">
        <v>0</v>
      </c>
      <c r="E359">
        <v>0</v>
      </c>
      <c r="F359">
        <v>0</v>
      </c>
      <c r="G359">
        <v>0</v>
      </c>
      <c r="H359">
        <v>0</v>
      </c>
      <c r="I359">
        <v>0</v>
      </c>
      <c r="J359">
        <v>0</v>
      </c>
      <c r="K359">
        <v>0</v>
      </c>
      <c r="L359">
        <v>0</v>
      </c>
      <c r="M359">
        <v>0</v>
      </c>
      <c r="N359">
        <v>0</v>
      </c>
      <c r="O359">
        <v>0</v>
      </c>
      <c r="P359">
        <v>0</v>
      </c>
      <c r="Q359">
        <v>0</v>
      </c>
      <c r="R359">
        <v>0</v>
      </c>
      <c r="S359">
        <v>0</v>
      </c>
      <c r="T359">
        <v>0</v>
      </c>
    </row>
    <row r="360" spans="1:20" x14ac:dyDescent="0.3">
      <c r="A360" t="s">
        <v>49</v>
      </c>
      <c r="B360" t="s">
        <v>49</v>
      </c>
      <c r="C360" t="s">
        <v>49</v>
      </c>
      <c r="D360">
        <v>0</v>
      </c>
      <c r="E360">
        <v>0</v>
      </c>
      <c r="F360">
        <v>0</v>
      </c>
      <c r="G360">
        <v>0</v>
      </c>
      <c r="H360">
        <v>0</v>
      </c>
      <c r="I360">
        <v>0</v>
      </c>
      <c r="J360">
        <v>0</v>
      </c>
      <c r="K360">
        <v>0</v>
      </c>
      <c r="L360">
        <v>0</v>
      </c>
      <c r="M360">
        <v>0</v>
      </c>
      <c r="N360">
        <v>0</v>
      </c>
      <c r="O360">
        <v>0</v>
      </c>
      <c r="P360">
        <v>0</v>
      </c>
      <c r="Q360">
        <v>0</v>
      </c>
      <c r="R360">
        <v>0</v>
      </c>
      <c r="S360">
        <v>0</v>
      </c>
      <c r="T360">
        <v>0</v>
      </c>
    </row>
    <row r="361" spans="1:20" x14ac:dyDescent="0.3">
      <c r="A361" t="s">
        <v>49</v>
      </c>
      <c r="B361" t="s">
        <v>49</v>
      </c>
      <c r="C361" t="s">
        <v>49</v>
      </c>
      <c r="D361">
        <v>0</v>
      </c>
      <c r="E361">
        <v>0</v>
      </c>
      <c r="F361">
        <v>0</v>
      </c>
      <c r="G361">
        <v>0</v>
      </c>
      <c r="H361">
        <v>0</v>
      </c>
      <c r="I361">
        <v>0</v>
      </c>
      <c r="J361">
        <v>0</v>
      </c>
      <c r="K361">
        <v>0</v>
      </c>
      <c r="L361">
        <v>0</v>
      </c>
      <c r="M361">
        <v>0</v>
      </c>
      <c r="N361">
        <v>0</v>
      </c>
      <c r="O361">
        <v>0</v>
      </c>
      <c r="P361">
        <v>0</v>
      </c>
      <c r="Q361">
        <v>0</v>
      </c>
      <c r="R361">
        <v>0</v>
      </c>
      <c r="S361">
        <v>0</v>
      </c>
      <c r="T361">
        <v>0</v>
      </c>
    </row>
    <row r="362" spans="1:20" x14ac:dyDescent="0.3">
      <c r="A362" t="s">
        <v>49</v>
      </c>
      <c r="B362" t="s">
        <v>49</v>
      </c>
      <c r="C362" t="s">
        <v>49</v>
      </c>
      <c r="D362">
        <v>0</v>
      </c>
      <c r="E362">
        <v>0</v>
      </c>
      <c r="F362">
        <v>0</v>
      </c>
      <c r="G362">
        <v>0</v>
      </c>
      <c r="H362">
        <v>0</v>
      </c>
      <c r="I362">
        <v>0</v>
      </c>
      <c r="J362">
        <v>0</v>
      </c>
      <c r="K362">
        <v>0</v>
      </c>
      <c r="L362">
        <v>0</v>
      </c>
      <c r="M362">
        <v>0</v>
      </c>
      <c r="N362">
        <v>0</v>
      </c>
      <c r="O362">
        <v>0</v>
      </c>
      <c r="P362">
        <v>0</v>
      </c>
      <c r="Q362">
        <v>0</v>
      </c>
      <c r="R362">
        <v>0</v>
      </c>
      <c r="S362">
        <v>0</v>
      </c>
      <c r="T362">
        <v>0</v>
      </c>
    </row>
    <row r="363" spans="1:20" x14ac:dyDescent="0.3">
      <c r="A363" t="s">
        <v>49</v>
      </c>
      <c r="B363" t="s">
        <v>49</v>
      </c>
      <c r="C363" t="s">
        <v>49</v>
      </c>
      <c r="D363">
        <v>0</v>
      </c>
      <c r="E363">
        <v>0</v>
      </c>
      <c r="F363">
        <v>0</v>
      </c>
      <c r="G363">
        <v>0</v>
      </c>
      <c r="H363">
        <v>0</v>
      </c>
      <c r="I363">
        <v>0</v>
      </c>
      <c r="J363">
        <v>0</v>
      </c>
      <c r="K363">
        <v>0</v>
      </c>
      <c r="L363">
        <v>0</v>
      </c>
      <c r="M363">
        <v>0</v>
      </c>
      <c r="N363">
        <v>0</v>
      </c>
      <c r="O363">
        <v>0</v>
      </c>
      <c r="P363">
        <v>0</v>
      </c>
      <c r="Q363">
        <v>0</v>
      </c>
      <c r="R363">
        <v>0</v>
      </c>
      <c r="S363">
        <v>0</v>
      </c>
      <c r="T363">
        <v>0</v>
      </c>
    </row>
    <row r="364" spans="1:20" x14ac:dyDescent="0.3">
      <c r="A364" t="s">
        <v>49</v>
      </c>
      <c r="B364" t="s">
        <v>49</v>
      </c>
      <c r="C364" t="s">
        <v>49</v>
      </c>
      <c r="D364">
        <v>0</v>
      </c>
      <c r="E364">
        <v>0</v>
      </c>
      <c r="F364">
        <v>0</v>
      </c>
      <c r="G364">
        <v>0</v>
      </c>
      <c r="H364">
        <v>0</v>
      </c>
      <c r="I364">
        <v>0</v>
      </c>
      <c r="J364">
        <v>0</v>
      </c>
      <c r="K364">
        <v>0</v>
      </c>
      <c r="L364">
        <v>0</v>
      </c>
      <c r="M364">
        <v>0</v>
      </c>
      <c r="N364">
        <v>0</v>
      </c>
      <c r="O364">
        <v>0</v>
      </c>
      <c r="P364">
        <v>0</v>
      </c>
      <c r="Q364">
        <v>0</v>
      </c>
      <c r="R364">
        <v>0</v>
      </c>
      <c r="S364">
        <v>0</v>
      </c>
      <c r="T364">
        <v>0</v>
      </c>
    </row>
    <row r="365" spans="1:20" x14ac:dyDescent="0.3">
      <c r="A365" t="s">
        <v>49</v>
      </c>
      <c r="B365" t="s">
        <v>49</v>
      </c>
      <c r="C365" t="s">
        <v>49</v>
      </c>
      <c r="D365">
        <v>0</v>
      </c>
      <c r="E365">
        <v>0</v>
      </c>
      <c r="F365">
        <v>0</v>
      </c>
      <c r="G365">
        <v>0</v>
      </c>
      <c r="H365">
        <v>0</v>
      </c>
      <c r="I365">
        <v>0</v>
      </c>
      <c r="J365">
        <v>0</v>
      </c>
      <c r="K365">
        <v>0</v>
      </c>
      <c r="L365">
        <v>0</v>
      </c>
      <c r="M365">
        <v>0</v>
      </c>
      <c r="N365">
        <v>0</v>
      </c>
      <c r="O365">
        <v>0</v>
      </c>
      <c r="P365">
        <v>0</v>
      </c>
      <c r="Q365">
        <v>0</v>
      </c>
      <c r="R365">
        <v>0</v>
      </c>
      <c r="S365">
        <v>0</v>
      </c>
      <c r="T365">
        <v>0</v>
      </c>
    </row>
    <row r="366" spans="1:20" x14ac:dyDescent="0.3">
      <c r="A366" t="s">
        <v>49</v>
      </c>
      <c r="B366" t="s">
        <v>49</v>
      </c>
      <c r="C366" t="s">
        <v>49</v>
      </c>
      <c r="D366">
        <v>0</v>
      </c>
      <c r="E366">
        <v>0</v>
      </c>
      <c r="F366">
        <v>0</v>
      </c>
      <c r="G366">
        <v>0</v>
      </c>
      <c r="H366">
        <v>0</v>
      </c>
      <c r="I366">
        <v>0</v>
      </c>
      <c r="J366">
        <v>0</v>
      </c>
      <c r="K366">
        <v>0</v>
      </c>
      <c r="L366">
        <v>0</v>
      </c>
      <c r="M366">
        <v>0</v>
      </c>
      <c r="N366">
        <v>0</v>
      </c>
      <c r="O366">
        <v>0</v>
      </c>
      <c r="P366">
        <v>0</v>
      </c>
      <c r="Q366">
        <v>0</v>
      </c>
      <c r="R366">
        <v>0</v>
      </c>
      <c r="S366">
        <v>0</v>
      </c>
      <c r="T366">
        <v>0</v>
      </c>
    </row>
    <row r="367" spans="1:20" x14ac:dyDescent="0.3">
      <c r="A367" t="s">
        <v>49</v>
      </c>
      <c r="B367" t="s">
        <v>49</v>
      </c>
      <c r="C367" t="s">
        <v>49</v>
      </c>
      <c r="D367">
        <v>0</v>
      </c>
      <c r="E367">
        <v>0</v>
      </c>
      <c r="F367">
        <v>0</v>
      </c>
      <c r="G367">
        <v>0</v>
      </c>
      <c r="H367">
        <v>0</v>
      </c>
      <c r="I367">
        <v>0</v>
      </c>
      <c r="J367">
        <v>0</v>
      </c>
      <c r="K367">
        <v>0</v>
      </c>
      <c r="L367">
        <v>0</v>
      </c>
      <c r="M367">
        <v>0</v>
      </c>
      <c r="N367">
        <v>0</v>
      </c>
      <c r="O367">
        <v>0</v>
      </c>
      <c r="P367">
        <v>0</v>
      </c>
      <c r="Q367">
        <v>0</v>
      </c>
      <c r="R367">
        <v>0</v>
      </c>
      <c r="S367">
        <v>0</v>
      </c>
      <c r="T367">
        <v>0</v>
      </c>
    </row>
    <row r="368" spans="1:20" x14ac:dyDescent="0.3">
      <c r="A368" t="s">
        <v>49</v>
      </c>
      <c r="B368" t="s">
        <v>49</v>
      </c>
      <c r="C368" t="s">
        <v>49</v>
      </c>
      <c r="D368">
        <v>0</v>
      </c>
      <c r="E368">
        <v>0</v>
      </c>
      <c r="F368">
        <v>0</v>
      </c>
      <c r="G368">
        <v>0</v>
      </c>
      <c r="H368">
        <v>0</v>
      </c>
      <c r="I368">
        <v>0</v>
      </c>
      <c r="J368">
        <v>0</v>
      </c>
      <c r="K368">
        <v>0</v>
      </c>
      <c r="L368">
        <v>0</v>
      </c>
      <c r="M368">
        <v>0</v>
      </c>
      <c r="N368">
        <v>0</v>
      </c>
      <c r="O368">
        <v>0</v>
      </c>
      <c r="P368">
        <v>0</v>
      </c>
      <c r="Q368">
        <v>0</v>
      </c>
      <c r="R368">
        <v>0</v>
      </c>
      <c r="S368">
        <v>0</v>
      </c>
      <c r="T368">
        <v>0</v>
      </c>
    </row>
    <row r="369" spans="1:20" x14ac:dyDescent="0.3">
      <c r="A369" t="s">
        <v>49</v>
      </c>
      <c r="B369" t="s">
        <v>49</v>
      </c>
      <c r="C369" t="s">
        <v>49</v>
      </c>
      <c r="D369">
        <v>0</v>
      </c>
      <c r="E369">
        <v>0</v>
      </c>
      <c r="F369">
        <v>0</v>
      </c>
      <c r="G369">
        <v>0</v>
      </c>
      <c r="H369">
        <v>0</v>
      </c>
      <c r="I369">
        <v>0</v>
      </c>
      <c r="J369">
        <v>0</v>
      </c>
      <c r="K369">
        <v>0</v>
      </c>
      <c r="L369">
        <v>0</v>
      </c>
      <c r="M369">
        <v>0</v>
      </c>
      <c r="N369">
        <v>0</v>
      </c>
      <c r="O369">
        <v>0</v>
      </c>
      <c r="P369">
        <v>0</v>
      </c>
      <c r="Q369">
        <v>0</v>
      </c>
      <c r="R369">
        <v>0</v>
      </c>
      <c r="S369">
        <v>0</v>
      </c>
      <c r="T369">
        <v>0</v>
      </c>
    </row>
    <row r="370" spans="1:20" x14ac:dyDescent="0.3">
      <c r="A370" t="s">
        <v>49</v>
      </c>
      <c r="B370" t="s">
        <v>49</v>
      </c>
      <c r="C370" t="s">
        <v>49</v>
      </c>
      <c r="D370">
        <v>0</v>
      </c>
      <c r="E370">
        <v>0</v>
      </c>
      <c r="F370">
        <v>0</v>
      </c>
      <c r="G370">
        <v>0</v>
      </c>
      <c r="H370">
        <v>0</v>
      </c>
      <c r="I370">
        <v>0</v>
      </c>
      <c r="J370">
        <v>0</v>
      </c>
      <c r="K370">
        <v>0</v>
      </c>
      <c r="L370">
        <v>0</v>
      </c>
      <c r="M370">
        <v>0</v>
      </c>
      <c r="N370">
        <v>0</v>
      </c>
      <c r="O370">
        <v>0</v>
      </c>
      <c r="P370">
        <v>0</v>
      </c>
      <c r="Q370">
        <v>0</v>
      </c>
      <c r="R370">
        <v>0</v>
      </c>
      <c r="S370">
        <v>0</v>
      </c>
      <c r="T370">
        <v>0</v>
      </c>
    </row>
    <row r="371" spans="1:20" x14ac:dyDescent="0.3">
      <c r="A371" t="s">
        <v>49</v>
      </c>
      <c r="B371" t="s">
        <v>49</v>
      </c>
      <c r="C371" t="s">
        <v>49</v>
      </c>
      <c r="D371">
        <v>0</v>
      </c>
      <c r="E371">
        <v>0</v>
      </c>
      <c r="F371">
        <v>0</v>
      </c>
      <c r="G371">
        <v>0</v>
      </c>
      <c r="H371">
        <v>0</v>
      </c>
      <c r="I371">
        <v>0</v>
      </c>
      <c r="J371">
        <v>0</v>
      </c>
      <c r="K371">
        <v>0</v>
      </c>
      <c r="L371">
        <v>0</v>
      </c>
      <c r="M371">
        <v>0</v>
      </c>
      <c r="N371">
        <v>0</v>
      </c>
      <c r="O371">
        <v>0</v>
      </c>
      <c r="P371">
        <v>0</v>
      </c>
      <c r="Q371">
        <v>0</v>
      </c>
      <c r="R371">
        <v>0</v>
      </c>
      <c r="S371">
        <v>0</v>
      </c>
      <c r="T371">
        <v>0</v>
      </c>
    </row>
    <row r="372" spans="1:20" x14ac:dyDescent="0.3">
      <c r="A372" t="s">
        <v>49</v>
      </c>
      <c r="B372" t="s">
        <v>49</v>
      </c>
      <c r="C372" t="s">
        <v>49</v>
      </c>
      <c r="D372">
        <v>0</v>
      </c>
      <c r="E372">
        <v>0</v>
      </c>
      <c r="F372">
        <v>0</v>
      </c>
      <c r="G372">
        <v>0</v>
      </c>
      <c r="H372">
        <v>0</v>
      </c>
      <c r="I372">
        <v>0</v>
      </c>
      <c r="J372">
        <v>0</v>
      </c>
      <c r="K372">
        <v>0</v>
      </c>
      <c r="L372">
        <v>0</v>
      </c>
      <c r="M372">
        <v>0</v>
      </c>
      <c r="N372">
        <v>0</v>
      </c>
      <c r="O372">
        <v>0</v>
      </c>
      <c r="P372">
        <v>0</v>
      </c>
      <c r="Q372">
        <v>0</v>
      </c>
      <c r="R372">
        <v>0</v>
      </c>
      <c r="S372">
        <v>0</v>
      </c>
      <c r="T372">
        <v>0</v>
      </c>
    </row>
    <row r="373" spans="1:20" x14ac:dyDescent="0.3">
      <c r="A373" t="s">
        <v>49</v>
      </c>
      <c r="B373" t="s">
        <v>49</v>
      </c>
      <c r="C373" t="s">
        <v>49</v>
      </c>
      <c r="D373">
        <v>0</v>
      </c>
      <c r="E373">
        <v>0</v>
      </c>
      <c r="F373">
        <v>0</v>
      </c>
      <c r="G373">
        <v>0</v>
      </c>
      <c r="H373">
        <v>0</v>
      </c>
      <c r="I373">
        <v>0</v>
      </c>
      <c r="J373">
        <v>0</v>
      </c>
      <c r="K373">
        <v>0</v>
      </c>
      <c r="L373">
        <v>0</v>
      </c>
      <c r="M373">
        <v>0</v>
      </c>
      <c r="N373">
        <v>0</v>
      </c>
      <c r="O373">
        <v>0</v>
      </c>
      <c r="P373">
        <v>0</v>
      </c>
      <c r="Q373">
        <v>0</v>
      </c>
      <c r="R373">
        <v>0</v>
      </c>
      <c r="S373">
        <v>0</v>
      </c>
      <c r="T373">
        <v>0</v>
      </c>
    </row>
    <row r="374" spans="1:20" x14ac:dyDescent="0.3">
      <c r="A374" t="s">
        <v>49</v>
      </c>
      <c r="B374" t="s">
        <v>49</v>
      </c>
      <c r="C374" t="s">
        <v>49</v>
      </c>
      <c r="D374">
        <v>0</v>
      </c>
      <c r="E374">
        <v>0</v>
      </c>
      <c r="F374">
        <v>0</v>
      </c>
      <c r="G374">
        <v>0</v>
      </c>
      <c r="H374">
        <v>0</v>
      </c>
      <c r="I374">
        <v>0</v>
      </c>
      <c r="J374">
        <v>0</v>
      </c>
      <c r="K374">
        <v>0</v>
      </c>
      <c r="L374">
        <v>0</v>
      </c>
      <c r="M374">
        <v>0</v>
      </c>
      <c r="N374">
        <v>0</v>
      </c>
      <c r="O374">
        <v>0</v>
      </c>
      <c r="P374">
        <v>0</v>
      </c>
      <c r="Q374">
        <v>0</v>
      </c>
      <c r="R374">
        <v>0</v>
      </c>
      <c r="S374">
        <v>0</v>
      </c>
      <c r="T374">
        <v>0</v>
      </c>
    </row>
    <row r="375" spans="1:20" x14ac:dyDescent="0.3">
      <c r="A375" t="s">
        <v>49</v>
      </c>
      <c r="B375" t="s">
        <v>49</v>
      </c>
      <c r="C375" t="s">
        <v>49</v>
      </c>
      <c r="D375">
        <v>0</v>
      </c>
      <c r="E375">
        <v>0</v>
      </c>
      <c r="F375">
        <v>0</v>
      </c>
      <c r="G375">
        <v>0</v>
      </c>
      <c r="H375">
        <v>0</v>
      </c>
      <c r="I375">
        <v>0</v>
      </c>
      <c r="J375">
        <v>0</v>
      </c>
      <c r="K375">
        <v>0</v>
      </c>
      <c r="L375">
        <v>0</v>
      </c>
      <c r="M375">
        <v>0</v>
      </c>
      <c r="N375">
        <v>0</v>
      </c>
      <c r="O375">
        <v>0</v>
      </c>
      <c r="P375">
        <v>0</v>
      </c>
      <c r="Q375">
        <v>0</v>
      </c>
      <c r="R375">
        <v>0</v>
      </c>
      <c r="S375">
        <v>0</v>
      </c>
      <c r="T375">
        <v>0</v>
      </c>
    </row>
    <row r="376" spans="1:20" x14ac:dyDescent="0.3">
      <c r="A376" t="s">
        <v>49</v>
      </c>
      <c r="B376" t="s">
        <v>49</v>
      </c>
      <c r="C376" t="s">
        <v>49</v>
      </c>
      <c r="D376">
        <v>0</v>
      </c>
      <c r="E376">
        <v>0</v>
      </c>
      <c r="F376">
        <v>0</v>
      </c>
      <c r="G376">
        <v>0</v>
      </c>
      <c r="H376">
        <v>0</v>
      </c>
      <c r="I376">
        <v>0</v>
      </c>
      <c r="J376">
        <v>0</v>
      </c>
      <c r="K376">
        <v>0</v>
      </c>
      <c r="L376">
        <v>0</v>
      </c>
      <c r="M376">
        <v>0</v>
      </c>
      <c r="N376">
        <v>0</v>
      </c>
      <c r="O376">
        <v>0</v>
      </c>
      <c r="P376">
        <v>0</v>
      </c>
      <c r="Q376">
        <v>0</v>
      </c>
      <c r="R376">
        <v>0</v>
      </c>
      <c r="S376">
        <v>0</v>
      </c>
      <c r="T376">
        <v>0</v>
      </c>
    </row>
    <row r="377" spans="1:20" x14ac:dyDescent="0.3">
      <c r="A377" t="s">
        <v>49</v>
      </c>
      <c r="B377" t="s">
        <v>49</v>
      </c>
      <c r="C377" t="s">
        <v>49</v>
      </c>
      <c r="D377">
        <v>0</v>
      </c>
      <c r="E377">
        <v>0</v>
      </c>
      <c r="F377">
        <v>0</v>
      </c>
      <c r="G377">
        <v>0</v>
      </c>
      <c r="H377">
        <v>0</v>
      </c>
      <c r="I377">
        <v>0</v>
      </c>
      <c r="J377">
        <v>0</v>
      </c>
      <c r="K377">
        <v>0</v>
      </c>
      <c r="L377">
        <v>0</v>
      </c>
      <c r="M377">
        <v>0</v>
      </c>
      <c r="N377">
        <v>0</v>
      </c>
      <c r="O377">
        <v>0</v>
      </c>
      <c r="P377">
        <v>0</v>
      </c>
      <c r="Q377">
        <v>0</v>
      </c>
      <c r="R377">
        <v>0</v>
      </c>
      <c r="S377">
        <v>0</v>
      </c>
      <c r="T377">
        <v>0</v>
      </c>
    </row>
    <row r="378" spans="1:20" x14ac:dyDescent="0.3">
      <c r="A378" t="s">
        <v>49</v>
      </c>
      <c r="B378" t="s">
        <v>49</v>
      </c>
      <c r="C378" t="s">
        <v>49</v>
      </c>
      <c r="D378">
        <v>0</v>
      </c>
      <c r="E378">
        <v>0</v>
      </c>
      <c r="F378">
        <v>0</v>
      </c>
      <c r="G378">
        <v>0</v>
      </c>
      <c r="H378">
        <v>0</v>
      </c>
      <c r="I378">
        <v>0</v>
      </c>
      <c r="J378">
        <v>0</v>
      </c>
      <c r="K378">
        <v>0</v>
      </c>
      <c r="L378">
        <v>0</v>
      </c>
      <c r="M378">
        <v>0</v>
      </c>
      <c r="N378">
        <v>0</v>
      </c>
      <c r="O378">
        <v>0</v>
      </c>
      <c r="P378">
        <v>0</v>
      </c>
      <c r="Q378">
        <v>0</v>
      </c>
      <c r="R378">
        <v>0</v>
      </c>
      <c r="S378">
        <v>0</v>
      </c>
      <c r="T378">
        <v>0</v>
      </c>
    </row>
    <row r="379" spans="1:20" x14ac:dyDescent="0.3">
      <c r="A379" t="s">
        <v>49</v>
      </c>
      <c r="B379" t="s">
        <v>49</v>
      </c>
      <c r="C379" t="s">
        <v>49</v>
      </c>
      <c r="D379">
        <v>0</v>
      </c>
      <c r="E379">
        <v>0</v>
      </c>
      <c r="F379">
        <v>0</v>
      </c>
      <c r="G379">
        <v>0</v>
      </c>
      <c r="H379">
        <v>0</v>
      </c>
      <c r="I379">
        <v>0</v>
      </c>
      <c r="J379">
        <v>0</v>
      </c>
      <c r="K379">
        <v>0</v>
      </c>
      <c r="L379">
        <v>0</v>
      </c>
      <c r="M379">
        <v>0</v>
      </c>
      <c r="N379">
        <v>0</v>
      </c>
      <c r="O379">
        <v>0</v>
      </c>
      <c r="P379">
        <v>0</v>
      </c>
      <c r="Q379">
        <v>0</v>
      </c>
      <c r="R379">
        <v>0</v>
      </c>
      <c r="S379">
        <v>0</v>
      </c>
      <c r="T379">
        <v>0</v>
      </c>
    </row>
    <row r="380" spans="1:20" x14ac:dyDescent="0.3">
      <c r="A380" t="s">
        <v>49</v>
      </c>
      <c r="B380" t="s">
        <v>49</v>
      </c>
      <c r="C380" t="s">
        <v>49</v>
      </c>
      <c r="D380">
        <v>0</v>
      </c>
      <c r="E380">
        <v>0</v>
      </c>
      <c r="F380">
        <v>0</v>
      </c>
      <c r="G380">
        <v>0</v>
      </c>
      <c r="H380">
        <v>0</v>
      </c>
      <c r="I380">
        <v>0</v>
      </c>
      <c r="J380">
        <v>0</v>
      </c>
      <c r="K380">
        <v>0</v>
      </c>
      <c r="L380">
        <v>0</v>
      </c>
      <c r="M380">
        <v>0</v>
      </c>
      <c r="N380">
        <v>0</v>
      </c>
      <c r="O380">
        <v>0</v>
      </c>
      <c r="P380">
        <v>0</v>
      </c>
      <c r="Q380">
        <v>0</v>
      </c>
      <c r="R380">
        <v>0</v>
      </c>
      <c r="S380">
        <v>0</v>
      </c>
      <c r="T380">
        <v>0</v>
      </c>
    </row>
    <row r="381" spans="1:20" x14ac:dyDescent="0.3">
      <c r="A381" t="s">
        <v>49</v>
      </c>
      <c r="B381" t="s">
        <v>49</v>
      </c>
      <c r="C381" t="s">
        <v>49</v>
      </c>
      <c r="D381">
        <v>0</v>
      </c>
      <c r="E381">
        <v>0</v>
      </c>
      <c r="F381">
        <v>0</v>
      </c>
      <c r="G381">
        <v>0</v>
      </c>
      <c r="H381">
        <v>0</v>
      </c>
      <c r="I381">
        <v>0</v>
      </c>
      <c r="J381">
        <v>0</v>
      </c>
      <c r="K381">
        <v>0</v>
      </c>
      <c r="L381">
        <v>0</v>
      </c>
      <c r="M381">
        <v>0</v>
      </c>
      <c r="N381">
        <v>0</v>
      </c>
      <c r="O381">
        <v>0</v>
      </c>
      <c r="P381">
        <v>0</v>
      </c>
      <c r="Q381">
        <v>0</v>
      </c>
      <c r="R381">
        <v>0</v>
      </c>
      <c r="S381">
        <v>0</v>
      </c>
      <c r="T381">
        <v>0</v>
      </c>
    </row>
    <row r="382" spans="1:20" x14ac:dyDescent="0.3">
      <c r="A382" t="s">
        <v>49</v>
      </c>
      <c r="B382" t="s">
        <v>49</v>
      </c>
      <c r="C382" t="s">
        <v>49</v>
      </c>
      <c r="D382">
        <v>0</v>
      </c>
      <c r="E382">
        <v>0</v>
      </c>
      <c r="F382">
        <v>0</v>
      </c>
      <c r="G382">
        <v>0</v>
      </c>
      <c r="H382">
        <v>0</v>
      </c>
      <c r="I382">
        <v>0</v>
      </c>
      <c r="J382">
        <v>0</v>
      </c>
      <c r="K382">
        <v>0</v>
      </c>
      <c r="L382">
        <v>0</v>
      </c>
      <c r="M382">
        <v>0</v>
      </c>
      <c r="N382">
        <v>0</v>
      </c>
      <c r="O382">
        <v>0</v>
      </c>
      <c r="P382">
        <v>0</v>
      </c>
      <c r="Q382">
        <v>0</v>
      </c>
      <c r="R382">
        <v>0</v>
      </c>
      <c r="S382">
        <v>0</v>
      </c>
      <c r="T382">
        <v>0</v>
      </c>
    </row>
    <row r="383" spans="1:20" x14ac:dyDescent="0.3">
      <c r="A383" t="s">
        <v>49</v>
      </c>
      <c r="B383" t="s">
        <v>49</v>
      </c>
      <c r="C383" t="s">
        <v>49</v>
      </c>
      <c r="D383">
        <v>0</v>
      </c>
      <c r="E383">
        <v>0</v>
      </c>
      <c r="F383">
        <v>0</v>
      </c>
      <c r="G383">
        <v>0</v>
      </c>
      <c r="H383">
        <v>0</v>
      </c>
      <c r="I383">
        <v>0</v>
      </c>
      <c r="J383">
        <v>0</v>
      </c>
      <c r="K383">
        <v>0</v>
      </c>
      <c r="L383">
        <v>0</v>
      </c>
      <c r="M383">
        <v>0</v>
      </c>
      <c r="N383">
        <v>0</v>
      </c>
      <c r="O383">
        <v>0</v>
      </c>
      <c r="P383">
        <v>0</v>
      </c>
      <c r="Q383">
        <v>0</v>
      </c>
      <c r="R383">
        <v>0</v>
      </c>
      <c r="S383">
        <v>0</v>
      </c>
      <c r="T383">
        <v>0</v>
      </c>
    </row>
    <row r="384" spans="1:20" x14ac:dyDescent="0.3">
      <c r="A384" t="s">
        <v>49</v>
      </c>
      <c r="B384" t="s">
        <v>49</v>
      </c>
      <c r="C384" t="s">
        <v>49</v>
      </c>
      <c r="D384">
        <v>0</v>
      </c>
      <c r="E384">
        <v>0</v>
      </c>
      <c r="F384">
        <v>0</v>
      </c>
      <c r="G384">
        <v>0</v>
      </c>
      <c r="H384">
        <v>0</v>
      </c>
      <c r="I384">
        <v>0</v>
      </c>
      <c r="J384">
        <v>0</v>
      </c>
      <c r="K384">
        <v>0</v>
      </c>
      <c r="L384">
        <v>0</v>
      </c>
      <c r="M384">
        <v>0</v>
      </c>
      <c r="N384">
        <v>0</v>
      </c>
      <c r="O384">
        <v>0</v>
      </c>
      <c r="P384">
        <v>0</v>
      </c>
      <c r="Q384">
        <v>0</v>
      </c>
      <c r="R384">
        <v>0</v>
      </c>
      <c r="S384">
        <v>0</v>
      </c>
      <c r="T384">
        <v>0</v>
      </c>
    </row>
    <row r="385" spans="1:20" x14ac:dyDescent="0.3">
      <c r="A385" t="s">
        <v>49</v>
      </c>
      <c r="B385" t="s">
        <v>49</v>
      </c>
      <c r="C385" t="s">
        <v>49</v>
      </c>
      <c r="D385">
        <v>0</v>
      </c>
      <c r="E385">
        <v>0</v>
      </c>
      <c r="F385">
        <v>0</v>
      </c>
      <c r="G385">
        <v>0</v>
      </c>
      <c r="H385">
        <v>0</v>
      </c>
      <c r="I385">
        <v>0</v>
      </c>
      <c r="J385">
        <v>0</v>
      </c>
      <c r="K385">
        <v>0</v>
      </c>
      <c r="L385">
        <v>0</v>
      </c>
      <c r="M385">
        <v>0</v>
      </c>
      <c r="N385">
        <v>0</v>
      </c>
      <c r="O385">
        <v>0</v>
      </c>
      <c r="P385">
        <v>0</v>
      </c>
      <c r="Q385">
        <v>0</v>
      </c>
      <c r="R385">
        <v>0</v>
      </c>
      <c r="S385">
        <v>0</v>
      </c>
      <c r="T385">
        <v>0</v>
      </c>
    </row>
    <row r="386" spans="1:20" x14ac:dyDescent="0.3">
      <c r="A386" t="s">
        <v>49</v>
      </c>
      <c r="B386" t="s">
        <v>49</v>
      </c>
      <c r="C386" t="s">
        <v>49</v>
      </c>
      <c r="D386">
        <v>0</v>
      </c>
      <c r="E386">
        <v>0</v>
      </c>
      <c r="F386">
        <v>0</v>
      </c>
      <c r="G386">
        <v>0</v>
      </c>
      <c r="H386">
        <v>0</v>
      </c>
      <c r="I386">
        <v>0</v>
      </c>
      <c r="J386">
        <v>0</v>
      </c>
      <c r="K386">
        <v>0</v>
      </c>
      <c r="L386">
        <v>0</v>
      </c>
      <c r="M386">
        <v>0</v>
      </c>
      <c r="N386">
        <v>0</v>
      </c>
      <c r="O386">
        <v>0</v>
      </c>
      <c r="P386">
        <v>0</v>
      </c>
      <c r="Q386">
        <v>0</v>
      </c>
      <c r="R386">
        <v>0</v>
      </c>
      <c r="S386">
        <v>0</v>
      </c>
      <c r="T386">
        <v>0</v>
      </c>
    </row>
    <row r="387" spans="1:20" x14ac:dyDescent="0.3">
      <c r="A387" t="s">
        <v>49</v>
      </c>
      <c r="B387" t="s">
        <v>49</v>
      </c>
      <c r="C387" t="s">
        <v>49</v>
      </c>
      <c r="D387">
        <v>0</v>
      </c>
      <c r="E387">
        <v>0</v>
      </c>
      <c r="F387">
        <v>0</v>
      </c>
      <c r="G387">
        <v>0</v>
      </c>
      <c r="H387">
        <v>0</v>
      </c>
      <c r="I387">
        <v>0</v>
      </c>
      <c r="J387">
        <v>0</v>
      </c>
      <c r="K387">
        <v>0</v>
      </c>
      <c r="L387">
        <v>0</v>
      </c>
      <c r="M387">
        <v>0</v>
      </c>
      <c r="N387">
        <v>0</v>
      </c>
      <c r="O387">
        <v>0</v>
      </c>
      <c r="P387">
        <v>0</v>
      </c>
      <c r="Q387">
        <v>0</v>
      </c>
      <c r="R387">
        <v>0</v>
      </c>
      <c r="S387">
        <v>0</v>
      </c>
      <c r="T387">
        <v>0</v>
      </c>
    </row>
    <row r="388" spans="1:20" x14ac:dyDescent="0.3">
      <c r="A388" t="s">
        <v>49</v>
      </c>
      <c r="B388" t="s">
        <v>49</v>
      </c>
      <c r="C388" t="s">
        <v>49</v>
      </c>
      <c r="D388">
        <v>0</v>
      </c>
      <c r="E388">
        <v>0</v>
      </c>
      <c r="F388">
        <v>0</v>
      </c>
      <c r="G388">
        <v>0</v>
      </c>
      <c r="H388">
        <v>0</v>
      </c>
      <c r="I388">
        <v>0</v>
      </c>
      <c r="J388">
        <v>0</v>
      </c>
      <c r="K388">
        <v>0</v>
      </c>
      <c r="L388">
        <v>0</v>
      </c>
      <c r="M388">
        <v>0</v>
      </c>
      <c r="N388">
        <v>0</v>
      </c>
      <c r="O388">
        <v>0</v>
      </c>
      <c r="P388">
        <v>0</v>
      </c>
      <c r="Q388">
        <v>0</v>
      </c>
      <c r="R388">
        <v>0</v>
      </c>
      <c r="S388">
        <v>0</v>
      </c>
      <c r="T388">
        <v>0</v>
      </c>
    </row>
    <row r="389" spans="1:20" x14ac:dyDescent="0.3">
      <c r="A389" t="s">
        <v>49</v>
      </c>
      <c r="B389" t="s">
        <v>49</v>
      </c>
      <c r="C389" t="s">
        <v>49</v>
      </c>
      <c r="D389">
        <v>0</v>
      </c>
      <c r="E389">
        <v>0</v>
      </c>
      <c r="F389">
        <v>0</v>
      </c>
      <c r="G389">
        <v>0</v>
      </c>
      <c r="H389">
        <v>0</v>
      </c>
      <c r="I389">
        <v>0</v>
      </c>
      <c r="J389">
        <v>0</v>
      </c>
      <c r="K389">
        <v>0</v>
      </c>
      <c r="L389">
        <v>0</v>
      </c>
      <c r="M389">
        <v>0</v>
      </c>
      <c r="N389">
        <v>0</v>
      </c>
      <c r="O389">
        <v>0</v>
      </c>
      <c r="P389">
        <v>0</v>
      </c>
      <c r="Q389">
        <v>0</v>
      </c>
      <c r="R389">
        <v>0</v>
      </c>
      <c r="S389">
        <v>0</v>
      </c>
      <c r="T389">
        <v>0</v>
      </c>
    </row>
    <row r="390" spans="1:20" x14ac:dyDescent="0.3">
      <c r="A390" t="s">
        <v>49</v>
      </c>
      <c r="B390" t="s">
        <v>49</v>
      </c>
      <c r="C390" t="s">
        <v>49</v>
      </c>
      <c r="D390">
        <v>0</v>
      </c>
      <c r="E390">
        <v>0</v>
      </c>
      <c r="F390">
        <v>0</v>
      </c>
      <c r="G390">
        <v>0</v>
      </c>
      <c r="H390">
        <v>0</v>
      </c>
      <c r="I390">
        <v>0</v>
      </c>
      <c r="J390">
        <v>0</v>
      </c>
      <c r="K390">
        <v>0</v>
      </c>
      <c r="L390">
        <v>0</v>
      </c>
      <c r="M390">
        <v>0</v>
      </c>
      <c r="N390">
        <v>0</v>
      </c>
      <c r="O390">
        <v>0</v>
      </c>
      <c r="P390">
        <v>0</v>
      </c>
      <c r="Q390">
        <v>0</v>
      </c>
      <c r="R390">
        <v>0</v>
      </c>
      <c r="S390">
        <v>0</v>
      </c>
      <c r="T390">
        <v>0</v>
      </c>
    </row>
    <row r="391" spans="1:20" x14ac:dyDescent="0.3">
      <c r="A391" t="s">
        <v>49</v>
      </c>
      <c r="B391" t="s">
        <v>49</v>
      </c>
      <c r="C391" t="s">
        <v>49</v>
      </c>
      <c r="D391">
        <v>0</v>
      </c>
      <c r="E391">
        <v>0</v>
      </c>
      <c r="F391">
        <v>0</v>
      </c>
      <c r="G391">
        <v>0</v>
      </c>
      <c r="H391">
        <v>0</v>
      </c>
      <c r="I391">
        <v>0</v>
      </c>
      <c r="J391">
        <v>0</v>
      </c>
      <c r="K391">
        <v>0</v>
      </c>
      <c r="L391">
        <v>0</v>
      </c>
      <c r="M391">
        <v>0</v>
      </c>
      <c r="N391">
        <v>0</v>
      </c>
      <c r="O391">
        <v>0</v>
      </c>
      <c r="P391">
        <v>0</v>
      </c>
      <c r="Q391">
        <v>0</v>
      </c>
      <c r="R391">
        <v>0</v>
      </c>
      <c r="S391">
        <v>0</v>
      </c>
      <c r="T391">
        <v>0</v>
      </c>
    </row>
    <row r="392" spans="1:20" x14ac:dyDescent="0.3">
      <c r="A392" t="s">
        <v>49</v>
      </c>
      <c r="B392" t="s">
        <v>49</v>
      </c>
      <c r="C392" t="s">
        <v>49</v>
      </c>
      <c r="D392">
        <v>0</v>
      </c>
      <c r="E392">
        <v>0</v>
      </c>
      <c r="F392">
        <v>0</v>
      </c>
      <c r="G392">
        <v>0</v>
      </c>
      <c r="H392">
        <v>0</v>
      </c>
      <c r="I392">
        <v>0</v>
      </c>
      <c r="J392">
        <v>0</v>
      </c>
      <c r="K392">
        <v>0</v>
      </c>
      <c r="L392">
        <v>0</v>
      </c>
      <c r="M392">
        <v>0</v>
      </c>
      <c r="N392">
        <v>0</v>
      </c>
      <c r="O392">
        <v>0</v>
      </c>
      <c r="P392">
        <v>0</v>
      </c>
      <c r="Q392">
        <v>0</v>
      </c>
      <c r="R392">
        <v>0</v>
      </c>
      <c r="S392">
        <v>0</v>
      </c>
      <c r="T392">
        <v>0</v>
      </c>
    </row>
    <row r="393" spans="1:20" x14ac:dyDescent="0.3">
      <c r="A393" t="s">
        <v>49</v>
      </c>
      <c r="B393" t="s">
        <v>49</v>
      </c>
      <c r="C393" t="s">
        <v>49</v>
      </c>
      <c r="D393">
        <v>0</v>
      </c>
      <c r="E393">
        <v>0</v>
      </c>
      <c r="F393">
        <v>0</v>
      </c>
      <c r="G393">
        <v>0</v>
      </c>
      <c r="H393">
        <v>0</v>
      </c>
      <c r="I393">
        <v>0</v>
      </c>
      <c r="J393">
        <v>0</v>
      </c>
      <c r="K393">
        <v>0</v>
      </c>
      <c r="L393">
        <v>0</v>
      </c>
      <c r="M393">
        <v>0</v>
      </c>
      <c r="N393">
        <v>0</v>
      </c>
      <c r="O393">
        <v>0</v>
      </c>
      <c r="P393">
        <v>0</v>
      </c>
      <c r="Q393">
        <v>0</v>
      </c>
      <c r="R393">
        <v>0</v>
      </c>
      <c r="S393">
        <v>0</v>
      </c>
      <c r="T393">
        <v>0</v>
      </c>
    </row>
    <row r="394" spans="1:20" x14ac:dyDescent="0.3">
      <c r="A394" t="s">
        <v>49</v>
      </c>
      <c r="B394" t="s">
        <v>49</v>
      </c>
      <c r="C394" t="s">
        <v>49</v>
      </c>
      <c r="D394">
        <v>0</v>
      </c>
      <c r="E394">
        <v>0</v>
      </c>
      <c r="F394">
        <v>0</v>
      </c>
      <c r="G394">
        <v>0</v>
      </c>
      <c r="H394">
        <v>0</v>
      </c>
      <c r="I394">
        <v>0</v>
      </c>
      <c r="J394">
        <v>0</v>
      </c>
      <c r="K394">
        <v>0</v>
      </c>
      <c r="L394">
        <v>0</v>
      </c>
      <c r="M394">
        <v>0</v>
      </c>
      <c r="N394">
        <v>0</v>
      </c>
      <c r="O394">
        <v>0</v>
      </c>
      <c r="P394">
        <v>0</v>
      </c>
      <c r="Q394">
        <v>0</v>
      </c>
      <c r="R394">
        <v>0</v>
      </c>
      <c r="S394">
        <v>0</v>
      </c>
      <c r="T394">
        <v>0</v>
      </c>
    </row>
    <row r="395" spans="1:20" x14ac:dyDescent="0.3">
      <c r="A395" t="s">
        <v>49</v>
      </c>
      <c r="B395" t="s">
        <v>49</v>
      </c>
      <c r="C395" t="s">
        <v>49</v>
      </c>
      <c r="D395">
        <v>0</v>
      </c>
      <c r="E395">
        <v>0</v>
      </c>
      <c r="F395">
        <v>0</v>
      </c>
      <c r="G395">
        <v>0</v>
      </c>
      <c r="H395">
        <v>0</v>
      </c>
      <c r="I395">
        <v>0</v>
      </c>
      <c r="J395">
        <v>0</v>
      </c>
      <c r="K395">
        <v>0</v>
      </c>
      <c r="L395">
        <v>0</v>
      </c>
      <c r="M395">
        <v>0</v>
      </c>
      <c r="N395">
        <v>0</v>
      </c>
      <c r="O395">
        <v>0</v>
      </c>
      <c r="P395">
        <v>0</v>
      </c>
      <c r="Q395">
        <v>0</v>
      </c>
      <c r="R395">
        <v>0</v>
      </c>
      <c r="S395">
        <v>0</v>
      </c>
      <c r="T395">
        <v>0</v>
      </c>
    </row>
    <row r="396" spans="1:20" x14ac:dyDescent="0.3">
      <c r="A396" t="s">
        <v>49</v>
      </c>
      <c r="B396" t="s">
        <v>49</v>
      </c>
      <c r="C396" t="s">
        <v>49</v>
      </c>
      <c r="D396">
        <v>0</v>
      </c>
      <c r="E396">
        <v>0</v>
      </c>
      <c r="F396">
        <v>0</v>
      </c>
      <c r="G396">
        <v>0</v>
      </c>
      <c r="H396">
        <v>0</v>
      </c>
      <c r="I396">
        <v>0</v>
      </c>
      <c r="J396">
        <v>0</v>
      </c>
      <c r="K396">
        <v>0</v>
      </c>
      <c r="L396">
        <v>0</v>
      </c>
      <c r="M396">
        <v>0</v>
      </c>
      <c r="N396">
        <v>0</v>
      </c>
      <c r="O396">
        <v>0</v>
      </c>
      <c r="P396">
        <v>0</v>
      </c>
      <c r="Q396">
        <v>0</v>
      </c>
      <c r="R396">
        <v>0</v>
      </c>
      <c r="S396">
        <v>0</v>
      </c>
      <c r="T396">
        <v>0</v>
      </c>
    </row>
    <row r="397" spans="1:20" x14ac:dyDescent="0.3">
      <c r="A397" t="s">
        <v>49</v>
      </c>
      <c r="B397" t="s">
        <v>49</v>
      </c>
      <c r="C397" t="s">
        <v>49</v>
      </c>
      <c r="D397">
        <v>0</v>
      </c>
      <c r="E397">
        <v>0</v>
      </c>
      <c r="F397">
        <v>0</v>
      </c>
      <c r="G397">
        <v>0</v>
      </c>
      <c r="H397">
        <v>0</v>
      </c>
      <c r="I397">
        <v>0</v>
      </c>
      <c r="J397">
        <v>0</v>
      </c>
      <c r="K397">
        <v>0</v>
      </c>
      <c r="L397">
        <v>0</v>
      </c>
      <c r="M397">
        <v>0</v>
      </c>
      <c r="N397">
        <v>0</v>
      </c>
      <c r="O397">
        <v>0</v>
      </c>
      <c r="P397">
        <v>0</v>
      </c>
      <c r="Q397">
        <v>0</v>
      </c>
      <c r="R397">
        <v>0</v>
      </c>
      <c r="S397">
        <v>0</v>
      </c>
      <c r="T397">
        <v>0</v>
      </c>
    </row>
    <row r="398" spans="1:20" x14ac:dyDescent="0.3">
      <c r="A398" t="s">
        <v>49</v>
      </c>
      <c r="B398" t="s">
        <v>49</v>
      </c>
      <c r="C398" t="s">
        <v>49</v>
      </c>
      <c r="D398">
        <v>0</v>
      </c>
      <c r="E398">
        <v>0</v>
      </c>
      <c r="F398">
        <v>0</v>
      </c>
      <c r="G398">
        <v>0</v>
      </c>
      <c r="H398">
        <v>0</v>
      </c>
      <c r="I398">
        <v>0</v>
      </c>
      <c r="J398">
        <v>0</v>
      </c>
      <c r="K398">
        <v>0</v>
      </c>
      <c r="L398">
        <v>0</v>
      </c>
      <c r="M398">
        <v>0</v>
      </c>
      <c r="N398">
        <v>0</v>
      </c>
      <c r="O398">
        <v>0</v>
      </c>
      <c r="P398">
        <v>0</v>
      </c>
      <c r="Q398">
        <v>0</v>
      </c>
      <c r="R398">
        <v>0</v>
      </c>
      <c r="S398">
        <v>0</v>
      </c>
      <c r="T398">
        <v>0</v>
      </c>
    </row>
    <row r="399" spans="1:20" x14ac:dyDescent="0.3">
      <c r="A399" t="s">
        <v>49</v>
      </c>
      <c r="B399" t="s">
        <v>49</v>
      </c>
      <c r="C399" t="s">
        <v>49</v>
      </c>
      <c r="D399">
        <v>0</v>
      </c>
      <c r="E399">
        <v>0</v>
      </c>
      <c r="F399">
        <v>0</v>
      </c>
      <c r="G399">
        <v>0</v>
      </c>
      <c r="H399">
        <v>0</v>
      </c>
      <c r="I399">
        <v>0</v>
      </c>
      <c r="J399">
        <v>0</v>
      </c>
      <c r="K399">
        <v>0</v>
      </c>
      <c r="L399">
        <v>0</v>
      </c>
      <c r="M399">
        <v>0</v>
      </c>
      <c r="N399">
        <v>0</v>
      </c>
      <c r="O399">
        <v>0</v>
      </c>
      <c r="P399">
        <v>0</v>
      </c>
      <c r="Q399">
        <v>0</v>
      </c>
      <c r="R399">
        <v>0</v>
      </c>
      <c r="S399">
        <v>0</v>
      </c>
      <c r="T399">
        <v>0</v>
      </c>
    </row>
    <row r="400" spans="1:20" x14ac:dyDescent="0.3">
      <c r="A400" t="s">
        <v>49</v>
      </c>
      <c r="B400" t="s">
        <v>49</v>
      </c>
      <c r="C400" t="s">
        <v>49</v>
      </c>
      <c r="D400">
        <v>0</v>
      </c>
      <c r="E400">
        <v>0</v>
      </c>
      <c r="F400">
        <v>0</v>
      </c>
      <c r="G400">
        <v>0</v>
      </c>
      <c r="H400">
        <v>0</v>
      </c>
      <c r="I400">
        <v>0</v>
      </c>
      <c r="J400">
        <v>0</v>
      </c>
      <c r="K400">
        <v>0</v>
      </c>
      <c r="L400">
        <v>0</v>
      </c>
      <c r="M400">
        <v>0</v>
      </c>
      <c r="N400">
        <v>0</v>
      </c>
      <c r="O400">
        <v>0</v>
      </c>
      <c r="P400">
        <v>0</v>
      </c>
      <c r="Q400">
        <v>0</v>
      </c>
      <c r="R400">
        <v>0</v>
      </c>
      <c r="S400">
        <v>0</v>
      </c>
      <c r="T400">
        <v>0</v>
      </c>
    </row>
    <row r="401" spans="1:20" x14ac:dyDescent="0.3">
      <c r="A401" t="s">
        <v>49</v>
      </c>
      <c r="B401" t="s">
        <v>49</v>
      </c>
      <c r="C401" t="s">
        <v>49</v>
      </c>
      <c r="D401">
        <v>0</v>
      </c>
      <c r="E401">
        <v>0</v>
      </c>
      <c r="F401">
        <v>0</v>
      </c>
      <c r="G401">
        <v>0</v>
      </c>
      <c r="H401">
        <v>0</v>
      </c>
      <c r="I401">
        <v>0</v>
      </c>
      <c r="J401">
        <v>0</v>
      </c>
      <c r="K401">
        <v>0</v>
      </c>
      <c r="L401">
        <v>0</v>
      </c>
      <c r="M401">
        <v>0</v>
      </c>
      <c r="N401">
        <v>0</v>
      </c>
      <c r="O401">
        <v>0</v>
      </c>
      <c r="P401">
        <v>0</v>
      </c>
      <c r="Q401">
        <v>0</v>
      </c>
      <c r="R401">
        <v>0</v>
      </c>
      <c r="S401">
        <v>0</v>
      </c>
      <c r="T401">
        <v>0</v>
      </c>
    </row>
    <row r="402" spans="1:20" x14ac:dyDescent="0.3">
      <c r="A402" t="s">
        <v>49</v>
      </c>
      <c r="B402" t="s">
        <v>49</v>
      </c>
      <c r="C402" t="s">
        <v>49</v>
      </c>
      <c r="D402">
        <v>0</v>
      </c>
      <c r="E402">
        <v>0</v>
      </c>
      <c r="F402">
        <v>0</v>
      </c>
      <c r="G402">
        <v>0</v>
      </c>
      <c r="H402">
        <v>0</v>
      </c>
      <c r="I402">
        <v>0</v>
      </c>
      <c r="J402">
        <v>0</v>
      </c>
      <c r="K402">
        <v>0</v>
      </c>
      <c r="L402">
        <v>0</v>
      </c>
      <c r="M402">
        <v>0</v>
      </c>
      <c r="N402">
        <v>0</v>
      </c>
      <c r="O402">
        <v>0</v>
      </c>
      <c r="P402">
        <v>0</v>
      </c>
      <c r="Q402">
        <v>0</v>
      </c>
      <c r="R402">
        <v>0</v>
      </c>
      <c r="S402">
        <v>0</v>
      </c>
      <c r="T402">
        <v>0</v>
      </c>
    </row>
    <row r="403" spans="1:20" x14ac:dyDescent="0.3">
      <c r="A403" t="s">
        <v>49</v>
      </c>
      <c r="B403" t="s">
        <v>49</v>
      </c>
      <c r="C403" t="s">
        <v>49</v>
      </c>
      <c r="D403">
        <v>0</v>
      </c>
      <c r="E403">
        <v>0</v>
      </c>
      <c r="F403">
        <v>0</v>
      </c>
      <c r="G403">
        <v>0</v>
      </c>
      <c r="H403">
        <v>0</v>
      </c>
      <c r="I403">
        <v>0</v>
      </c>
      <c r="J403">
        <v>0</v>
      </c>
      <c r="K403">
        <v>0</v>
      </c>
      <c r="L403">
        <v>0</v>
      </c>
      <c r="M403">
        <v>0</v>
      </c>
      <c r="N403">
        <v>0</v>
      </c>
      <c r="O403">
        <v>0</v>
      </c>
      <c r="P403">
        <v>0</v>
      </c>
      <c r="Q403">
        <v>0</v>
      </c>
      <c r="R403">
        <v>0</v>
      </c>
      <c r="S403">
        <v>0</v>
      </c>
      <c r="T403">
        <v>0</v>
      </c>
    </row>
    <row r="404" spans="1:20" x14ac:dyDescent="0.3">
      <c r="A404" t="s">
        <v>49</v>
      </c>
      <c r="B404" t="s">
        <v>49</v>
      </c>
      <c r="C404" t="s">
        <v>49</v>
      </c>
      <c r="D404">
        <v>0</v>
      </c>
      <c r="E404">
        <v>0</v>
      </c>
      <c r="F404">
        <v>0</v>
      </c>
      <c r="G404">
        <v>0</v>
      </c>
      <c r="H404">
        <v>0</v>
      </c>
      <c r="I404">
        <v>0</v>
      </c>
      <c r="J404">
        <v>0</v>
      </c>
      <c r="K404">
        <v>0</v>
      </c>
      <c r="L404">
        <v>0</v>
      </c>
      <c r="M404">
        <v>0</v>
      </c>
      <c r="N404">
        <v>0</v>
      </c>
      <c r="O404">
        <v>0</v>
      </c>
      <c r="P404">
        <v>0</v>
      </c>
      <c r="Q404">
        <v>0</v>
      </c>
      <c r="R404">
        <v>0</v>
      </c>
      <c r="S404">
        <v>0</v>
      </c>
      <c r="T404">
        <v>0</v>
      </c>
    </row>
    <row r="405" spans="1:20" x14ac:dyDescent="0.3">
      <c r="A405" t="s">
        <v>49</v>
      </c>
      <c r="B405" t="s">
        <v>49</v>
      </c>
      <c r="C405" t="s">
        <v>49</v>
      </c>
      <c r="D405">
        <v>0</v>
      </c>
      <c r="E405">
        <v>0</v>
      </c>
      <c r="F405">
        <v>0</v>
      </c>
      <c r="G405">
        <v>0</v>
      </c>
      <c r="H405">
        <v>0</v>
      </c>
      <c r="I405">
        <v>0</v>
      </c>
      <c r="J405">
        <v>0</v>
      </c>
      <c r="K405">
        <v>0</v>
      </c>
      <c r="L405">
        <v>0</v>
      </c>
      <c r="M405">
        <v>0</v>
      </c>
      <c r="N405">
        <v>0</v>
      </c>
      <c r="O405">
        <v>0</v>
      </c>
      <c r="P405">
        <v>0</v>
      </c>
      <c r="Q405">
        <v>0</v>
      </c>
      <c r="R405">
        <v>0</v>
      </c>
      <c r="S405">
        <v>0</v>
      </c>
      <c r="T405">
        <v>0</v>
      </c>
    </row>
    <row r="406" spans="1:20" x14ac:dyDescent="0.3">
      <c r="A406" t="s">
        <v>49</v>
      </c>
      <c r="B406" t="s">
        <v>49</v>
      </c>
      <c r="C406" t="s">
        <v>49</v>
      </c>
      <c r="D406">
        <v>0</v>
      </c>
      <c r="E406">
        <v>0</v>
      </c>
      <c r="F406">
        <v>0</v>
      </c>
      <c r="G406">
        <v>0</v>
      </c>
      <c r="H406">
        <v>0</v>
      </c>
      <c r="I406">
        <v>0</v>
      </c>
      <c r="J406">
        <v>0</v>
      </c>
      <c r="K406">
        <v>0</v>
      </c>
      <c r="L406">
        <v>0</v>
      </c>
      <c r="M406">
        <v>0</v>
      </c>
      <c r="N406">
        <v>0</v>
      </c>
      <c r="O406">
        <v>0</v>
      </c>
      <c r="P406">
        <v>0</v>
      </c>
      <c r="Q406">
        <v>0</v>
      </c>
      <c r="R406">
        <v>0</v>
      </c>
      <c r="S406">
        <v>0</v>
      </c>
      <c r="T406">
        <v>0</v>
      </c>
    </row>
    <row r="407" spans="1:20" x14ac:dyDescent="0.3">
      <c r="A407" t="s">
        <v>49</v>
      </c>
      <c r="B407" t="s">
        <v>49</v>
      </c>
      <c r="C407" t="s">
        <v>49</v>
      </c>
      <c r="D407">
        <v>0</v>
      </c>
      <c r="E407">
        <v>0</v>
      </c>
      <c r="F407">
        <v>0</v>
      </c>
      <c r="G407">
        <v>0</v>
      </c>
      <c r="H407">
        <v>0</v>
      </c>
      <c r="I407">
        <v>0</v>
      </c>
      <c r="J407">
        <v>0</v>
      </c>
      <c r="K407">
        <v>0</v>
      </c>
      <c r="L407">
        <v>0</v>
      </c>
      <c r="M407">
        <v>0</v>
      </c>
      <c r="N407">
        <v>0</v>
      </c>
      <c r="O407">
        <v>0</v>
      </c>
      <c r="P407">
        <v>0</v>
      </c>
      <c r="Q407">
        <v>0</v>
      </c>
      <c r="R407">
        <v>0</v>
      </c>
      <c r="S407">
        <v>0</v>
      </c>
      <c r="T407">
        <v>0</v>
      </c>
    </row>
    <row r="408" spans="1:20" x14ac:dyDescent="0.3">
      <c r="A408" t="s">
        <v>49</v>
      </c>
      <c r="B408" t="s">
        <v>49</v>
      </c>
      <c r="C408" t="s">
        <v>49</v>
      </c>
      <c r="D408">
        <v>0</v>
      </c>
      <c r="E408">
        <v>0</v>
      </c>
      <c r="F408">
        <v>0</v>
      </c>
      <c r="G408">
        <v>0</v>
      </c>
      <c r="H408">
        <v>0</v>
      </c>
      <c r="I408">
        <v>0</v>
      </c>
      <c r="J408">
        <v>0</v>
      </c>
      <c r="K408">
        <v>0</v>
      </c>
      <c r="L408">
        <v>0</v>
      </c>
      <c r="M408">
        <v>0</v>
      </c>
      <c r="N408">
        <v>0</v>
      </c>
      <c r="O408">
        <v>0</v>
      </c>
      <c r="P408">
        <v>0</v>
      </c>
      <c r="Q408">
        <v>0</v>
      </c>
      <c r="R408">
        <v>0</v>
      </c>
      <c r="S408">
        <v>0</v>
      </c>
      <c r="T408">
        <v>0</v>
      </c>
    </row>
    <row r="409" spans="1:20" x14ac:dyDescent="0.3">
      <c r="A409" t="s">
        <v>49</v>
      </c>
      <c r="B409" t="s">
        <v>49</v>
      </c>
      <c r="C409" t="s">
        <v>49</v>
      </c>
      <c r="D409">
        <v>0</v>
      </c>
      <c r="E409">
        <v>0</v>
      </c>
      <c r="F409">
        <v>0</v>
      </c>
      <c r="G409">
        <v>0</v>
      </c>
      <c r="H409">
        <v>0</v>
      </c>
      <c r="I409">
        <v>0</v>
      </c>
      <c r="J409">
        <v>0</v>
      </c>
      <c r="K409">
        <v>0</v>
      </c>
      <c r="L409">
        <v>0</v>
      </c>
      <c r="M409">
        <v>0</v>
      </c>
      <c r="N409">
        <v>0</v>
      </c>
      <c r="O409">
        <v>0</v>
      </c>
      <c r="P409">
        <v>0</v>
      </c>
      <c r="Q409">
        <v>0</v>
      </c>
      <c r="R409">
        <v>0</v>
      </c>
      <c r="S409">
        <v>0</v>
      </c>
      <c r="T409">
        <v>0</v>
      </c>
    </row>
    <row r="410" spans="1:20" x14ac:dyDescent="0.3">
      <c r="A410" t="s">
        <v>49</v>
      </c>
      <c r="B410" t="s">
        <v>49</v>
      </c>
      <c r="C410" t="s">
        <v>49</v>
      </c>
      <c r="D410">
        <v>0</v>
      </c>
      <c r="E410">
        <v>0</v>
      </c>
      <c r="F410">
        <v>0</v>
      </c>
      <c r="G410">
        <v>0</v>
      </c>
      <c r="H410">
        <v>0</v>
      </c>
      <c r="I410">
        <v>0</v>
      </c>
      <c r="J410">
        <v>0</v>
      </c>
      <c r="K410">
        <v>0</v>
      </c>
      <c r="L410">
        <v>0</v>
      </c>
      <c r="M410">
        <v>0</v>
      </c>
      <c r="N410">
        <v>0</v>
      </c>
      <c r="O410">
        <v>0</v>
      </c>
      <c r="P410">
        <v>0</v>
      </c>
      <c r="Q410">
        <v>0</v>
      </c>
      <c r="R410">
        <v>0</v>
      </c>
      <c r="S410">
        <v>0</v>
      </c>
      <c r="T410">
        <v>0</v>
      </c>
    </row>
    <row r="411" spans="1:20" x14ac:dyDescent="0.3">
      <c r="A411" t="s">
        <v>49</v>
      </c>
      <c r="B411" t="s">
        <v>49</v>
      </c>
      <c r="C411" t="s">
        <v>49</v>
      </c>
      <c r="D411">
        <v>0</v>
      </c>
      <c r="E411">
        <v>0</v>
      </c>
      <c r="F411">
        <v>0</v>
      </c>
      <c r="G411">
        <v>0</v>
      </c>
      <c r="H411">
        <v>0</v>
      </c>
      <c r="I411">
        <v>0</v>
      </c>
      <c r="J411">
        <v>0</v>
      </c>
      <c r="K411">
        <v>0</v>
      </c>
      <c r="L411">
        <v>0</v>
      </c>
      <c r="M411">
        <v>0</v>
      </c>
      <c r="N411">
        <v>0</v>
      </c>
      <c r="O411">
        <v>0</v>
      </c>
      <c r="P411">
        <v>0</v>
      </c>
      <c r="Q411">
        <v>0</v>
      </c>
      <c r="R411">
        <v>0</v>
      </c>
      <c r="S411">
        <v>0</v>
      </c>
      <c r="T411">
        <v>0</v>
      </c>
    </row>
    <row r="412" spans="1:20" x14ac:dyDescent="0.3">
      <c r="A412" t="s">
        <v>49</v>
      </c>
      <c r="B412" t="s">
        <v>49</v>
      </c>
      <c r="C412" t="s">
        <v>49</v>
      </c>
      <c r="D412">
        <v>0</v>
      </c>
      <c r="E412">
        <v>0</v>
      </c>
      <c r="F412">
        <v>0</v>
      </c>
      <c r="G412">
        <v>0</v>
      </c>
      <c r="H412">
        <v>0</v>
      </c>
      <c r="I412">
        <v>0</v>
      </c>
      <c r="J412">
        <v>0</v>
      </c>
      <c r="K412">
        <v>0</v>
      </c>
      <c r="L412">
        <v>0</v>
      </c>
      <c r="M412">
        <v>0</v>
      </c>
      <c r="N412">
        <v>0</v>
      </c>
      <c r="O412">
        <v>0</v>
      </c>
      <c r="P412">
        <v>0</v>
      </c>
      <c r="Q412">
        <v>0</v>
      </c>
      <c r="R412">
        <v>0</v>
      </c>
      <c r="S412">
        <v>0</v>
      </c>
      <c r="T412">
        <v>0</v>
      </c>
    </row>
    <row r="413" spans="1:20" x14ac:dyDescent="0.3">
      <c r="A413" t="s">
        <v>49</v>
      </c>
      <c r="B413" t="s">
        <v>49</v>
      </c>
      <c r="C413" t="s">
        <v>49</v>
      </c>
      <c r="D413">
        <v>0</v>
      </c>
      <c r="E413">
        <v>0</v>
      </c>
      <c r="F413">
        <v>0</v>
      </c>
      <c r="G413">
        <v>0</v>
      </c>
      <c r="H413">
        <v>0</v>
      </c>
      <c r="I413">
        <v>0</v>
      </c>
      <c r="J413">
        <v>0</v>
      </c>
      <c r="K413">
        <v>0</v>
      </c>
      <c r="L413">
        <v>0</v>
      </c>
      <c r="M413">
        <v>0</v>
      </c>
      <c r="N413">
        <v>0</v>
      </c>
      <c r="O413">
        <v>0</v>
      </c>
      <c r="P413">
        <v>0</v>
      </c>
      <c r="Q413">
        <v>0</v>
      </c>
      <c r="R413">
        <v>0</v>
      </c>
      <c r="S413">
        <v>0</v>
      </c>
      <c r="T413">
        <v>0</v>
      </c>
    </row>
    <row r="414" spans="1:20" x14ac:dyDescent="0.3">
      <c r="A414" t="s">
        <v>49</v>
      </c>
      <c r="B414" t="s">
        <v>49</v>
      </c>
      <c r="C414" t="s">
        <v>49</v>
      </c>
      <c r="D414">
        <v>0</v>
      </c>
      <c r="E414">
        <v>0</v>
      </c>
      <c r="F414">
        <v>0</v>
      </c>
      <c r="G414">
        <v>0</v>
      </c>
      <c r="H414">
        <v>0</v>
      </c>
      <c r="I414">
        <v>0</v>
      </c>
      <c r="J414">
        <v>0</v>
      </c>
      <c r="K414">
        <v>0</v>
      </c>
      <c r="L414">
        <v>0</v>
      </c>
      <c r="M414">
        <v>0</v>
      </c>
      <c r="N414">
        <v>0</v>
      </c>
      <c r="O414">
        <v>0</v>
      </c>
      <c r="P414">
        <v>0</v>
      </c>
      <c r="Q414">
        <v>0</v>
      </c>
      <c r="R414">
        <v>0</v>
      </c>
      <c r="S414">
        <v>0</v>
      </c>
      <c r="T414">
        <v>0</v>
      </c>
    </row>
    <row r="415" spans="1:20" x14ac:dyDescent="0.3">
      <c r="A415" t="s">
        <v>49</v>
      </c>
      <c r="B415" t="s">
        <v>49</v>
      </c>
      <c r="C415" t="s">
        <v>49</v>
      </c>
      <c r="D415">
        <v>0</v>
      </c>
      <c r="E415">
        <v>0</v>
      </c>
      <c r="F415">
        <v>0</v>
      </c>
      <c r="G415">
        <v>0</v>
      </c>
      <c r="H415">
        <v>0</v>
      </c>
      <c r="I415">
        <v>0</v>
      </c>
      <c r="J415">
        <v>0</v>
      </c>
      <c r="K415">
        <v>0</v>
      </c>
      <c r="L415">
        <v>0</v>
      </c>
      <c r="M415">
        <v>0</v>
      </c>
      <c r="N415">
        <v>0</v>
      </c>
      <c r="O415">
        <v>0</v>
      </c>
      <c r="P415">
        <v>0</v>
      </c>
      <c r="Q415">
        <v>0</v>
      </c>
      <c r="R415">
        <v>0</v>
      </c>
      <c r="S415">
        <v>0</v>
      </c>
      <c r="T415">
        <v>0</v>
      </c>
    </row>
    <row r="416" spans="1:20" x14ac:dyDescent="0.3">
      <c r="A416" t="s">
        <v>49</v>
      </c>
      <c r="B416" t="s">
        <v>49</v>
      </c>
      <c r="C416" t="s">
        <v>49</v>
      </c>
      <c r="D416">
        <v>0</v>
      </c>
      <c r="E416">
        <v>0</v>
      </c>
      <c r="F416">
        <v>0</v>
      </c>
      <c r="G416">
        <v>0</v>
      </c>
      <c r="H416">
        <v>0</v>
      </c>
      <c r="I416">
        <v>0</v>
      </c>
      <c r="J416">
        <v>0</v>
      </c>
      <c r="K416">
        <v>0</v>
      </c>
      <c r="L416">
        <v>0</v>
      </c>
      <c r="M416">
        <v>0</v>
      </c>
      <c r="N416">
        <v>0</v>
      </c>
      <c r="O416">
        <v>0</v>
      </c>
      <c r="P416">
        <v>0</v>
      </c>
      <c r="Q416">
        <v>0</v>
      </c>
      <c r="R416">
        <v>0</v>
      </c>
      <c r="S416">
        <v>0</v>
      </c>
      <c r="T416">
        <v>0</v>
      </c>
    </row>
    <row r="417" spans="1:20" x14ac:dyDescent="0.3">
      <c r="A417" t="s">
        <v>49</v>
      </c>
      <c r="B417" t="s">
        <v>49</v>
      </c>
      <c r="C417" t="s">
        <v>49</v>
      </c>
      <c r="D417">
        <v>0</v>
      </c>
      <c r="E417">
        <v>0</v>
      </c>
      <c r="F417">
        <v>0</v>
      </c>
      <c r="G417">
        <v>0</v>
      </c>
      <c r="H417">
        <v>0</v>
      </c>
      <c r="I417">
        <v>0</v>
      </c>
      <c r="J417">
        <v>0</v>
      </c>
      <c r="K417">
        <v>0</v>
      </c>
      <c r="L417">
        <v>0</v>
      </c>
      <c r="M417">
        <v>0</v>
      </c>
      <c r="N417">
        <v>0</v>
      </c>
      <c r="O417">
        <v>0</v>
      </c>
      <c r="P417">
        <v>0</v>
      </c>
      <c r="Q417">
        <v>0</v>
      </c>
      <c r="R417">
        <v>0</v>
      </c>
      <c r="S417">
        <v>0</v>
      </c>
      <c r="T417">
        <v>0</v>
      </c>
    </row>
    <row r="418" spans="1:20" x14ac:dyDescent="0.3">
      <c r="A418" t="s">
        <v>49</v>
      </c>
      <c r="B418" t="s">
        <v>49</v>
      </c>
      <c r="C418" t="s">
        <v>49</v>
      </c>
      <c r="D418">
        <v>0</v>
      </c>
      <c r="E418">
        <v>0</v>
      </c>
      <c r="F418">
        <v>0</v>
      </c>
      <c r="G418">
        <v>0</v>
      </c>
      <c r="H418">
        <v>0</v>
      </c>
      <c r="I418">
        <v>0</v>
      </c>
      <c r="J418">
        <v>0</v>
      </c>
      <c r="K418">
        <v>0</v>
      </c>
      <c r="L418">
        <v>0</v>
      </c>
      <c r="M418">
        <v>0</v>
      </c>
      <c r="N418">
        <v>0</v>
      </c>
      <c r="O418">
        <v>0</v>
      </c>
      <c r="P418">
        <v>0</v>
      </c>
      <c r="Q418">
        <v>0</v>
      </c>
      <c r="R418">
        <v>0</v>
      </c>
      <c r="S418">
        <v>0</v>
      </c>
      <c r="T418">
        <v>0</v>
      </c>
    </row>
    <row r="419" spans="1:20" x14ac:dyDescent="0.3">
      <c r="A419" t="s">
        <v>49</v>
      </c>
      <c r="B419" t="s">
        <v>49</v>
      </c>
      <c r="C419" t="s">
        <v>49</v>
      </c>
      <c r="D419">
        <v>0</v>
      </c>
      <c r="E419">
        <v>0</v>
      </c>
      <c r="F419">
        <v>0</v>
      </c>
      <c r="G419">
        <v>0</v>
      </c>
      <c r="H419">
        <v>0</v>
      </c>
      <c r="I419">
        <v>0</v>
      </c>
      <c r="J419">
        <v>0</v>
      </c>
      <c r="K419">
        <v>0</v>
      </c>
      <c r="L419">
        <v>0</v>
      </c>
      <c r="M419">
        <v>0</v>
      </c>
      <c r="N419">
        <v>0</v>
      </c>
      <c r="O419">
        <v>0</v>
      </c>
      <c r="P419">
        <v>0</v>
      </c>
      <c r="Q419">
        <v>0</v>
      </c>
      <c r="R419">
        <v>0</v>
      </c>
      <c r="S419">
        <v>0</v>
      </c>
      <c r="T419">
        <v>0</v>
      </c>
    </row>
    <row r="420" spans="1:20" x14ac:dyDescent="0.3">
      <c r="A420" t="s">
        <v>49</v>
      </c>
      <c r="B420" t="s">
        <v>49</v>
      </c>
      <c r="C420" t="s">
        <v>49</v>
      </c>
      <c r="D420">
        <v>0</v>
      </c>
      <c r="E420">
        <v>0</v>
      </c>
      <c r="F420">
        <v>0</v>
      </c>
      <c r="G420">
        <v>0</v>
      </c>
      <c r="H420">
        <v>0</v>
      </c>
      <c r="I420">
        <v>0</v>
      </c>
      <c r="J420">
        <v>0</v>
      </c>
      <c r="K420">
        <v>0</v>
      </c>
      <c r="L420">
        <v>0</v>
      </c>
      <c r="M420">
        <v>0</v>
      </c>
      <c r="N420">
        <v>0</v>
      </c>
      <c r="O420">
        <v>0</v>
      </c>
      <c r="P420">
        <v>0</v>
      </c>
      <c r="Q420">
        <v>0</v>
      </c>
      <c r="R420">
        <v>0</v>
      </c>
      <c r="S420">
        <v>0</v>
      </c>
      <c r="T420">
        <v>0</v>
      </c>
    </row>
    <row r="421" spans="1:20" x14ac:dyDescent="0.3">
      <c r="A421" t="s">
        <v>49</v>
      </c>
      <c r="B421" t="s">
        <v>49</v>
      </c>
      <c r="C421" t="s">
        <v>49</v>
      </c>
      <c r="D421">
        <v>0</v>
      </c>
      <c r="E421">
        <v>0</v>
      </c>
      <c r="F421">
        <v>0</v>
      </c>
      <c r="G421">
        <v>0</v>
      </c>
      <c r="H421">
        <v>0</v>
      </c>
      <c r="I421">
        <v>0</v>
      </c>
      <c r="J421">
        <v>0</v>
      </c>
      <c r="K421">
        <v>0</v>
      </c>
      <c r="L421">
        <v>0</v>
      </c>
      <c r="M421">
        <v>0</v>
      </c>
      <c r="N421">
        <v>0</v>
      </c>
      <c r="O421">
        <v>0</v>
      </c>
      <c r="P421">
        <v>0</v>
      </c>
      <c r="Q421">
        <v>0</v>
      </c>
      <c r="R421">
        <v>0</v>
      </c>
      <c r="S421">
        <v>0</v>
      </c>
      <c r="T421">
        <v>0</v>
      </c>
    </row>
    <row r="422" spans="1:20" x14ac:dyDescent="0.3">
      <c r="A422" t="s">
        <v>49</v>
      </c>
      <c r="B422" t="s">
        <v>49</v>
      </c>
      <c r="C422" t="s">
        <v>49</v>
      </c>
      <c r="D422">
        <v>0</v>
      </c>
      <c r="E422">
        <v>0</v>
      </c>
      <c r="F422">
        <v>0</v>
      </c>
      <c r="G422">
        <v>0</v>
      </c>
      <c r="H422">
        <v>0</v>
      </c>
      <c r="I422">
        <v>0</v>
      </c>
      <c r="J422">
        <v>0</v>
      </c>
      <c r="K422">
        <v>0</v>
      </c>
      <c r="L422">
        <v>0</v>
      </c>
      <c r="M422">
        <v>0</v>
      </c>
      <c r="N422">
        <v>0</v>
      </c>
      <c r="O422">
        <v>0</v>
      </c>
      <c r="P422">
        <v>0</v>
      </c>
      <c r="Q422">
        <v>0</v>
      </c>
      <c r="R422">
        <v>0</v>
      </c>
      <c r="S422">
        <v>0</v>
      </c>
      <c r="T422">
        <v>0</v>
      </c>
    </row>
    <row r="423" spans="1:20" x14ac:dyDescent="0.3">
      <c r="A423" t="s">
        <v>49</v>
      </c>
      <c r="B423" t="s">
        <v>49</v>
      </c>
      <c r="C423" t="s">
        <v>49</v>
      </c>
      <c r="D423">
        <v>0</v>
      </c>
      <c r="E423">
        <v>0</v>
      </c>
      <c r="F423">
        <v>0</v>
      </c>
      <c r="G423">
        <v>0</v>
      </c>
      <c r="H423">
        <v>0</v>
      </c>
      <c r="I423">
        <v>0</v>
      </c>
      <c r="J423">
        <v>0</v>
      </c>
      <c r="K423">
        <v>0</v>
      </c>
      <c r="L423">
        <v>0</v>
      </c>
      <c r="M423">
        <v>0</v>
      </c>
      <c r="N423">
        <v>0</v>
      </c>
      <c r="O423">
        <v>0</v>
      </c>
      <c r="P423">
        <v>0</v>
      </c>
      <c r="Q423">
        <v>0</v>
      </c>
      <c r="R423">
        <v>0</v>
      </c>
      <c r="S423">
        <v>0</v>
      </c>
      <c r="T423">
        <v>0</v>
      </c>
    </row>
    <row r="424" spans="1:20" x14ac:dyDescent="0.3">
      <c r="A424" t="s">
        <v>49</v>
      </c>
      <c r="B424" t="s">
        <v>49</v>
      </c>
      <c r="C424" t="s">
        <v>49</v>
      </c>
      <c r="D424">
        <v>0</v>
      </c>
      <c r="E424">
        <v>0</v>
      </c>
      <c r="F424">
        <v>0</v>
      </c>
      <c r="G424">
        <v>0</v>
      </c>
      <c r="H424">
        <v>0</v>
      </c>
      <c r="I424">
        <v>0</v>
      </c>
      <c r="J424">
        <v>0</v>
      </c>
      <c r="K424">
        <v>0</v>
      </c>
      <c r="L424">
        <v>0</v>
      </c>
      <c r="M424">
        <v>0</v>
      </c>
      <c r="N424">
        <v>0</v>
      </c>
      <c r="O424">
        <v>0</v>
      </c>
      <c r="P424">
        <v>0</v>
      </c>
      <c r="Q424">
        <v>0</v>
      </c>
      <c r="R424">
        <v>0</v>
      </c>
      <c r="S424">
        <v>0</v>
      </c>
      <c r="T424">
        <v>0</v>
      </c>
    </row>
    <row r="425" spans="1:20" x14ac:dyDescent="0.3">
      <c r="A425" t="s">
        <v>49</v>
      </c>
      <c r="B425" t="s">
        <v>49</v>
      </c>
      <c r="C425" t="s">
        <v>49</v>
      </c>
      <c r="D425">
        <v>0</v>
      </c>
      <c r="E425">
        <v>0</v>
      </c>
      <c r="F425">
        <v>0</v>
      </c>
      <c r="G425">
        <v>0</v>
      </c>
      <c r="H425">
        <v>0</v>
      </c>
      <c r="I425">
        <v>0</v>
      </c>
      <c r="J425">
        <v>0</v>
      </c>
      <c r="K425">
        <v>0</v>
      </c>
      <c r="L425">
        <v>0</v>
      </c>
      <c r="M425">
        <v>0</v>
      </c>
      <c r="N425">
        <v>0</v>
      </c>
      <c r="O425">
        <v>0</v>
      </c>
      <c r="P425">
        <v>0</v>
      </c>
      <c r="Q425">
        <v>0</v>
      </c>
      <c r="R425">
        <v>0</v>
      </c>
      <c r="S425">
        <v>0</v>
      </c>
      <c r="T425">
        <v>0</v>
      </c>
    </row>
    <row r="426" spans="1:20" x14ac:dyDescent="0.3">
      <c r="A426" t="s">
        <v>49</v>
      </c>
      <c r="B426" t="s">
        <v>49</v>
      </c>
      <c r="C426" t="s">
        <v>49</v>
      </c>
      <c r="D426">
        <v>0</v>
      </c>
      <c r="E426">
        <v>0</v>
      </c>
      <c r="F426">
        <v>0</v>
      </c>
      <c r="G426">
        <v>0</v>
      </c>
      <c r="H426">
        <v>0</v>
      </c>
      <c r="I426">
        <v>0</v>
      </c>
      <c r="J426">
        <v>0</v>
      </c>
      <c r="K426">
        <v>0</v>
      </c>
      <c r="L426">
        <v>0</v>
      </c>
      <c r="M426">
        <v>0</v>
      </c>
      <c r="N426">
        <v>0</v>
      </c>
      <c r="O426">
        <v>0</v>
      </c>
      <c r="P426">
        <v>0</v>
      </c>
      <c r="Q426">
        <v>0</v>
      </c>
      <c r="R426">
        <v>0</v>
      </c>
      <c r="S426">
        <v>0</v>
      </c>
      <c r="T426">
        <v>0</v>
      </c>
    </row>
    <row r="427" spans="1:20" x14ac:dyDescent="0.3">
      <c r="A427" t="s">
        <v>49</v>
      </c>
      <c r="B427" t="s">
        <v>49</v>
      </c>
      <c r="C427" t="s">
        <v>49</v>
      </c>
      <c r="D427">
        <v>0</v>
      </c>
      <c r="E427">
        <v>0</v>
      </c>
      <c r="F427">
        <v>0</v>
      </c>
      <c r="G427">
        <v>0</v>
      </c>
      <c r="H427">
        <v>0</v>
      </c>
      <c r="I427">
        <v>0</v>
      </c>
      <c r="J427">
        <v>0</v>
      </c>
      <c r="K427">
        <v>0</v>
      </c>
      <c r="L427">
        <v>0</v>
      </c>
      <c r="M427">
        <v>0</v>
      </c>
      <c r="N427">
        <v>0</v>
      </c>
      <c r="O427">
        <v>0</v>
      </c>
      <c r="P427">
        <v>0</v>
      </c>
      <c r="Q427">
        <v>0</v>
      </c>
      <c r="R427">
        <v>0</v>
      </c>
      <c r="S427">
        <v>0</v>
      </c>
      <c r="T427">
        <v>0</v>
      </c>
    </row>
    <row r="428" spans="1:20" x14ac:dyDescent="0.3">
      <c r="A428" t="s">
        <v>49</v>
      </c>
      <c r="B428" t="s">
        <v>49</v>
      </c>
      <c r="C428" t="s">
        <v>49</v>
      </c>
      <c r="D428">
        <v>0</v>
      </c>
      <c r="E428">
        <v>0</v>
      </c>
      <c r="F428">
        <v>0</v>
      </c>
      <c r="G428">
        <v>0</v>
      </c>
      <c r="H428">
        <v>0</v>
      </c>
      <c r="I428">
        <v>0</v>
      </c>
      <c r="J428">
        <v>0</v>
      </c>
      <c r="K428">
        <v>0</v>
      </c>
      <c r="L428">
        <v>0</v>
      </c>
      <c r="M428">
        <v>0</v>
      </c>
      <c r="N428">
        <v>0</v>
      </c>
      <c r="O428">
        <v>0</v>
      </c>
      <c r="P428">
        <v>0</v>
      </c>
      <c r="Q428">
        <v>0</v>
      </c>
      <c r="R428">
        <v>0</v>
      </c>
      <c r="S428">
        <v>0</v>
      </c>
      <c r="T428">
        <v>0</v>
      </c>
    </row>
    <row r="429" spans="1:20" x14ac:dyDescent="0.3">
      <c r="A429" t="s">
        <v>49</v>
      </c>
      <c r="B429" t="s">
        <v>49</v>
      </c>
      <c r="C429" t="s">
        <v>49</v>
      </c>
      <c r="D429">
        <v>0</v>
      </c>
      <c r="E429">
        <v>0</v>
      </c>
      <c r="F429">
        <v>0</v>
      </c>
      <c r="G429">
        <v>0</v>
      </c>
      <c r="H429">
        <v>0</v>
      </c>
      <c r="I429">
        <v>0</v>
      </c>
      <c r="J429">
        <v>0</v>
      </c>
      <c r="K429">
        <v>0</v>
      </c>
      <c r="L429">
        <v>0</v>
      </c>
      <c r="M429">
        <v>0</v>
      </c>
      <c r="N429">
        <v>0</v>
      </c>
      <c r="O429">
        <v>0</v>
      </c>
      <c r="P429">
        <v>0</v>
      </c>
      <c r="Q429">
        <v>0</v>
      </c>
      <c r="R429">
        <v>0</v>
      </c>
      <c r="S429">
        <v>0</v>
      </c>
      <c r="T429">
        <v>0</v>
      </c>
    </row>
    <row r="430" spans="1:20" x14ac:dyDescent="0.3">
      <c r="A430" t="s">
        <v>49</v>
      </c>
      <c r="B430" t="s">
        <v>49</v>
      </c>
      <c r="C430" t="s">
        <v>49</v>
      </c>
      <c r="D430">
        <v>0</v>
      </c>
      <c r="E430">
        <v>0</v>
      </c>
      <c r="F430">
        <v>0</v>
      </c>
      <c r="G430">
        <v>0</v>
      </c>
      <c r="H430">
        <v>0</v>
      </c>
      <c r="I430">
        <v>0</v>
      </c>
      <c r="J430">
        <v>0</v>
      </c>
      <c r="K430">
        <v>0</v>
      </c>
      <c r="L430">
        <v>0</v>
      </c>
      <c r="M430">
        <v>0</v>
      </c>
      <c r="N430">
        <v>0</v>
      </c>
      <c r="O430">
        <v>0</v>
      </c>
      <c r="P430">
        <v>0</v>
      </c>
      <c r="Q430">
        <v>0</v>
      </c>
      <c r="R430">
        <v>0</v>
      </c>
      <c r="S430">
        <v>0</v>
      </c>
      <c r="T430">
        <v>0</v>
      </c>
    </row>
    <row r="431" spans="1:20" x14ac:dyDescent="0.3">
      <c r="A431" t="s">
        <v>49</v>
      </c>
      <c r="B431" t="s">
        <v>49</v>
      </c>
      <c r="C431" t="s">
        <v>49</v>
      </c>
      <c r="D431">
        <v>0</v>
      </c>
      <c r="E431">
        <v>0</v>
      </c>
      <c r="F431">
        <v>0</v>
      </c>
      <c r="G431">
        <v>0</v>
      </c>
      <c r="H431">
        <v>0</v>
      </c>
      <c r="I431">
        <v>0</v>
      </c>
      <c r="J431">
        <v>0</v>
      </c>
      <c r="K431">
        <v>0</v>
      </c>
      <c r="L431">
        <v>0</v>
      </c>
      <c r="M431">
        <v>0</v>
      </c>
      <c r="N431">
        <v>0</v>
      </c>
      <c r="O431">
        <v>0</v>
      </c>
      <c r="P431">
        <v>0</v>
      </c>
      <c r="Q431">
        <v>0</v>
      </c>
      <c r="R431">
        <v>0</v>
      </c>
      <c r="S431">
        <v>0</v>
      </c>
      <c r="T431">
        <v>0</v>
      </c>
    </row>
    <row r="432" spans="1:20" x14ac:dyDescent="0.3">
      <c r="A432" t="s">
        <v>49</v>
      </c>
      <c r="B432" t="s">
        <v>49</v>
      </c>
      <c r="C432" t="s">
        <v>49</v>
      </c>
      <c r="D432">
        <v>0</v>
      </c>
      <c r="E432">
        <v>0</v>
      </c>
      <c r="F432">
        <v>0</v>
      </c>
      <c r="G432">
        <v>0</v>
      </c>
      <c r="H432">
        <v>0</v>
      </c>
      <c r="I432">
        <v>0</v>
      </c>
      <c r="J432">
        <v>0</v>
      </c>
      <c r="K432">
        <v>0</v>
      </c>
      <c r="L432">
        <v>0</v>
      </c>
      <c r="M432">
        <v>0</v>
      </c>
      <c r="N432">
        <v>0</v>
      </c>
      <c r="O432">
        <v>0</v>
      </c>
      <c r="P432">
        <v>0</v>
      </c>
      <c r="Q432">
        <v>0</v>
      </c>
      <c r="R432">
        <v>0</v>
      </c>
      <c r="S432">
        <v>0</v>
      </c>
      <c r="T432">
        <v>0</v>
      </c>
    </row>
    <row r="433" spans="1:20" x14ac:dyDescent="0.3">
      <c r="A433" t="s">
        <v>49</v>
      </c>
      <c r="B433" t="s">
        <v>49</v>
      </c>
      <c r="C433" t="s">
        <v>49</v>
      </c>
      <c r="D433">
        <v>0</v>
      </c>
      <c r="E433">
        <v>0</v>
      </c>
      <c r="F433">
        <v>0</v>
      </c>
      <c r="G433">
        <v>0</v>
      </c>
      <c r="H433">
        <v>0</v>
      </c>
      <c r="I433">
        <v>0</v>
      </c>
      <c r="J433">
        <v>0</v>
      </c>
      <c r="K433">
        <v>0</v>
      </c>
      <c r="L433">
        <v>0</v>
      </c>
      <c r="M433">
        <v>0</v>
      </c>
      <c r="N433">
        <v>0</v>
      </c>
      <c r="O433">
        <v>0</v>
      </c>
      <c r="P433">
        <v>0</v>
      </c>
      <c r="Q433">
        <v>0</v>
      </c>
      <c r="R433">
        <v>0</v>
      </c>
      <c r="S433">
        <v>0</v>
      </c>
      <c r="T433">
        <v>0</v>
      </c>
    </row>
    <row r="434" spans="1:20" x14ac:dyDescent="0.3">
      <c r="A434" t="s">
        <v>49</v>
      </c>
      <c r="B434" t="s">
        <v>49</v>
      </c>
      <c r="C434" t="s">
        <v>49</v>
      </c>
      <c r="D434">
        <v>0</v>
      </c>
      <c r="E434">
        <v>0</v>
      </c>
      <c r="F434">
        <v>0</v>
      </c>
      <c r="G434">
        <v>0</v>
      </c>
      <c r="H434">
        <v>0</v>
      </c>
      <c r="I434">
        <v>0</v>
      </c>
      <c r="J434">
        <v>0</v>
      </c>
      <c r="K434">
        <v>0</v>
      </c>
      <c r="L434">
        <v>0</v>
      </c>
      <c r="M434">
        <v>0</v>
      </c>
      <c r="N434">
        <v>0</v>
      </c>
      <c r="O434">
        <v>0</v>
      </c>
      <c r="P434">
        <v>0</v>
      </c>
      <c r="Q434">
        <v>0</v>
      </c>
      <c r="R434">
        <v>0</v>
      </c>
      <c r="S434">
        <v>0</v>
      </c>
      <c r="T434">
        <v>0</v>
      </c>
    </row>
    <row r="435" spans="1:20" x14ac:dyDescent="0.3">
      <c r="A435" t="s">
        <v>49</v>
      </c>
      <c r="B435" t="s">
        <v>49</v>
      </c>
      <c r="C435" t="s">
        <v>49</v>
      </c>
      <c r="D435">
        <v>0</v>
      </c>
      <c r="E435">
        <v>0</v>
      </c>
      <c r="F435">
        <v>0</v>
      </c>
      <c r="G435">
        <v>0</v>
      </c>
      <c r="H435">
        <v>0</v>
      </c>
      <c r="I435">
        <v>0</v>
      </c>
      <c r="J435">
        <v>0</v>
      </c>
      <c r="K435">
        <v>0</v>
      </c>
      <c r="L435">
        <v>0</v>
      </c>
      <c r="M435">
        <v>0</v>
      </c>
      <c r="N435">
        <v>0</v>
      </c>
      <c r="O435">
        <v>0</v>
      </c>
      <c r="P435">
        <v>0</v>
      </c>
      <c r="Q435">
        <v>0</v>
      </c>
      <c r="R435">
        <v>0</v>
      </c>
      <c r="S435">
        <v>0</v>
      </c>
      <c r="T435">
        <v>0</v>
      </c>
    </row>
    <row r="436" spans="1:20" x14ac:dyDescent="0.3">
      <c r="A436" t="s">
        <v>49</v>
      </c>
      <c r="B436" t="s">
        <v>49</v>
      </c>
      <c r="C436" t="s">
        <v>49</v>
      </c>
      <c r="D436">
        <v>0</v>
      </c>
      <c r="E436">
        <v>0</v>
      </c>
      <c r="F436">
        <v>0</v>
      </c>
      <c r="G436">
        <v>0</v>
      </c>
      <c r="H436">
        <v>0</v>
      </c>
      <c r="I436">
        <v>0</v>
      </c>
      <c r="J436">
        <v>0</v>
      </c>
      <c r="K436">
        <v>0</v>
      </c>
      <c r="L436">
        <v>0</v>
      </c>
      <c r="M436">
        <v>0</v>
      </c>
      <c r="N436">
        <v>0</v>
      </c>
      <c r="O436">
        <v>0</v>
      </c>
      <c r="P436">
        <v>0</v>
      </c>
      <c r="Q436">
        <v>0</v>
      </c>
      <c r="R436">
        <v>0</v>
      </c>
      <c r="S436">
        <v>0</v>
      </c>
      <c r="T436">
        <v>0</v>
      </c>
    </row>
    <row r="437" spans="1:20" x14ac:dyDescent="0.3">
      <c r="A437" t="s">
        <v>49</v>
      </c>
      <c r="B437" t="s">
        <v>49</v>
      </c>
      <c r="C437" t="s">
        <v>49</v>
      </c>
      <c r="D437">
        <v>0</v>
      </c>
      <c r="E437">
        <v>0</v>
      </c>
      <c r="F437">
        <v>0</v>
      </c>
      <c r="G437">
        <v>0</v>
      </c>
      <c r="H437">
        <v>0</v>
      </c>
      <c r="I437">
        <v>0</v>
      </c>
      <c r="J437">
        <v>0</v>
      </c>
      <c r="K437">
        <v>0</v>
      </c>
      <c r="L437">
        <v>0</v>
      </c>
      <c r="M437">
        <v>0</v>
      </c>
      <c r="N437">
        <v>0</v>
      </c>
      <c r="O437">
        <v>0</v>
      </c>
      <c r="P437">
        <v>0</v>
      </c>
      <c r="Q437">
        <v>0</v>
      </c>
      <c r="R437">
        <v>0</v>
      </c>
      <c r="S437">
        <v>0</v>
      </c>
      <c r="T437">
        <v>0</v>
      </c>
    </row>
    <row r="438" spans="1:20" x14ac:dyDescent="0.3">
      <c r="A438" t="s">
        <v>49</v>
      </c>
      <c r="B438" t="s">
        <v>49</v>
      </c>
      <c r="C438" t="s">
        <v>49</v>
      </c>
      <c r="D438">
        <v>0</v>
      </c>
      <c r="E438">
        <v>0</v>
      </c>
      <c r="F438">
        <v>0</v>
      </c>
      <c r="G438">
        <v>0</v>
      </c>
      <c r="H438">
        <v>0</v>
      </c>
      <c r="I438">
        <v>0</v>
      </c>
      <c r="J438">
        <v>0</v>
      </c>
      <c r="K438">
        <v>0</v>
      </c>
      <c r="L438">
        <v>0</v>
      </c>
      <c r="M438">
        <v>0</v>
      </c>
      <c r="N438">
        <v>0</v>
      </c>
      <c r="O438">
        <v>0</v>
      </c>
      <c r="P438">
        <v>0</v>
      </c>
      <c r="Q438">
        <v>0</v>
      </c>
      <c r="R438">
        <v>0</v>
      </c>
      <c r="S438">
        <v>0</v>
      </c>
      <c r="T438">
        <v>0</v>
      </c>
    </row>
    <row r="439" spans="1:20" x14ac:dyDescent="0.3">
      <c r="A439" t="s">
        <v>49</v>
      </c>
      <c r="B439" t="s">
        <v>49</v>
      </c>
      <c r="C439" t="s">
        <v>49</v>
      </c>
      <c r="D439">
        <v>0</v>
      </c>
      <c r="E439">
        <v>0</v>
      </c>
      <c r="F439">
        <v>0</v>
      </c>
      <c r="G439">
        <v>0</v>
      </c>
      <c r="H439">
        <v>0</v>
      </c>
      <c r="I439">
        <v>0</v>
      </c>
      <c r="J439">
        <v>0</v>
      </c>
      <c r="K439">
        <v>0</v>
      </c>
      <c r="L439">
        <v>0</v>
      </c>
      <c r="M439">
        <v>0</v>
      </c>
      <c r="N439">
        <v>0</v>
      </c>
      <c r="O439">
        <v>0</v>
      </c>
      <c r="P439">
        <v>0</v>
      </c>
      <c r="Q439">
        <v>0</v>
      </c>
      <c r="R439">
        <v>0</v>
      </c>
      <c r="S439">
        <v>0</v>
      </c>
      <c r="T439">
        <v>0</v>
      </c>
    </row>
    <row r="440" spans="1:20" x14ac:dyDescent="0.3">
      <c r="A440" t="s">
        <v>49</v>
      </c>
      <c r="B440" t="s">
        <v>49</v>
      </c>
      <c r="C440" t="s">
        <v>49</v>
      </c>
      <c r="D440">
        <v>0</v>
      </c>
      <c r="E440">
        <v>0</v>
      </c>
      <c r="F440">
        <v>0</v>
      </c>
      <c r="G440">
        <v>0</v>
      </c>
      <c r="H440">
        <v>0</v>
      </c>
      <c r="I440">
        <v>0</v>
      </c>
      <c r="J440">
        <v>0</v>
      </c>
      <c r="K440">
        <v>0</v>
      </c>
      <c r="L440">
        <v>0</v>
      </c>
      <c r="M440">
        <v>0</v>
      </c>
      <c r="N440">
        <v>0</v>
      </c>
      <c r="O440">
        <v>0</v>
      </c>
      <c r="P440">
        <v>0</v>
      </c>
      <c r="Q440">
        <v>0</v>
      </c>
      <c r="R440">
        <v>0</v>
      </c>
      <c r="S440">
        <v>0</v>
      </c>
      <c r="T440">
        <v>0</v>
      </c>
    </row>
    <row r="441" spans="1:20" x14ac:dyDescent="0.3">
      <c r="A441" t="s">
        <v>49</v>
      </c>
      <c r="B441" t="s">
        <v>49</v>
      </c>
      <c r="C441" t="s">
        <v>49</v>
      </c>
      <c r="D441">
        <v>0</v>
      </c>
      <c r="E441">
        <v>0</v>
      </c>
      <c r="F441">
        <v>0</v>
      </c>
      <c r="G441">
        <v>0</v>
      </c>
      <c r="H441">
        <v>0</v>
      </c>
      <c r="I441">
        <v>0</v>
      </c>
      <c r="J441">
        <v>0</v>
      </c>
      <c r="K441">
        <v>0</v>
      </c>
      <c r="L441">
        <v>0</v>
      </c>
      <c r="M441">
        <v>0</v>
      </c>
      <c r="N441">
        <v>0</v>
      </c>
      <c r="O441">
        <v>0</v>
      </c>
      <c r="P441">
        <v>0</v>
      </c>
      <c r="Q441">
        <v>0</v>
      </c>
      <c r="R441">
        <v>0</v>
      </c>
      <c r="S441">
        <v>0</v>
      </c>
      <c r="T441">
        <v>0</v>
      </c>
    </row>
    <row r="442" spans="1:20" x14ac:dyDescent="0.3">
      <c r="A442" t="s">
        <v>49</v>
      </c>
      <c r="B442" t="s">
        <v>49</v>
      </c>
      <c r="C442" t="s">
        <v>49</v>
      </c>
      <c r="D442">
        <v>0</v>
      </c>
      <c r="E442">
        <v>0</v>
      </c>
      <c r="F442">
        <v>0</v>
      </c>
      <c r="G442">
        <v>0</v>
      </c>
      <c r="H442">
        <v>0</v>
      </c>
      <c r="I442">
        <v>0</v>
      </c>
      <c r="J442">
        <v>0</v>
      </c>
      <c r="K442">
        <v>0</v>
      </c>
      <c r="L442">
        <v>0</v>
      </c>
      <c r="M442">
        <v>0</v>
      </c>
      <c r="N442">
        <v>0</v>
      </c>
      <c r="O442">
        <v>0</v>
      </c>
      <c r="P442">
        <v>0</v>
      </c>
      <c r="Q442">
        <v>0</v>
      </c>
      <c r="R442">
        <v>0</v>
      </c>
      <c r="S442">
        <v>0</v>
      </c>
      <c r="T442">
        <v>0</v>
      </c>
    </row>
    <row r="443" spans="1:20" x14ac:dyDescent="0.3">
      <c r="A443" t="s">
        <v>49</v>
      </c>
      <c r="B443" t="s">
        <v>49</v>
      </c>
      <c r="C443" t="s">
        <v>49</v>
      </c>
      <c r="D443">
        <v>0</v>
      </c>
      <c r="E443">
        <v>0</v>
      </c>
      <c r="F443">
        <v>0</v>
      </c>
      <c r="G443">
        <v>0</v>
      </c>
      <c r="H443">
        <v>0</v>
      </c>
      <c r="I443">
        <v>0</v>
      </c>
      <c r="J443">
        <v>0</v>
      </c>
      <c r="K443">
        <v>0</v>
      </c>
      <c r="L443">
        <v>0</v>
      </c>
      <c r="M443">
        <v>0</v>
      </c>
      <c r="N443">
        <v>0</v>
      </c>
      <c r="O443">
        <v>0</v>
      </c>
      <c r="P443">
        <v>0</v>
      </c>
      <c r="Q443">
        <v>0</v>
      </c>
      <c r="R443">
        <v>0</v>
      </c>
      <c r="S443">
        <v>0</v>
      </c>
      <c r="T443">
        <v>0</v>
      </c>
    </row>
    <row r="444" spans="1:20" x14ac:dyDescent="0.3">
      <c r="A444" t="s">
        <v>49</v>
      </c>
      <c r="B444" t="s">
        <v>49</v>
      </c>
      <c r="C444" t="s">
        <v>49</v>
      </c>
      <c r="D444">
        <v>0</v>
      </c>
      <c r="E444">
        <v>0</v>
      </c>
      <c r="F444">
        <v>0</v>
      </c>
      <c r="G444">
        <v>0</v>
      </c>
      <c r="H444">
        <v>0</v>
      </c>
      <c r="I444">
        <v>0</v>
      </c>
      <c r="J444">
        <v>0</v>
      </c>
      <c r="K444">
        <v>0</v>
      </c>
      <c r="L444">
        <v>0</v>
      </c>
      <c r="M444">
        <v>0</v>
      </c>
      <c r="N444">
        <v>0</v>
      </c>
      <c r="O444">
        <v>0</v>
      </c>
      <c r="P444">
        <v>0</v>
      </c>
      <c r="Q444">
        <v>0</v>
      </c>
      <c r="R444">
        <v>0</v>
      </c>
      <c r="S444">
        <v>0</v>
      </c>
      <c r="T444">
        <v>0</v>
      </c>
    </row>
    <row r="445" spans="1:20" x14ac:dyDescent="0.3">
      <c r="A445" t="s">
        <v>49</v>
      </c>
      <c r="B445" t="s">
        <v>49</v>
      </c>
      <c r="C445" t="s">
        <v>49</v>
      </c>
      <c r="D445">
        <v>0</v>
      </c>
      <c r="E445">
        <v>0</v>
      </c>
      <c r="F445">
        <v>0</v>
      </c>
      <c r="G445">
        <v>0</v>
      </c>
      <c r="H445">
        <v>0</v>
      </c>
      <c r="I445">
        <v>0</v>
      </c>
      <c r="J445">
        <v>0</v>
      </c>
      <c r="K445">
        <v>0</v>
      </c>
      <c r="L445">
        <v>0</v>
      </c>
      <c r="M445">
        <v>0</v>
      </c>
      <c r="N445">
        <v>0</v>
      </c>
      <c r="O445">
        <v>0</v>
      </c>
      <c r="P445">
        <v>0</v>
      </c>
      <c r="Q445">
        <v>0</v>
      </c>
      <c r="R445">
        <v>0</v>
      </c>
      <c r="S445">
        <v>0</v>
      </c>
      <c r="T445">
        <v>0</v>
      </c>
    </row>
    <row r="446" spans="1:20" x14ac:dyDescent="0.3">
      <c r="A446" t="s">
        <v>49</v>
      </c>
      <c r="B446" t="s">
        <v>49</v>
      </c>
      <c r="C446" t="s">
        <v>49</v>
      </c>
      <c r="D446">
        <v>0</v>
      </c>
      <c r="E446">
        <v>0</v>
      </c>
      <c r="F446">
        <v>0</v>
      </c>
      <c r="G446">
        <v>0</v>
      </c>
      <c r="H446">
        <v>0</v>
      </c>
      <c r="I446">
        <v>0</v>
      </c>
      <c r="J446">
        <v>0</v>
      </c>
      <c r="K446">
        <v>0</v>
      </c>
      <c r="L446">
        <v>0</v>
      </c>
      <c r="M446">
        <v>0</v>
      </c>
      <c r="N446">
        <v>0</v>
      </c>
      <c r="O446">
        <v>0</v>
      </c>
      <c r="P446">
        <v>0</v>
      </c>
      <c r="Q446">
        <v>0</v>
      </c>
      <c r="R446">
        <v>0</v>
      </c>
      <c r="S446">
        <v>0</v>
      </c>
      <c r="T446">
        <v>0</v>
      </c>
    </row>
    <row r="447" spans="1:20" x14ac:dyDescent="0.3">
      <c r="A447" t="s">
        <v>49</v>
      </c>
      <c r="B447" t="s">
        <v>49</v>
      </c>
      <c r="C447" t="s">
        <v>49</v>
      </c>
      <c r="D447">
        <v>0</v>
      </c>
      <c r="E447">
        <v>0</v>
      </c>
      <c r="F447">
        <v>0</v>
      </c>
      <c r="G447">
        <v>0</v>
      </c>
      <c r="H447">
        <v>0</v>
      </c>
      <c r="I447">
        <v>0</v>
      </c>
      <c r="J447">
        <v>0</v>
      </c>
      <c r="K447">
        <v>0</v>
      </c>
      <c r="L447">
        <v>0</v>
      </c>
      <c r="M447">
        <v>0</v>
      </c>
      <c r="N447">
        <v>0</v>
      </c>
      <c r="O447">
        <v>0</v>
      </c>
      <c r="P447">
        <v>0</v>
      </c>
      <c r="Q447">
        <v>0</v>
      </c>
      <c r="R447">
        <v>0</v>
      </c>
      <c r="S447">
        <v>0</v>
      </c>
      <c r="T447">
        <v>0</v>
      </c>
    </row>
    <row r="448" spans="1:20" x14ac:dyDescent="0.3">
      <c r="A448" t="s">
        <v>49</v>
      </c>
      <c r="B448" t="s">
        <v>49</v>
      </c>
      <c r="C448" t="s">
        <v>49</v>
      </c>
      <c r="D448">
        <v>0</v>
      </c>
      <c r="E448">
        <v>0</v>
      </c>
      <c r="F448">
        <v>0</v>
      </c>
      <c r="G448">
        <v>0</v>
      </c>
      <c r="H448">
        <v>0</v>
      </c>
      <c r="I448">
        <v>0</v>
      </c>
      <c r="J448">
        <v>0</v>
      </c>
      <c r="K448">
        <v>0</v>
      </c>
      <c r="L448">
        <v>0</v>
      </c>
      <c r="M448">
        <v>0</v>
      </c>
      <c r="N448">
        <v>0</v>
      </c>
      <c r="O448">
        <v>0</v>
      </c>
      <c r="P448">
        <v>0</v>
      </c>
      <c r="Q448">
        <v>0</v>
      </c>
      <c r="R448">
        <v>0</v>
      </c>
      <c r="S448">
        <v>0</v>
      </c>
      <c r="T448">
        <v>0</v>
      </c>
    </row>
    <row r="449" spans="1:20" x14ac:dyDescent="0.3">
      <c r="A449" t="s">
        <v>49</v>
      </c>
      <c r="B449" t="s">
        <v>49</v>
      </c>
      <c r="C449" t="s">
        <v>49</v>
      </c>
      <c r="D449">
        <v>0</v>
      </c>
      <c r="E449">
        <v>0</v>
      </c>
      <c r="F449">
        <v>0</v>
      </c>
      <c r="G449">
        <v>0</v>
      </c>
      <c r="H449">
        <v>0</v>
      </c>
      <c r="I449">
        <v>0</v>
      </c>
      <c r="J449">
        <v>0</v>
      </c>
      <c r="K449">
        <v>0</v>
      </c>
      <c r="L449">
        <v>0</v>
      </c>
      <c r="M449">
        <v>0</v>
      </c>
      <c r="N449">
        <v>0</v>
      </c>
      <c r="O449">
        <v>0</v>
      </c>
      <c r="P449">
        <v>0</v>
      </c>
      <c r="Q449">
        <v>0</v>
      </c>
      <c r="R449">
        <v>0</v>
      </c>
      <c r="S449">
        <v>0</v>
      </c>
      <c r="T449">
        <v>0</v>
      </c>
    </row>
    <row r="450" spans="1:20" x14ac:dyDescent="0.3">
      <c r="A450" t="s">
        <v>49</v>
      </c>
      <c r="B450" t="s">
        <v>49</v>
      </c>
      <c r="C450" t="s">
        <v>49</v>
      </c>
      <c r="D450">
        <v>0</v>
      </c>
      <c r="E450">
        <v>0</v>
      </c>
      <c r="F450">
        <v>0</v>
      </c>
      <c r="G450">
        <v>0</v>
      </c>
      <c r="H450">
        <v>0</v>
      </c>
      <c r="I450">
        <v>0</v>
      </c>
      <c r="J450">
        <v>0</v>
      </c>
      <c r="K450">
        <v>0</v>
      </c>
      <c r="L450">
        <v>0</v>
      </c>
      <c r="M450">
        <v>0</v>
      </c>
      <c r="N450">
        <v>0</v>
      </c>
      <c r="O450">
        <v>0</v>
      </c>
      <c r="P450">
        <v>0</v>
      </c>
      <c r="Q450">
        <v>0</v>
      </c>
      <c r="R450">
        <v>0</v>
      </c>
      <c r="S450">
        <v>0</v>
      </c>
      <c r="T450">
        <v>0</v>
      </c>
    </row>
    <row r="451" spans="1:20" x14ac:dyDescent="0.3">
      <c r="A451" t="s">
        <v>49</v>
      </c>
      <c r="B451" t="s">
        <v>49</v>
      </c>
      <c r="C451" t="s">
        <v>49</v>
      </c>
      <c r="D451">
        <v>0</v>
      </c>
      <c r="E451">
        <v>0</v>
      </c>
      <c r="F451">
        <v>0</v>
      </c>
      <c r="G451">
        <v>0</v>
      </c>
      <c r="H451">
        <v>0</v>
      </c>
      <c r="I451">
        <v>0</v>
      </c>
      <c r="J451">
        <v>0</v>
      </c>
      <c r="K451">
        <v>0</v>
      </c>
      <c r="L451">
        <v>0</v>
      </c>
      <c r="M451">
        <v>0</v>
      </c>
      <c r="N451">
        <v>0</v>
      </c>
      <c r="O451">
        <v>0</v>
      </c>
      <c r="P451">
        <v>0</v>
      </c>
      <c r="Q451">
        <v>0</v>
      </c>
      <c r="R451">
        <v>0</v>
      </c>
      <c r="S451">
        <v>0</v>
      </c>
      <c r="T451">
        <v>0</v>
      </c>
    </row>
    <row r="452" spans="1:20" x14ac:dyDescent="0.3">
      <c r="A452" t="s">
        <v>49</v>
      </c>
      <c r="B452" t="s">
        <v>49</v>
      </c>
      <c r="C452" t="s">
        <v>49</v>
      </c>
      <c r="D452">
        <v>0</v>
      </c>
      <c r="E452">
        <v>0</v>
      </c>
      <c r="F452">
        <v>0</v>
      </c>
      <c r="G452">
        <v>0</v>
      </c>
      <c r="H452">
        <v>0</v>
      </c>
      <c r="I452">
        <v>0</v>
      </c>
      <c r="J452">
        <v>0</v>
      </c>
      <c r="K452">
        <v>0</v>
      </c>
      <c r="L452">
        <v>0</v>
      </c>
      <c r="M452">
        <v>0</v>
      </c>
      <c r="N452">
        <v>0</v>
      </c>
      <c r="O452">
        <v>0</v>
      </c>
      <c r="P452">
        <v>0</v>
      </c>
      <c r="Q452">
        <v>0</v>
      </c>
      <c r="R452">
        <v>0</v>
      </c>
      <c r="S452">
        <v>0</v>
      </c>
      <c r="T452">
        <v>0</v>
      </c>
    </row>
    <row r="453" spans="1:20" x14ac:dyDescent="0.3">
      <c r="A453" t="s">
        <v>49</v>
      </c>
      <c r="B453" t="s">
        <v>49</v>
      </c>
      <c r="C453" t="s">
        <v>49</v>
      </c>
      <c r="D453">
        <v>0</v>
      </c>
      <c r="E453">
        <v>0</v>
      </c>
      <c r="F453">
        <v>0</v>
      </c>
      <c r="G453">
        <v>0</v>
      </c>
      <c r="H453">
        <v>0</v>
      </c>
      <c r="I453">
        <v>0</v>
      </c>
      <c r="J453">
        <v>0</v>
      </c>
      <c r="K453">
        <v>0</v>
      </c>
      <c r="L453">
        <v>0</v>
      </c>
      <c r="M453">
        <v>0</v>
      </c>
      <c r="N453">
        <v>0</v>
      </c>
      <c r="O453">
        <v>0</v>
      </c>
      <c r="P453">
        <v>0</v>
      </c>
      <c r="Q453">
        <v>0</v>
      </c>
      <c r="R453">
        <v>0</v>
      </c>
      <c r="S453">
        <v>0</v>
      </c>
      <c r="T453">
        <v>0</v>
      </c>
    </row>
    <row r="454" spans="1:20" x14ac:dyDescent="0.3">
      <c r="A454" t="s">
        <v>49</v>
      </c>
      <c r="B454" t="s">
        <v>49</v>
      </c>
      <c r="C454" t="s">
        <v>49</v>
      </c>
      <c r="D454">
        <v>0</v>
      </c>
      <c r="E454">
        <v>0</v>
      </c>
      <c r="F454">
        <v>0</v>
      </c>
      <c r="G454">
        <v>0</v>
      </c>
      <c r="H454">
        <v>0</v>
      </c>
      <c r="I454">
        <v>0</v>
      </c>
      <c r="J454">
        <v>0</v>
      </c>
      <c r="K454">
        <v>0</v>
      </c>
      <c r="L454">
        <v>0</v>
      </c>
      <c r="M454">
        <v>0</v>
      </c>
      <c r="N454">
        <v>0</v>
      </c>
      <c r="O454">
        <v>0</v>
      </c>
      <c r="P454">
        <v>0</v>
      </c>
      <c r="Q454">
        <v>0</v>
      </c>
      <c r="R454">
        <v>0</v>
      </c>
      <c r="S454">
        <v>0</v>
      </c>
      <c r="T454">
        <v>0</v>
      </c>
    </row>
    <row r="455" spans="1:20" x14ac:dyDescent="0.3">
      <c r="A455" t="s">
        <v>49</v>
      </c>
      <c r="B455" t="s">
        <v>49</v>
      </c>
      <c r="C455" t="s">
        <v>49</v>
      </c>
      <c r="D455">
        <v>0</v>
      </c>
      <c r="E455">
        <v>0</v>
      </c>
      <c r="F455">
        <v>0</v>
      </c>
      <c r="G455">
        <v>0</v>
      </c>
      <c r="H455">
        <v>0</v>
      </c>
      <c r="I455">
        <v>0</v>
      </c>
      <c r="J455">
        <v>0</v>
      </c>
      <c r="K455">
        <v>0</v>
      </c>
      <c r="L455">
        <v>0</v>
      </c>
      <c r="M455">
        <v>0</v>
      </c>
      <c r="N455">
        <v>0</v>
      </c>
      <c r="O455">
        <v>0</v>
      </c>
      <c r="P455">
        <v>0</v>
      </c>
      <c r="Q455">
        <v>0</v>
      </c>
      <c r="R455">
        <v>0</v>
      </c>
      <c r="S455">
        <v>0</v>
      </c>
      <c r="T455">
        <v>0</v>
      </c>
    </row>
    <row r="456" spans="1:20" x14ac:dyDescent="0.3">
      <c r="A456" t="s">
        <v>49</v>
      </c>
      <c r="B456" t="s">
        <v>49</v>
      </c>
      <c r="C456" t="s">
        <v>49</v>
      </c>
      <c r="D456">
        <v>0</v>
      </c>
      <c r="E456">
        <v>0</v>
      </c>
      <c r="F456">
        <v>0</v>
      </c>
      <c r="G456">
        <v>0</v>
      </c>
      <c r="H456">
        <v>0</v>
      </c>
      <c r="I456">
        <v>0</v>
      </c>
      <c r="J456">
        <v>0</v>
      </c>
      <c r="K456">
        <v>0</v>
      </c>
      <c r="L456">
        <v>0</v>
      </c>
      <c r="M456">
        <v>0</v>
      </c>
      <c r="N456">
        <v>0</v>
      </c>
      <c r="O456">
        <v>0</v>
      </c>
      <c r="P456">
        <v>0</v>
      </c>
      <c r="Q456">
        <v>0</v>
      </c>
      <c r="R456">
        <v>0</v>
      </c>
      <c r="S456">
        <v>0</v>
      </c>
      <c r="T456">
        <v>0</v>
      </c>
    </row>
    <row r="457" spans="1:20" x14ac:dyDescent="0.3">
      <c r="A457" t="s">
        <v>49</v>
      </c>
      <c r="B457" t="s">
        <v>49</v>
      </c>
      <c r="C457" t="s">
        <v>49</v>
      </c>
      <c r="D457">
        <v>0</v>
      </c>
      <c r="E457">
        <v>0</v>
      </c>
      <c r="F457">
        <v>0</v>
      </c>
      <c r="G457">
        <v>0</v>
      </c>
      <c r="H457">
        <v>0</v>
      </c>
      <c r="I457">
        <v>0</v>
      </c>
      <c r="J457">
        <v>0</v>
      </c>
      <c r="K457">
        <v>0</v>
      </c>
      <c r="L457">
        <v>0</v>
      </c>
      <c r="M457">
        <v>0</v>
      </c>
      <c r="N457">
        <v>0</v>
      </c>
      <c r="O457">
        <v>0</v>
      </c>
      <c r="P457">
        <v>0</v>
      </c>
      <c r="Q457">
        <v>0</v>
      </c>
      <c r="R457">
        <v>0</v>
      </c>
      <c r="S457">
        <v>0</v>
      </c>
      <c r="T457">
        <v>0</v>
      </c>
    </row>
    <row r="458" spans="1:20" x14ac:dyDescent="0.3">
      <c r="A458" t="s">
        <v>49</v>
      </c>
      <c r="B458" t="s">
        <v>49</v>
      </c>
      <c r="C458" t="s">
        <v>49</v>
      </c>
      <c r="D458">
        <v>0</v>
      </c>
      <c r="E458">
        <v>0</v>
      </c>
      <c r="F458">
        <v>0</v>
      </c>
      <c r="G458">
        <v>0</v>
      </c>
      <c r="H458">
        <v>0</v>
      </c>
      <c r="I458">
        <v>0</v>
      </c>
      <c r="J458">
        <v>0</v>
      </c>
      <c r="K458">
        <v>0</v>
      </c>
      <c r="L458">
        <v>0</v>
      </c>
      <c r="M458">
        <v>0</v>
      </c>
      <c r="N458">
        <v>0</v>
      </c>
      <c r="O458">
        <v>0</v>
      </c>
      <c r="P458">
        <v>0</v>
      </c>
      <c r="Q458">
        <v>0</v>
      </c>
      <c r="R458">
        <v>0</v>
      </c>
      <c r="S458">
        <v>0</v>
      </c>
      <c r="T458">
        <v>0</v>
      </c>
    </row>
    <row r="459" spans="1:20" x14ac:dyDescent="0.3">
      <c r="A459" t="s">
        <v>49</v>
      </c>
      <c r="B459" t="s">
        <v>49</v>
      </c>
      <c r="C459" t="s">
        <v>49</v>
      </c>
      <c r="D459">
        <v>0</v>
      </c>
      <c r="E459">
        <v>0</v>
      </c>
      <c r="F459">
        <v>0</v>
      </c>
      <c r="G459">
        <v>0</v>
      </c>
      <c r="H459">
        <v>0</v>
      </c>
      <c r="I459">
        <v>0</v>
      </c>
      <c r="J459">
        <v>0</v>
      </c>
      <c r="K459">
        <v>0</v>
      </c>
      <c r="L459">
        <v>0</v>
      </c>
      <c r="M459">
        <v>0</v>
      </c>
      <c r="N459">
        <v>0</v>
      </c>
      <c r="O459">
        <v>0</v>
      </c>
      <c r="P459">
        <v>0</v>
      </c>
      <c r="Q459">
        <v>0</v>
      </c>
      <c r="R459">
        <v>0</v>
      </c>
      <c r="S459">
        <v>0</v>
      </c>
      <c r="T459">
        <v>0</v>
      </c>
    </row>
    <row r="460" spans="1:20" x14ac:dyDescent="0.3">
      <c r="A460" t="s">
        <v>49</v>
      </c>
      <c r="B460" t="s">
        <v>49</v>
      </c>
      <c r="C460" t="s">
        <v>49</v>
      </c>
      <c r="D460">
        <v>0</v>
      </c>
      <c r="E460">
        <v>0</v>
      </c>
      <c r="F460">
        <v>0</v>
      </c>
      <c r="G460">
        <v>0</v>
      </c>
      <c r="H460">
        <v>0</v>
      </c>
      <c r="I460">
        <v>0</v>
      </c>
      <c r="J460">
        <v>0</v>
      </c>
      <c r="K460">
        <v>0</v>
      </c>
      <c r="L460">
        <v>0</v>
      </c>
      <c r="M460">
        <v>0</v>
      </c>
      <c r="N460">
        <v>0</v>
      </c>
      <c r="O460">
        <v>0</v>
      </c>
      <c r="P460">
        <v>0</v>
      </c>
      <c r="Q460">
        <v>0</v>
      </c>
      <c r="R460">
        <v>0</v>
      </c>
      <c r="S460">
        <v>0</v>
      </c>
      <c r="T460">
        <v>0</v>
      </c>
    </row>
    <row r="461" spans="1:20" x14ac:dyDescent="0.3">
      <c r="A461" t="s">
        <v>49</v>
      </c>
      <c r="B461" t="s">
        <v>49</v>
      </c>
      <c r="C461" t="s">
        <v>49</v>
      </c>
      <c r="D461">
        <v>0</v>
      </c>
      <c r="E461">
        <v>0</v>
      </c>
      <c r="F461">
        <v>0</v>
      </c>
      <c r="G461">
        <v>0</v>
      </c>
      <c r="H461">
        <v>0</v>
      </c>
      <c r="I461">
        <v>0</v>
      </c>
      <c r="J461">
        <v>0</v>
      </c>
      <c r="K461">
        <v>0</v>
      </c>
      <c r="L461">
        <v>0</v>
      </c>
      <c r="M461">
        <v>0</v>
      </c>
      <c r="N461">
        <v>0</v>
      </c>
      <c r="O461">
        <v>0</v>
      </c>
      <c r="P461">
        <v>0</v>
      </c>
      <c r="Q461">
        <v>0</v>
      </c>
      <c r="R461">
        <v>0</v>
      </c>
      <c r="S461">
        <v>0</v>
      </c>
      <c r="T461">
        <v>0</v>
      </c>
    </row>
    <row r="462" spans="1:20" x14ac:dyDescent="0.3">
      <c r="A462" t="s">
        <v>49</v>
      </c>
      <c r="B462" t="s">
        <v>49</v>
      </c>
      <c r="C462" t="s">
        <v>49</v>
      </c>
      <c r="D462">
        <v>0</v>
      </c>
      <c r="E462">
        <v>0</v>
      </c>
      <c r="F462">
        <v>0</v>
      </c>
      <c r="G462">
        <v>0</v>
      </c>
      <c r="H462">
        <v>0</v>
      </c>
      <c r="I462">
        <v>0</v>
      </c>
      <c r="J462">
        <v>0</v>
      </c>
      <c r="K462">
        <v>0</v>
      </c>
      <c r="L462">
        <v>0</v>
      </c>
      <c r="M462">
        <v>0</v>
      </c>
      <c r="N462">
        <v>0</v>
      </c>
      <c r="O462">
        <v>0</v>
      </c>
      <c r="P462">
        <v>0</v>
      </c>
      <c r="Q462">
        <v>0</v>
      </c>
      <c r="R462">
        <v>0</v>
      </c>
      <c r="S462">
        <v>0</v>
      </c>
      <c r="T462">
        <v>0</v>
      </c>
    </row>
    <row r="463" spans="1:20" x14ac:dyDescent="0.3">
      <c r="A463" t="s">
        <v>49</v>
      </c>
      <c r="B463" t="s">
        <v>49</v>
      </c>
      <c r="C463" t="s">
        <v>49</v>
      </c>
      <c r="D463">
        <v>0</v>
      </c>
      <c r="E463">
        <v>0</v>
      </c>
      <c r="F463">
        <v>0</v>
      </c>
      <c r="G463">
        <v>0</v>
      </c>
      <c r="H463">
        <v>0</v>
      </c>
      <c r="I463">
        <v>0</v>
      </c>
      <c r="J463">
        <v>0</v>
      </c>
      <c r="K463">
        <v>0</v>
      </c>
      <c r="L463">
        <v>0</v>
      </c>
      <c r="M463">
        <v>0</v>
      </c>
      <c r="N463">
        <v>0</v>
      </c>
      <c r="O463">
        <v>0</v>
      </c>
      <c r="P463">
        <v>0</v>
      </c>
      <c r="Q463">
        <v>0</v>
      </c>
      <c r="R463">
        <v>0</v>
      </c>
      <c r="S463">
        <v>0</v>
      </c>
      <c r="T463">
        <v>0</v>
      </c>
    </row>
    <row r="464" spans="1:20" x14ac:dyDescent="0.3">
      <c r="A464" t="s">
        <v>49</v>
      </c>
      <c r="B464" t="s">
        <v>49</v>
      </c>
      <c r="C464" t="s">
        <v>49</v>
      </c>
      <c r="D464">
        <v>0</v>
      </c>
      <c r="E464">
        <v>0</v>
      </c>
      <c r="F464">
        <v>0</v>
      </c>
      <c r="G464">
        <v>0</v>
      </c>
      <c r="H464">
        <v>0</v>
      </c>
      <c r="I464">
        <v>0</v>
      </c>
      <c r="J464">
        <v>0</v>
      </c>
      <c r="K464">
        <v>0</v>
      </c>
      <c r="L464">
        <v>0</v>
      </c>
      <c r="M464">
        <v>0</v>
      </c>
      <c r="N464">
        <v>0</v>
      </c>
      <c r="O464">
        <v>0</v>
      </c>
      <c r="P464">
        <v>0</v>
      </c>
      <c r="Q464">
        <v>0</v>
      </c>
      <c r="R464">
        <v>0</v>
      </c>
      <c r="S464">
        <v>0</v>
      </c>
      <c r="T464">
        <v>0</v>
      </c>
    </row>
    <row r="465" spans="1:20" x14ac:dyDescent="0.3">
      <c r="A465" t="s">
        <v>49</v>
      </c>
      <c r="B465" t="s">
        <v>49</v>
      </c>
      <c r="C465" t="s">
        <v>49</v>
      </c>
      <c r="D465">
        <v>0</v>
      </c>
      <c r="E465">
        <v>0</v>
      </c>
      <c r="F465">
        <v>0</v>
      </c>
      <c r="G465">
        <v>0</v>
      </c>
      <c r="H465">
        <v>0</v>
      </c>
      <c r="I465">
        <v>0</v>
      </c>
      <c r="J465">
        <v>0</v>
      </c>
      <c r="K465">
        <v>0</v>
      </c>
      <c r="L465">
        <v>0</v>
      </c>
      <c r="M465">
        <v>0</v>
      </c>
      <c r="N465">
        <v>0</v>
      </c>
      <c r="O465">
        <v>0</v>
      </c>
      <c r="P465">
        <v>0</v>
      </c>
      <c r="Q465">
        <v>0</v>
      </c>
      <c r="R465">
        <v>0</v>
      </c>
      <c r="S465">
        <v>0</v>
      </c>
      <c r="T465">
        <v>0</v>
      </c>
    </row>
    <row r="466" spans="1:20" x14ac:dyDescent="0.3">
      <c r="A466" t="s">
        <v>49</v>
      </c>
      <c r="B466" t="s">
        <v>49</v>
      </c>
      <c r="C466" t="s">
        <v>49</v>
      </c>
      <c r="D466">
        <v>0</v>
      </c>
      <c r="E466">
        <v>0</v>
      </c>
      <c r="F466">
        <v>0</v>
      </c>
      <c r="G466">
        <v>0</v>
      </c>
      <c r="H466">
        <v>0</v>
      </c>
      <c r="I466">
        <v>0</v>
      </c>
      <c r="J466">
        <v>0</v>
      </c>
      <c r="K466">
        <v>0</v>
      </c>
      <c r="L466">
        <v>0</v>
      </c>
      <c r="M466">
        <v>0</v>
      </c>
      <c r="N466">
        <v>0</v>
      </c>
      <c r="O466">
        <v>0</v>
      </c>
      <c r="P466">
        <v>0</v>
      </c>
      <c r="Q466">
        <v>0</v>
      </c>
      <c r="R466">
        <v>0</v>
      </c>
      <c r="S466">
        <v>0</v>
      </c>
      <c r="T466">
        <v>0</v>
      </c>
    </row>
    <row r="467" spans="1:20" x14ac:dyDescent="0.3">
      <c r="A467" t="s">
        <v>49</v>
      </c>
      <c r="B467" t="s">
        <v>49</v>
      </c>
      <c r="C467" t="s">
        <v>49</v>
      </c>
      <c r="D467">
        <v>0</v>
      </c>
      <c r="E467">
        <v>0</v>
      </c>
      <c r="F467">
        <v>0</v>
      </c>
      <c r="G467">
        <v>0</v>
      </c>
      <c r="H467">
        <v>0</v>
      </c>
      <c r="I467">
        <v>0</v>
      </c>
      <c r="J467">
        <v>0</v>
      </c>
      <c r="K467">
        <v>0</v>
      </c>
      <c r="L467">
        <v>0</v>
      </c>
      <c r="M467">
        <v>0</v>
      </c>
      <c r="N467">
        <v>0</v>
      </c>
      <c r="O467">
        <v>0</v>
      </c>
      <c r="P467">
        <v>0</v>
      </c>
      <c r="Q467">
        <v>0</v>
      </c>
      <c r="R467">
        <v>0</v>
      </c>
      <c r="S467">
        <v>0</v>
      </c>
      <c r="T467">
        <v>0</v>
      </c>
    </row>
    <row r="468" spans="1:20" x14ac:dyDescent="0.3">
      <c r="A468" t="s">
        <v>49</v>
      </c>
      <c r="B468" t="s">
        <v>49</v>
      </c>
      <c r="C468" t="s">
        <v>49</v>
      </c>
      <c r="D468">
        <v>0</v>
      </c>
      <c r="E468">
        <v>0</v>
      </c>
      <c r="F468">
        <v>0</v>
      </c>
      <c r="G468">
        <v>0</v>
      </c>
      <c r="H468">
        <v>0</v>
      </c>
      <c r="I468">
        <v>0</v>
      </c>
      <c r="J468">
        <v>0</v>
      </c>
      <c r="K468">
        <v>0</v>
      </c>
      <c r="L468">
        <v>0</v>
      </c>
      <c r="M468">
        <v>0</v>
      </c>
      <c r="N468">
        <v>0</v>
      </c>
      <c r="O468">
        <v>0</v>
      </c>
      <c r="P468">
        <v>0</v>
      </c>
      <c r="Q468">
        <v>0</v>
      </c>
      <c r="R468">
        <v>0</v>
      </c>
      <c r="S468">
        <v>0</v>
      </c>
      <c r="T468">
        <v>0</v>
      </c>
    </row>
    <row r="469" spans="1:20" x14ac:dyDescent="0.3">
      <c r="A469" t="s">
        <v>49</v>
      </c>
      <c r="B469" t="s">
        <v>49</v>
      </c>
      <c r="C469" t="s">
        <v>49</v>
      </c>
      <c r="D469">
        <v>0</v>
      </c>
      <c r="E469">
        <v>0</v>
      </c>
      <c r="F469">
        <v>0</v>
      </c>
      <c r="G469">
        <v>0</v>
      </c>
      <c r="H469">
        <v>0</v>
      </c>
      <c r="I469">
        <v>0</v>
      </c>
      <c r="J469">
        <v>0</v>
      </c>
      <c r="K469">
        <v>0</v>
      </c>
      <c r="L469">
        <v>0</v>
      </c>
      <c r="M469">
        <v>0</v>
      </c>
      <c r="N469">
        <v>0</v>
      </c>
      <c r="O469">
        <v>0</v>
      </c>
      <c r="P469">
        <v>0</v>
      </c>
      <c r="Q469">
        <v>0</v>
      </c>
      <c r="R469">
        <v>0</v>
      </c>
      <c r="S469">
        <v>0</v>
      </c>
      <c r="T469">
        <v>0</v>
      </c>
    </row>
    <row r="470" spans="1:20" x14ac:dyDescent="0.3">
      <c r="A470" t="s">
        <v>49</v>
      </c>
      <c r="B470" t="s">
        <v>49</v>
      </c>
      <c r="C470" t="s">
        <v>49</v>
      </c>
      <c r="D470">
        <v>0</v>
      </c>
      <c r="E470">
        <v>0</v>
      </c>
      <c r="F470">
        <v>0</v>
      </c>
      <c r="G470">
        <v>0</v>
      </c>
      <c r="H470">
        <v>0</v>
      </c>
      <c r="I470">
        <v>0</v>
      </c>
      <c r="J470">
        <v>0</v>
      </c>
      <c r="K470">
        <v>0</v>
      </c>
      <c r="L470">
        <v>0</v>
      </c>
      <c r="M470">
        <v>0</v>
      </c>
      <c r="N470">
        <v>0</v>
      </c>
      <c r="O470">
        <v>0</v>
      </c>
      <c r="P470">
        <v>0</v>
      </c>
      <c r="Q470">
        <v>0</v>
      </c>
      <c r="R470">
        <v>0</v>
      </c>
      <c r="S470">
        <v>0</v>
      </c>
      <c r="T470">
        <v>0</v>
      </c>
    </row>
    <row r="471" spans="1:20" x14ac:dyDescent="0.3">
      <c r="A471" t="s">
        <v>49</v>
      </c>
      <c r="B471" t="s">
        <v>49</v>
      </c>
      <c r="C471" t="s">
        <v>49</v>
      </c>
      <c r="D471">
        <v>0</v>
      </c>
      <c r="E471">
        <v>0</v>
      </c>
      <c r="F471">
        <v>0</v>
      </c>
      <c r="G471">
        <v>0</v>
      </c>
      <c r="H471">
        <v>0</v>
      </c>
      <c r="I471">
        <v>0</v>
      </c>
      <c r="J471">
        <v>0</v>
      </c>
      <c r="K471">
        <v>0</v>
      </c>
      <c r="L471">
        <v>0</v>
      </c>
      <c r="M471">
        <v>0</v>
      </c>
      <c r="N471">
        <v>0</v>
      </c>
      <c r="O471">
        <v>0</v>
      </c>
      <c r="P471">
        <v>0</v>
      </c>
      <c r="Q471">
        <v>0</v>
      </c>
      <c r="R471">
        <v>0</v>
      </c>
      <c r="S471">
        <v>0</v>
      </c>
      <c r="T471">
        <v>0</v>
      </c>
    </row>
    <row r="472" spans="1:20" x14ac:dyDescent="0.3">
      <c r="A472" t="s">
        <v>49</v>
      </c>
      <c r="B472" t="s">
        <v>49</v>
      </c>
      <c r="C472" t="s">
        <v>49</v>
      </c>
      <c r="D472">
        <v>0</v>
      </c>
      <c r="E472">
        <v>0</v>
      </c>
      <c r="F472">
        <v>0</v>
      </c>
      <c r="G472">
        <v>0</v>
      </c>
      <c r="H472">
        <v>0</v>
      </c>
      <c r="I472">
        <v>0</v>
      </c>
      <c r="J472">
        <v>0</v>
      </c>
      <c r="K472">
        <v>0</v>
      </c>
      <c r="L472">
        <v>0</v>
      </c>
      <c r="M472">
        <v>0</v>
      </c>
      <c r="N472">
        <v>0</v>
      </c>
      <c r="O472">
        <v>0</v>
      </c>
      <c r="P472">
        <v>0</v>
      </c>
      <c r="Q472">
        <v>0</v>
      </c>
      <c r="R472">
        <v>0</v>
      </c>
      <c r="S472">
        <v>0</v>
      </c>
      <c r="T472">
        <v>0</v>
      </c>
    </row>
    <row r="473" spans="1:20" x14ac:dyDescent="0.3">
      <c r="A473" t="s">
        <v>49</v>
      </c>
      <c r="B473" t="s">
        <v>49</v>
      </c>
      <c r="C473" t="s">
        <v>49</v>
      </c>
      <c r="D473">
        <v>0</v>
      </c>
      <c r="E473">
        <v>0</v>
      </c>
      <c r="F473">
        <v>0</v>
      </c>
      <c r="G473">
        <v>0</v>
      </c>
      <c r="H473">
        <v>0</v>
      </c>
      <c r="I473">
        <v>0</v>
      </c>
      <c r="J473">
        <v>0</v>
      </c>
      <c r="K473">
        <v>0</v>
      </c>
      <c r="L473">
        <v>0</v>
      </c>
      <c r="M473">
        <v>0</v>
      </c>
      <c r="N473">
        <v>0</v>
      </c>
      <c r="O473">
        <v>0</v>
      </c>
      <c r="P473">
        <v>0</v>
      </c>
      <c r="Q473">
        <v>0</v>
      </c>
      <c r="R473">
        <v>0</v>
      </c>
      <c r="S473">
        <v>0</v>
      </c>
      <c r="T473">
        <v>0</v>
      </c>
    </row>
    <row r="474" spans="1:20" x14ac:dyDescent="0.3">
      <c r="A474" t="s">
        <v>49</v>
      </c>
      <c r="B474" t="s">
        <v>49</v>
      </c>
      <c r="C474" t="s">
        <v>49</v>
      </c>
      <c r="D474">
        <v>0</v>
      </c>
      <c r="E474">
        <v>0</v>
      </c>
      <c r="F474">
        <v>0</v>
      </c>
      <c r="G474">
        <v>0</v>
      </c>
      <c r="H474">
        <v>0</v>
      </c>
      <c r="I474">
        <v>0</v>
      </c>
      <c r="J474">
        <v>0</v>
      </c>
      <c r="K474">
        <v>0</v>
      </c>
      <c r="L474">
        <v>0</v>
      </c>
      <c r="M474">
        <v>0</v>
      </c>
      <c r="N474">
        <v>0</v>
      </c>
      <c r="O474">
        <v>0</v>
      </c>
      <c r="P474">
        <v>0</v>
      </c>
      <c r="Q474">
        <v>0</v>
      </c>
      <c r="R474">
        <v>0</v>
      </c>
      <c r="S474">
        <v>0</v>
      </c>
      <c r="T474">
        <v>0</v>
      </c>
    </row>
    <row r="475" spans="1:20" x14ac:dyDescent="0.3">
      <c r="A475" t="s">
        <v>49</v>
      </c>
      <c r="B475" t="s">
        <v>49</v>
      </c>
      <c r="C475" t="s">
        <v>49</v>
      </c>
      <c r="D475">
        <v>0</v>
      </c>
      <c r="E475">
        <v>0</v>
      </c>
      <c r="F475">
        <v>0</v>
      </c>
      <c r="G475">
        <v>0</v>
      </c>
      <c r="H475">
        <v>0</v>
      </c>
      <c r="I475">
        <v>0</v>
      </c>
      <c r="J475">
        <v>0</v>
      </c>
      <c r="K475">
        <v>0</v>
      </c>
      <c r="L475">
        <v>0</v>
      </c>
      <c r="M475">
        <v>0</v>
      </c>
      <c r="N475">
        <v>0</v>
      </c>
      <c r="O475">
        <v>0</v>
      </c>
      <c r="P475">
        <v>0</v>
      </c>
      <c r="Q475">
        <v>0</v>
      </c>
      <c r="R475">
        <v>0</v>
      </c>
      <c r="S475">
        <v>0</v>
      </c>
      <c r="T475">
        <v>0</v>
      </c>
    </row>
    <row r="476" spans="1:20" x14ac:dyDescent="0.3">
      <c r="A476" t="s">
        <v>49</v>
      </c>
      <c r="B476" t="s">
        <v>49</v>
      </c>
      <c r="C476" t="s">
        <v>49</v>
      </c>
      <c r="D476">
        <v>0</v>
      </c>
      <c r="E476">
        <v>0</v>
      </c>
      <c r="F476">
        <v>0</v>
      </c>
      <c r="G476">
        <v>0</v>
      </c>
      <c r="H476">
        <v>0</v>
      </c>
      <c r="I476">
        <v>0</v>
      </c>
      <c r="J476">
        <v>0</v>
      </c>
      <c r="K476">
        <v>0</v>
      </c>
      <c r="L476">
        <v>0</v>
      </c>
      <c r="M476">
        <v>0</v>
      </c>
      <c r="N476">
        <v>0</v>
      </c>
      <c r="O476">
        <v>0</v>
      </c>
      <c r="P476">
        <v>0</v>
      </c>
      <c r="Q476">
        <v>0</v>
      </c>
      <c r="R476">
        <v>0</v>
      </c>
      <c r="S476">
        <v>0</v>
      </c>
      <c r="T476">
        <v>0</v>
      </c>
    </row>
    <row r="477" spans="1:20" x14ac:dyDescent="0.3">
      <c r="A477" t="s">
        <v>49</v>
      </c>
      <c r="B477" t="s">
        <v>49</v>
      </c>
      <c r="C477" t="s">
        <v>49</v>
      </c>
      <c r="D477">
        <v>0</v>
      </c>
      <c r="E477">
        <v>0</v>
      </c>
      <c r="F477">
        <v>0</v>
      </c>
      <c r="G477">
        <v>0</v>
      </c>
      <c r="H477">
        <v>0</v>
      </c>
      <c r="I477">
        <v>0</v>
      </c>
      <c r="J477">
        <v>0</v>
      </c>
      <c r="K477">
        <v>0</v>
      </c>
      <c r="L477">
        <v>0</v>
      </c>
      <c r="M477">
        <v>0</v>
      </c>
      <c r="N477">
        <v>0</v>
      </c>
      <c r="O477">
        <v>0</v>
      </c>
      <c r="P477">
        <v>0</v>
      </c>
      <c r="Q477">
        <v>0</v>
      </c>
      <c r="R477">
        <v>0</v>
      </c>
      <c r="S477">
        <v>0</v>
      </c>
      <c r="T477">
        <v>0</v>
      </c>
    </row>
    <row r="478" spans="1:20" x14ac:dyDescent="0.3">
      <c r="A478" t="s">
        <v>49</v>
      </c>
      <c r="B478" t="s">
        <v>49</v>
      </c>
      <c r="C478" t="s">
        <v>49</v>
      </c>
      <c r="D478">
        <v>0</v>
      </c>
      <c r="E478">
        <v>0</v>
      </c>
      <c r="F478">
        <v>0</v>
      </c>
      <c r="G478">
        <v>0</v>
      </c>
      <c r="H478">
        <v>0</v>
      </c>
      <c r="I478">
        <v>0</v>
      </c>
      <c r="J478">
        <v>0</v>
      </c>
      <c r="K478">
        <v>0</v>
      </c>
      <c r="L478">
        <v>0</v>
      </c>
      <c r="M478">
        <v>0</v>
      </c>
      <c r="N478">
        <v>0</v>
      </c>
      <c r="O478">
        <v>0</v>
      </c>
      <c r="P478">
        <v>0</v>
      </c>
      <c r="Q478">
        <v>0</v>
      </c>
      <c r="R478">
        <v>0</v>
      </c>
      <c r="S478">
        <v>0</v>
      </c>
      <c r="T478">
        <v>0</v>
      </c>
    </row>
    <row r="479" spans="1:20" x14ac:dyDescent="0.3">
      <c r="A479" t="s">
        <v>49</v>
      </c>
      <c r="B479" t="s">
        <v>49</v>
      </c>
      <c r="C479" t="s">
        <v>49</v>
      </c>
      <c r="D479">
        <v>0</v>
      </c>
      <c r="E479">
        <v>0</v>
      </c>
      <c r="F479">
        <v>0</v>
      </c>
      <c r="G479">
        <v>0</v>
      </c>
      <c r="H479">
        <v>0</v>
      </c>
      <c r="I479">
        <v>0</v>
      </c>
      <c r="J479">
        <v>0</v>
      </c>
      <c r="K479">
        <v>0</v>
      </c>
      <c r="L479">
        <v>0</v>
      </c>
      <c r="M479">
        <v>0</v>
      </c>
      <c r="N479">
        <v>0</v>
      </c>
      <c r="O479">
        <v>0</v>
      </c>
      <c r="P479">
        <v>0</v>
      </c>
      <c r="Q479">
        <v>0</v>
      </c>
      <c r="R479">
        <v>0</v>
      </c>
      <c r="S479">
        <v>0</v>
      </c>
      <c r="T479">
        <v>0</v>
      </c>
    </row>
    <row r="480" spans="1:20" x14ac:dyDescent="0.3">
      <c r="A480" t="s">
        <v>49</v>
      </c>
      <c r="B480" t="s">
        <v>49</v>
      </c>
      <c r="C480" t="s">
        <v>49</v>
      </c>
      <c r="D480">
        <v>0</v>
      </c>
      <c r="E480">
        <v>0</v>
      </c>
      <c r="F480">
        <v>0</v>
      </c>
      <c r="G480">
        <v>0</v>
      </c>
      <c r="H480">
        <v>0</v>
      </c>
      <c r="I480">
        <v>0</v>
      </c>
      <c r="J480">
        <v>0</v>
      </c>
      <c r="K480">
        <v>0</v>
      </c>
      <c r="L480">
        <v>0</v>
      </c>
      <c r="M480">
        <v>0</v>
      </c>
      <c r="N480">
        <v>0</v>
      </c>
      <c r="O480">
        <v>0</v>
      </c>
      <c r="P480">
        <v>0</v>
      </c>
      <c r="Q480">
        <v>0</v>
      </c>
      <c r="R480">
        <v>0</v>
      </c>
      <c r="S480">
        <v>0</v>
      </c>
      <c r="T480">
        <v>0</v>
      </c>
    </row>
    <row r="481" spans="1:20" x14ac:dyDescent="0.3">
      <c r="A481" t="s">
        <v>49</v>
      </c>
      <c r="B481" t="s">
        <v>49</v>
      </c>
      <c r="C481" t="s">
        <v>49</v>
      </c>
      <c r="D481">
        <v>0</v>
      </c>
      <c r="E481">
        <v>0</v>
      </c>
      <c r="F481">
        <v>0</v>
      </c>
      <c r="G481">
        <v>0</v>
      </c>
      <c r="H481">
        <v>0</v>
      </c>
      <c r="I481">
        <v>0</v>
      </c>
      <c r="J481">
        <v>0</v>
      </c>
      <c r="K481">
        <v>0</v>
      </c>
      <c r="L481">
        <v>0</v>
      </c>
      <c r="M481">
        <v>0</v>
      </c>
      <c r="N481">
        <v>0</v>
      </c>
      <c r="O481">
        <v>0</v>
      </c>
      <c r="P481">
        <v>0</v>
      </c>
      <c r="Q481">
        <v>0</v>
      </c>
      <c r="R481">
        <v>0</v>
      </c>
      <c r="S481">
        <v>0</v>
      </c>
      <c r="T481">
        <v>0</v>
      </c>
    </row>
    <row r="482" spans="1:20" x14ac:dyDescent="0.3">
      <c r="A482" t="s">
        <v>49</v>
      </c>
      <c r="B482" t="s">
        <v>49</v>
      </c>
      <c r="C482" t="s">
        <v>49</v>
      </c>
      <c r="D482">
        <v>0</v>
      </c>
      <c r="E482">
        <v>0</v>
      </c>
      <c r="F482">
        <v>0</v>
      </c>
      <c r="G482">
        <v>0</v>
      </c>
      <c r="H482">
        <v>0</v>
      </c>
      <c r="I482">
        <v>0</v>
      </c>
      <c r="J482">
        <v>0</v>
      </c>
      <c r="K482">
        <v>0</v>
      </c>
      <c r="L482">
        <v>0</v>
      </c>
      <c r="M482">
        <v>0</v>
      </c>
      <c r="N482">
        <v>0</v>
      </c>
      <c r="O482">
        <v>0</v>
      </c>
      <c r="P482">
        <v>0</v>
      </c>
      <c r="Q482">
        <v>0</v>
      </c>
      <c r="R482">
        <v>0</v>
      </c>
      <c r="S482">
        <v>0</v>
      </c>
      <c r="T482">
        <v>0</v>
      </c>
    </row>
    <row r="483" spans="1:20" x14ac:dyDescent="0.3">
      <c r="A483" t="s">
        <v>49</v>
      </c>
      <c r="B483" t="s">
        <v>49</v>
      </c>
      <c r="C483" t="s">
        <v>49</v>
      </c>
      <c r="D483">
        <v>0</v>
      </c>
      <c r="E483">
        <v>0</v>
      </c>
      <c r="F483">
        <v>0</v>
      </c>
      <c r="G483">
        <v>0</v>
      </c>
      <c r="H483">
        <v>0</v>
      </c>
      <c r="I483">
        <v>0</v>
      </c>
      <c r="J483">
        <v>0</v>
      </c>
      <c r="K483">
        <v>0</v>
      </c>
      <c r="L483">
        <v>0</v>
      </c>
      <c r="M483">
        <v>0</v>
      </c>
      <c r="N483">
        <v>0</v>
      </c>
      <c r="O483">
        <v>0</v>
      </c>
      <c r="P483">
        <v>0</v>
      </c>
      <c r="Q483">
        <v>0</v>
      </c>
      <c r="R483">
        <v>0</v>
      </c>
      <c r="S483">
        <v>0</v>
      </c>
      <c r="T483">
        <v>0</v>
      </c>
    </row>
    <row r="484" spans="1:20" x14ac:dyDescent="0.3">
      <c r="A484" t="s">
        <v>49</v>
      </c>
      <c r="B484" t="s">
        <v>49</v>
      </c>
      <c r="C484" t="s">
        <v>49</v>
      </c>
      <c r="D484">
        <v>0</v>
      </c>
      <c r="E484">
        <v>0</v>
      </c>
      <c r="F484">
        <v>0</v>
      </c>
      <c r="G484">
        <v>0</v>
      </c>
      <c r="H484">
        <v>0</v>
      </c>
      <c r="I484">
        <v>0</v>
      </c>
      <c r="J484">
        <v>0</v>
      </c>
      <c r="K484">
        <v>0</v>
      </c>
      <c r="L484">
        <v>0</v>
      </c>
      <c r="M484">
        <v>0</v>
      </c>
      <c r="N484">
        <v>0</v>
      </c>
      <c r="O484">
        <v>0</v>
      </c>
      <c r="P484">
        <v>0</v>
      </c>
      <c r="Q484">
        <v>0</v>
      </c>
      <c r="R484">
        <v>0</v>
      </c>
      <c r="S484">
        <v>0</v>
      </c>
      <c r="T484">
        <v>0</v>
      </c>
    </row>
    <row r="485" spans="1:20" x14ac:dyDescent="0.3">
      <c r="A485" t="s">
        <v>49</v>
      </c>
      <c r="B485" t="s">
        <v>49</v>
      </c>
      <c r="C485" t="s">
        <v>49</v>
      </c>
      <c r="D485">
        <v>0</v>
      </c>
      <c r="E485">
        <v>0</v>
      </c>
      <c r="F485">
        <v>0</v>
      </c>
      <c r="G485">
        <v>0</v>
      </c>
      <c r="H485">
        <v>0</v>
      </c>
      <c r="I485">
        <v>0</v>
      </c>
      <c r="J485">
        <v>0</v>
      </c>
      <c r="K485">
        <v>0</v>
      </c>
      <c r="L485">
        <v>0</v>
      </c>
      <c r="M485">
        <v>0</v>
      </c>
      <c r="N485">
        <v>0</v>
      </c>
      <c r="O485">
        <v>0</v>
      </c>
      <c r="P485">
        <v>0</v>
      </c>
      <c r="Q485">
        <v>0</v>
      </c>
      <c r="R485">
        <v>0</v>
      </c>
      <c r="S485">
        <v>0</v>
      </c>
      <c r="T485">
        <v>0</v>
      </c>
    </row>
    <row r="486" spans="1:20" x14ac:dyDescent="0.3">
      <c r="A486" t="s">
        <v>49</v>
      </c>
      <c r="B486" t="s">
        <v>49</v>
      </c>
      <c r="C486" t="s">
        <v>49</v>
      </c>
      <c r="D486">
        <v>0</v>
      </c>
      <c r="E486">
        <v>0</v>
      </c>
      <c r="F486">
        <v>0</v>
      </c>
      <c r="G486">
        <v>0</v>
      </c>
      <c r="H486">
        <v>0</v>
      </c>
      <c r="I486">
        <v>0</v>
      </c>
      <c r="J486">
        <v>0</v>
      </c>
      <c r="K486">
        <v>0</v>
      </c>
      <c r="L486">
        <v>0</v>
      </c>
      <c r="M486">
        <v>0</v>
      </c>
      <c r="N486">
        <v>0</v>
      </c>
      <c r="O486">
        <v>0</v>
      </c>
      <c r="P486">
        <v>0</v>
      </c>
      <c r="Q486">
        <v>0</v>
      </c>
      <c r="R486">
        <v>0</v>
      </c>
      <c r="S486">
        <v>0</v>
      </c>
      <c r="T486">
        <v>0</v>
      </c>
    </row>
    <row r="487" spans="1:20" x14ac:dyDescent="0.3">
      <c r="A487" t="s">
        <v>49</v>
      </c>
      <c r="B487" t="s">
        <v>49</v>
      </c>
      <c r="C487" t="s">
        <v>49</v>
      </c>
      <c r="D487">
        <v>0</v>
      </c>
      <c r="E487">
        <v>0</v>
      </c>
      <c r="F487">
        <v>0</v>
      </c>
      <c r="G487">
        <v>0</v>
      </c>
      <c r="H487">
        <v>0</v>
      </c>
      <c r="I487">
        <v>0</v>
      </c>
      <c r="J487">
        <v>0</v>
      </c>
      <c r="K487">
        <v>0</v>
      </c>
      <c r="L487">
        <v>0</v>
      </c>
      <c r="M487">
        <v>0</v>
      </c>
      <c r="N487">
        <v>0</v>
      </c>
      <c r="O487">
        <v>0</v>
      </c>
      <c r="P487">
        <v>0</v>
      </c>
      <c r="Q487">
        <v>0</v>
      </c>
      <c r="R487">
        <v>0</v>
      </c>
      <c r="S487">
        <v>0</v>
      </c>
      <c r="T487">
        <v>0</v>
      </c>
    </row>
    <row r="488" spans="1:20" x14ac:dyDescent="0.3">
      <c r="A488" t="s">
        <v>49</v>
      </c>
      <c r="B488" t="s">
        <v>49</v>
      </c>
      <c r="C488" t="s">
        <v>49</v>
      </c>
      <c r="D488">
        <v>0</v>
      </c>
      <c r="E488">
        <v>0</v>
      </c>
      <c r="F488">
        <v>0</v>
      </c>
      <c r="G488">
        <v>0</v>
      </c>
      <c r="H488">
        <v>0</v>
      </c>
      <c r="I488">
        <v>0</v>
      </c>
      <c r="J488">
        <v>0</v>
      </c>
      <c r="K488">
        <v>0</v>
      </c>
      <c r="L488">
        <v>0</v>
      </c>
      <c r="M488">
        <v>0</v>
      </c>
      <c r="N488">
        <v>0</v>
      </c>
      <c r="O488">
        <v>0</v>
      </c>
      <c r="P488">
        <v>0</v>
      </c>
      <c r="Q488">
        <v>0</v>
      </c>
      <c r="R488">
        <v>0</v>
      </c>
      <c r="S488">
        <v>0</v>
      </c>
      <c r="T488">
        <v>0</v>
      </c>
    </row>
    <row r="489" spans="1:20" x14ac:dyDescent="0.3">
      <c r="A489" t="s">
        <v>49</v>
      </c>
      <c r="B489" t="s">
        <v>49</v>
      </c>
      <c r="C489" t="s">
        <v>49</v>
      </c>
      <c r="D489">
        <v>0</v>
      </c>
      <c r="E489">
        <v>0</v>
      </c>
      <c r="F489">
        <v>0</v>
      </c>
      <c r="G489">
        <v>0</v>
      </c>
      <c r="H489">
        <v>0</v>
      </c>
      <c r="I489">
        <v>0</v>
      </c>
      <c r="J489">
        <v>0</v>
      </c>
      <c r="K489">
        <v>0</v>
      </c>
      <c r="L489">
        <v>0</v>
      </c>
      <c r="M489">
        <v>0</v>
      </c>
      <c r="N489">
        <v>0</v>
      </c>
      <c r="O489">
        <v>0</v>
      </c>
      <c r="P489">
        <v>0</v>
      </c>
      <c r="Q489">
        <v>0</v>
      </c>
      <c r="R489">
        <v>0</v>
      </c>
      <c r="S489">
        <v>0</v>
      </c>
      <c r="T489">
        <v>0</v>
      </c>
    </row>
    <row r="490" spans="1:20" x14ac:dyDescent="0.3">
      <c r="A490" t="s">
        <v>49</v>
      </c>
      <c r="B490" t="s">
        <v>49</v>
      </c>
      <c r="C490" t="s">
        <v>49</v>
      </c>
      <c r="D490">
        <v>0</v>
      </c>
      <c r="E490">
        <v>0</v>
      </c>
      <c r="F490">
        <v>0</v>
      </c>
      <c r="G490">
        <v>0</v>
      </c>
      <c r="H490">
        <v>0</v>
      </c>
      <c r="I490">
        <v>0</v>
      </c>
      <c r="J490">
        <v>0</v>
      </c>
      <c r="K490">
        <v>0</v>
      </c>
      <c r="L490">
        <v>0</v>
      </c>
      <c r="M490">
        <v>0</v>
      </c>
      <c r="N490">
        <v>0</v>
      </c>
      <c r="O490">
        <v>0</v>
      </c>
      <c r="P490">
        <v>0</v>
      </c>
      <c r="Q490">
        <v>0</v>
      </c>
      <c r="R490">
        <v>0</v>
      </c>
      <c r="S490">
        <v>0</v>
      </c>
      <c r="T490">
        <v>0</v>
      </c>
    </row>
    <row r="491" spans="1:20" x14ac:dyDescent="0.3">
      <c r="A491" t="s">
        <v>49</v>
      </c>
      <c r="B491" t="s">
        <v>49</v>
      </c>
      <c r="C491" t="s">
        <v>49</v>
      </c>
      <c r="D491">
        <v>0</v>
      </c>
      <c r="E491">
        <v>0</v>
      </c>
      <c r="F491">
        <v>0</v>
      </c>
      <c r="G491">
        <v>0</v>
      </c>
      <c r="H491">
        <v>0</v>
      </c>
      <c r="I491">
        <v>0</v>
      </c>
      <c r="J491">
        <v>0</v>
      </c>
      <c r="K491">
        <v>0</v>
      </c>
      <c r="L491">
        <v>0</v>
      </c>
      <c r="M491">
        <v>0</v>
      </c>
      <c r="N491">
        <v>0</v>
      </c>
      <c r="O491">
        <v>0</v>
      </c>
      <c r="P491">
        <v>0</v>
      </c>
      <c r="Q491">
        <v>0</v>
      </c>
      <c r="R491">
        <v>0</v>
      </c>
      <c r="S491">
        <v>0</v>
      </c>
      <c r="T491">
        <v>0</v>
      </c>
    </row>
    <row r="492" spans="1:20" x14ac:dyDescent="0.3">
      <c r="A492" t="s">
        <v>49</v>
      </c>
      <c r="B492" t="s">
        <v>49</v>
      </c>
      <c r="C492" t="s">
        <v>49</v>
      </c>
      <c r="D492">
        <v>0</v>
      </c>
      <c r="E492">
        <v>0</v>
      </c>
      <c r="F492">
        <v>0</v>
      </c>
      <c r="G492">
        <v>0</v>
      </c>
      <c r="H492">
        <v>0</v>
      </c>
      <c r="I492">
        <v>0</v>
      </c>
      <c r="J492">
        <v>0</v>
      </c>
      <c r="K492">
        <v>0</v>
      </c>
      <c r="L492">
        <v>0</v>
      </c>
      <c r="M492">
        <v>0</v>
      </c>
      <c r="N492">
        <v>0</v>
      </c>
      <c r="O492">
        <v>0</v>
      </c>
      <c r="P492">
        <v>0</v>
      </c>
      <c r="Q492">
        <v>0</v>
      </c>
      <c r="R492">
        <v>0</v>
      </c>
      <c r="S492">
        <v>0</v>
      </c>
      <c r="T492">
        <v>0</v>
      </c>
    </row>
    <row r="493" spans="1:20" x14ac:dyDescent="0.3">
      <c r="A493" t="s">
        <v>49</v>
      </c>
      <c r="B493" t="s">
        <v>49</v>
      </c>
      <c r="C493" t="s">
        <v>49</v>
      </c>
      <c r="D493">
        <v>0</v>
      </c>
      <c r="E493">
        <v>0</v>
      </c>
      <c r="F493">
        <v>0</v>
      </c>
      <c r="G493">
        <v>0</v>
      </c>
      <c r="H493">
        <v>0</v>
      </c>
      <c r="I493">
        <v>0</v>
      </c>
      <c r="J493">
        <v>0</v>
      </c>
      <c r="K493">
        <v>0</v>
      </c>
      <c r="L493">
        <v>0</v>
      </c>
      <c r="M493">
        <v>0</v>
      </c>
      <c r="N493">
        <v>0</v>
      </c>
      <c r="O493">
        <v>0</v>
      </c>
      <c r="P493">
        <v>0</v>
      </c>
      <c r="Q493">
        <v>0</v>
      </c>
      <c r="R493">
        <v>0</v>
      </c>
      <c r="S493">
        <v>0</v>
      </c>
      <c r="T493">
        <v>0</v>
      </c>
    </row>
    <row r="494" spans="1:20" x14ac:dyDescent="0.3">
      <c r="A494" t="s">
        <v>49</v>
      </c>
      <c r="B494" t="s">
        <v>49</v>
      </c>
      <c r="C494" t="s">
        <v>49</v>
      </c>
      <c r="D494">
        <v>0</v>
      </c>
      <c r="E494">
        <v>0</v>
      </c>
      <c r="F494">
        <v>0</v>
      </c>
      <c r="G494">
        <v>0</v>
      </c>
      <c r="H494">
        <v>0</v>
      </c>
      <c r="I494">
        <v>0</v>
      </c>
      <c r="J494">
        <v>0</v>
      </c>
      <c r="K494">
        <v>0</v>
      </c>
      <c r="L494">
        <v>0</v>
      </c>
      <c r="M494">
        <v>0</v>
      </c>
      <c r="N494">
        <v>0</v>
      </c>
      <c r="O494">
        <v>0</v>
      </c>
      <c r="P494">
        <v>0</v>
      </c>
      <c r="Q494">
        <v>0</v>
      </c>
      <c r="R494">
        <v>0</v>
      </c>
      <c r="S494">
        <v>0</v>
      </c>
      <c r="T494">
        <v>0</v>
      </c>
    </row>
    <row r="495" spans="1:20" x14ac:dyDescent="0.3">
      <c r="A495" t="s">
        <v>49</v>
      </c>
      <c r="B495" t="s">
        <v>49</v>
      </c>
      <c r="C495" t="s">
        <v>49</v>
      </c>
      <c r="D495">
        <v>0</v>
      </c>
      <c r="E495">
        <v>0</v>
      </c>
      <c r="F495">
        <v>0</v>
      </c>
      <c r="G495">
        <v>0</v>
      </c>
      <c r="H495">
        <v>0</v>
      </c>
      <c r="I495">
        <v>0</v>
      </c>
      <c r="J495">
        <v>0</v>
      </c>
      <c r="K495">
        <v>0</v>
      </c>
      <c r="L495">
        <v>0</v>
      </c>
      <c r="M495">
        <v>0</v>
      </c>
      <c r="N495">
        <v>0</v>
      </c>
      <c r="O495">
        <v>0</v>
      </c>
      <c r="P495">
        <v>0</v>
      </c>
      <c r="Q495">
        <v>0</v>
      </c>
      <c r="R495">
        <v>0</v>
      </c>
      <c r="S495">
        <v>0</v>
      </c>
      <c r="T495">
        <v>0</v>
      </c>
    </row>
    <row r="496" spans="1:20" x14ac:dyDescent="0.3">
      <c r="A496" t="s">
        <v>49</v>
      </c>
      <c r="B496" t="s">
        <v>49</v>
      </c>
      <c r="C496" t="s">
        <v>49</v>
      </c>
      <c r="D496">
        <v>0</v>
      </c>
      <c r="E496">
        <v>0</v>
      </c>
      <c r="F496">
        <v>0</v>
      </c>
      <c r="G496">
        <v>0</v>
      </c>
      <c r="H496">
        <v>0</v>
      </c>
      <c r="I496">
        <v>0</v>
      </c>
      <c r="J496">
        <v>0</v>
      </c>
      <c r="K496">
        <v>0</v>
      </c>
      <c r="L496">
        <v>0</v>
      </c>
      <c r="M496">
        <v>0</v>
      </c>
      <c r="N496">
        <v>0</v>
      </c>
      <c r="O496">
        <v>0</v>
      </c>
      <c r="P496">
        <v>0</v>
      </c>
      <c r="Q496">
        <v>0</v>
      </c>
      <c r="R496">
        <v>0</v>
      </c>
      <c r="S496">
        <v>0</v>
      </c>
      <c r="T496">
        <v>0</v>
      </c>
    </row>
    <row r="497" spans="1:20" x14ac:dyDescent="0.3">
      <c r="A497" t="s">
        <v>49</v>
      </c>
      <c r="B497" t="s">
        <v>49</v>
      </c>
      <c r="C497" t="s">
        <v>49</v>
      </c>
      <c r="D497">
        <v>0</v>
      </c>
      <c r="E497">
        <v>0</v>
      </c>
      <c r="F497">
        <v>0</v>
      </c>
      <c r="G497">
        <v>0</v>
      </c>
      <c r="H497">
        <v>0</v>
      </c>
      <c r="I497">
        <v>0</v>
      </c>
      <c r="J497">
        <v>0</v>
      </c>
      <c r="K497">
        <v>0</v>
      </c>
      <c r="L497">
        <v>0</v>
      </c>
      <c r="M497">
        <v>0</v>
      </c>
      <c r="N497">
        <v>0</v>
      </c>
      <c r="O497">
        <v>0</v>
      </c>
      <c r="P497">
        <v>0</v>
      </c>
      <c r="Q497">
        <v>0</v>
      </c>
      <c r="R497">
        <v>0</v>
      </c>
      <c r="S497">
        <v>0</v>
      </c>
      <c r="T497">
        <v>0</v>
      </c>
    </row>
    <row r="498" spans="1:20" x14ac:dyDescent="0.3">
      <c r="A498" t="s">
        <v>49</v>
      </c>
      <c r="B498" t="s">
        <v>49</v>
      </c>
      <c r="C498" t="s">
        <v>49</v>
      </c>
      <c r="D498">
        <v>0</v>
      </c>
      <c r="E498">
        <v>0</v>
      </c>
      <c r="F498">
        <v>0</v>
      </c>
      <c r="G498">
        <v>0</v>
      </c>
      <c r="H498">
        <v>0</v>
      </c>
      <c r="I498">
        <v>0</v>
      </c>
      <c r="J498">
        <v>0</v>
      </c>
      <c r="K498">
        <v>0</v>
      </c>
      <c r="L498">
        <v>0</v>
      </c>
      <c r="M498">
        <v>0</v>
      </c>
      <c r="N498">
        <v>0</v>
      </c>
      <c r="O498">
        <v>0</v>
      </c>
      <c r="P498">
        <v>0</v>
      </c>
      <c r="Q498">
        <v>0</v>
      </c>
      <c r="R498">
        <v>0</v>
      </c>
      <c r="S498">
        <v>0</v>
      </c>
      <c r="T498">
        <v>0</v>
      </c>
    </row>
    <row r="499" spans="1:20" x14ac:dyDescent="0.3">
      <c r="A499" t="s">
        <v>49</v>
      </c>
      <c r="B499" t="s">
        <v>49</v>
      </c>
      <c r="C499" t="s">
        <v>49</v>
      </c>
      <c r="D499">
        <v>0</v>
      </c>
      <c r="E499">
        <v>0</v>
      </c>
      <c r="F499">
        <v>0</v>
      </c>
      <c r="G499">
        <v>0</v>
      </c>
      <c r="H499">
        <v>0</v>
      </c>
      <c r="I499">
        <v>0</v>
      </c>
      <c r="J499">
        <v>0</v>
      </c>
      <c r="K499">
        <v>0</v>
      </c>
      <c r="L499">
        <v>0</v>
      </c>
      <c r="M499">
        <v>0</v>
      </c>
      <c r="N499">
        <v>0</v>
      </c>
      <c r="O499">
        <v>0</v>
      </c>
      <c r="P499">
        <v>0</v>
      </c>
      <c r="Q499">
        <v>0</v>
      </c>
      <c r="R499">
        <v>0</v>
      </c>
      <c r="S499">
        <v>0</v>
      </c>
      <c r="T499">
        <v>0</v>
      </c>
    </row>
    <row r="500" spans="1:20" x14ac:dyDescent="0.3">
      <c r="A500" t="s">
        <v>49</v>
      </c>
      <c r="B500" t="s">
        <v>49</v>
      </c>
      <c r="C500" t="s">
        <v>49</v>
      </c>
      <c r="D500">
        <v>0</v>
      </c>
      <c r="E500">
        <v>0</v>
      </c>
      <c r="F500">
        <v>0</v>
      </c>
      <c r="G500">
        <v>0</v>
      </c>
      <c r="H500">
        <v>0</v>
      </c>
      <c r="I500">
        <v>0</v>
      </c>
      <c r="J500">
        <v>0</v>
      </c>
      <c r="K500">
        <v>0</v>
      </c>
      <c r="L500">
        <v>0</v>
      </c>
      <c r="M500">
        <v>0</v>
      </c>
      <c r="N500">
        <v>0</v>
      </c>
      <c r="O500">
        <v>0</v>
      </c>
      <c r="P500">
        <v>0</v>
      </c>
      <c r="Q500">
        <v>0</v>
      </c>
      <c r="R500">
        <v>0</v>
      </c>
      <c r="S500">
        <v>0</v>
      </c>
      <c r="T500">
        <v>0</v>
      </c>
    </row>
    <row r="501" spans="1:20" x14ac:dyDescent="0.3">
      <c r="A501" t="s">
        <v>49</v>
      </c>
      <c r="B501" t="s">
        <v>49</v>
      </c>
      <c r="C501" t="s">
        <v>49</v>
      </c>
      <c r="D501">
        <v>0</v>
      </c>
      <c r="E501">
        <v>0</v>
      </c>
      <c r="F501">
        <v>0</v>
      </c>
      <c r="G501">
        <v>0</v>
      </c>
      <c r="H501">
        <v>0</v>
      </c>
      <c r="I501">
        <v>0</v>
      </c>
      <c r="J501">
        <v>0</v>
      </c>
      <c r="K501">
        <v>0</v>
      </c>
      <c r="L501">
        <v>0</v>
      </c>
      <c r="M501">
        <v>0</v>
      </c>
      <c r="N501">
        <v>0</v>
      </c>
      <c r="O501">
        <v>0</v>
      </c>
      <c r="P501">
        <v>0</v>
      </c>
      <c r="Q501">
        <v>0</v>
      </c>
      <c r="R501">
        <v>0</v>
      </c>
      <c r="S501">
        <v>0</v>
      </c>
      <c r="T501">
        <v>0</v>
      </c>
    </row>
    <row r="502" spans="1:20" x14ac:dyDescent="0.3">
      <c r="A502" t="s">
        <v>49</v>
      </c>
      <c r="B502" t="s">
        <v>49</v>
      </c>
      <c r="C502" t="s">
        <v>49</v>
      </c>
      <c r="D502">
        <v>0</v>
      </c>
      <c r="E502">
        <v>0</v>
      </c>
      <c r="F502">
        <v>0</v>
      </c>
      <c r="G502">
        <v>0</v>
      </c>
      <c r="H502">
        <v>0</v>
      </c>
      <c r="I502">
        <v>0</v>
      </c>
      <c r="J502">
        <v>0</v>
      </c>
      <c r="K502">
        <v>0</v>
      </c>
      <c r="L502">
        <v>0</v>
      </c>
      <c r="M502">
        <v>0</v>
      </c>
      <c r="N502">
        <v>0</v>
      </c>
      <c r="O502">
        <v>0</v>
      </c>
      <c r="P502">
        <v>0</v>
      </c>
      <c r="Q502">
        <v>0</v>
      </c>
      <c r="R502">
        <v>0</v>
      </c>
      <c r="S502">
        <v>0</v>
      </c>
      <c r="T502">
        <v>0</v>
      </c>
    </row>
    <row r="503" spans="1:20" x14ac:dyDescent="0.3">
      <c r="A503" t="s">
        <v>49</v>
      </c>
      <c r="B503" t="s">
        <v>49</v>
      </c>
      <c r="C503" t="s">
        <v>49</v>
      </c>
      <c r="D503">
        <v>0</v>
      </c>
      <c r="E503">
        <v>0</v>
      </c>
      <c r="F503">
        <v>0</v>
      </c>
      <c r="G503">
        <v>0</v>
      </c>
      <c r="H503">
        <v>0</v>
      </c>
      <c r="I503">
        <v>0</v>
      </c>
      <c r="J503">
        <v>0</v>
      </c>
      <c r="K503">
        <v>0</v>
      </c>
      <c r="L503">
        <v>0</v>
      </c>
      <c r="M503">
        <v>0</v>
      </c>
      <c r="N503">
        <v>0</v>
      </c>
      <c r="O503">
        <v>0</v>
      </c>
      <c r="P503">
        <v>0</v>
      </c>
      <c r="Q503">
        <v>0</v>
      </c>
      <c r="R503">
        <v>0</v>
      </c>
      <c r="S503">
        <v>0</v>
      </c>
      <c r="T503">
        <v>0</v>
      </c>
    </row>
    <row r="504" spans="1:20" x14ac:dyDescent="0.3">
      <c r="A504" t="s">
        <v>49</v>
      </c>
      <c r="B504" t="s">
        <v>49</v>
      </c>
      <c r="C504" t="s">
        <v>49</v>
      </c>
      <c r="D504">
        <v>0</v>
      </c>
      <c r="E504">
        <v>0</v>
      </c>
      <c r="F504">
        <v>0</v>
      </c>
      <c r="G504">
        <v>0</v>
      </c>
      <c r="H504">
        <v>0</v>
      </c>
      <c r="I504">
        <v>0</v>
      </c>
      <c r="J504">
        <v>0</v>
      </c>
      <c r="K504">
        <v>0</v>
      </c>
      <c r="L504">
        <v>0</v>
      </c>
      <c r="M504">
        <v>0</v>
      </c>
      <c r="N504">
        <v>0</v>
      </c>
      <c r="O504">
        <v>0</v>
      </c>
      <c r="P504">
        <v>0</v>
      </c>
      <c r="Q504">
        <v>0</v>
      </c>
      <c r="R504">
        <v>0</v>
      </c>
      <c r="S504">
        <v>0</v>
      </c>
      <c r="T504">
        <v>0</v>
      </c>
    </row>
    <row r="505" spans="1:20" x14ac:dyDescent="0.3">
      <c r="A505" t="s">
        <v>49</v>
      </c>
      <c r="B505" t="s">
        <v>49</v>
      </c>
      <c r="C505" t="s">
        <v>49</v>
      </c>
      <c r="D505">
        <v>0</v>
      </c>
      <c r="E505">
        <v>0</v>
      </c>
      <c r="F505">
        <v>0</v>
      </c>
      <c r="G505">
        <v>0</v>
      </c>
      <c r="H505">
        <v>0</v>
      </c>
      <c r="I505">
        <v>0</v>
      </c>
      <c r="J505">
        <v>0</v>
      </c>
      <c r="K505">
        <v>0</v>
      </c>
      <c r="L505">
        <v>0</v>
      </c>
      <c r="M505">
        <v>0</v>
      </c>
      <c r="N505">
        <v>0</v>
      </c>
      <c r="O505">
        <v>0</v>
      </c>
      <c r="P505">
        <v>0</v>
      </c>
      <c r="Q505">
        <v>0</v>
      </c>
      <c r="R505">
        <v>0</v>
      </c>
      <c r="S505">
        <v>0</v>
      </c>
      <c r="T505">
        <v>0</v>
      </c>
    </row>
    <row r="506" spans="1:20" x14ac:dyDescent="0.3">
      <c r="A506" t="s">
        <v>49</v>
      </c>
      <c r="B506" t="s">
        <v>49</v>
      </c>
      <c r="C506" t="s">
        <v>49</v>
      </c>
      <c r="D506">
        <v>0</v>
      </c>
      <c r="E506">
        <v>0</v>
      </c>
      <c r="F506">
        <v>0</v>
      </c>
      <c r="G506">
        <v>0</v>
      </c>
      <c r="H506">
        <v>0</v>
      </c>
      <c r="I506">
        <v>0</v>
      </c>
      <c r="J506">
        <v>0</v>
      </c>
      <c r="K506">
        <v>0</v>
      </c>
      <c r="L506">
        <v>0</v>
      </c>
      <c r="M506">
        <v>0</v>
      </c>
      <c r="N506">
        <v>0</v>
      </c>
      <c r="O506">
        <v>0</v>
      </c>
      <c r="P506">
        <v>0</v>
      </c>
      <c r="Q506">
        <v>0</v>
      </c>
      <c r="R506">
        <v>0</v>
      </c>
      <c r="S506">
        <v>0</v>
      </c>
      <c r="T506">
        <v>0</v>
      </c>
    </row>
    <row r="507" spans="1:20" x14ac:dyDescent="0.3">
      <c r="A507" t="s">
        <v>49</v>
      </c>
      <c r="B507" t="s">
        <v>49</v>
      </c>
      <c r="C507" t="s">
        <v>49</v>
      </c>
      <c r="D507">
        <v>0</v>
      </c>
      <c r="E507">
        <v>0</v>
      </c>
      <c r="F507">
        <v>0</v>
      </c>
      <c r="G507">
        <v>0</v>
      </c>
      <c r="H507">
        <v>0</v>
      </c>
      <c r="I507">
        <v>0</v>
      </c>
      <c r="J507">
        <v>0</v>
      </c>
      <c r="K507">
        <v>0</v>
      </c>
      <c r="L507">
        <v>0</v>
      </c>
      <c r="M507">
        <v>0</v>
      </c>
      <c r="N507">
        <v>0</v>
      </c>
      <c r="O507">
        <v>0</v>
      </c>
      <c r="P507">
        <v>0</v>
      </c>
      <c r="Q507">
        <v>0</v>
      </c>
      <c r="R507">
        <v>0</v>
      </c>
      <c r="S507">
        <v>0</v>
      </c>
      <c r="T507">
        <v>0</v>
      </c>
    </row>
    <row r="508" spans="1:20" x14ac:dyDescent="0.3">
      <c r="A508" t="s">
        <v>49</v>
      </c>
      <c r="B508" t="s">
        <v>49</v>
      </c>
      <c r="C508" t="s">
        <v>49</v>
      </c>
      <c r="D508">
        <v>0</v>
      </c>
      <c r="E508">
        <v>0</v>
      </c>
      <c r="F508">
        <v>0</v>
      </c>
      <c r="G508">
        <v>0</v>
      </c>
      <c r="H508">
        <v>0</v>
      </c>
      <c r="I508">
        <v>0</v>
      </c>
      <c r="J508">
        <v>0</v>
      </c>
      <c r="K508">
        <v>0</v>
      </c>
      <c r="L508">
        <v>0</v>
      </c>
      <c r="M508">
        <v>0</v>
      </c>
      <c r="N508">
        <v>0</v>
      </c>
      <c r="O508">
        <v>0</v>
      </c>
      <c r="P508">
        <v>0</v>
      </c>
      <c r="Q508">
        <v>0</v>
      </c>
      <c r="R508">
        <v>0</v>
      </c>
      <c r="S508">
        <v>0</v>
      </c>
      <c r="T508">
        <v>0</v>
      </c>
    </row>
    <row r="509" spans="1:20" x14ac:dyDescent="0.3">
      <c r="A509" t="s">
        <v>49</v>
      </c>
      <c r="B509" t="s">
        <v>49</v>
      </c>
      <c r="C509" t="s">
        <v>49</v>
      </c>
      <c r="D509">
        <v>0</v>
      </c>
      <c r="E509">
        <v>0</v>
      </c>
      <c r="F509">
        <v>0</v>
      </c>
      <c r="G509">
        <v>0</v>
      </c>
      <c r="H509">
        <v>0</v>
      </c>
      <c r="I509">
        <v>0</v>
      </c>
      <c r="J509">
        <v>0</v>
      </c>
      <c r="K509">
        <v>0</v>
      </c>
      <c r="L509">
        <v>0</v>
      </c>
      <c r="M509">
        <v>0</v>
      </c>
      <c r="N509">
        <v>0</v>
      </c>
      <c r="O509">
        <v>0</v>
      </c>
      <c r="P509">
        <v>0</v>
      </c>
      <c r="Q509">
        <v>0</v>
      </c>
      <c r="R509">
        <v>0</v>
      </c>
      <c r="S509">
        <v>0</v>
      </c>
      <c r="T509">
        <v>0</v>
      </c>
    </row>
    <row r="510" spans="1:20" x14ac:dyDescent="0.3">
      <c r="A510" t="s">
        <v>49</v>
      </c>
      <c r="B510" t="s">
        <v>49</v>
      </c>
      <c r="C510" t="s">
        <v>49</v>
      </c>
      <c r="D510">
        <v>0</v>
      </c>
      <c r="E510">
        <v>0</v>
      </c>
      <c r="F510">
        <v>0</v>
      </c>
      <c r="G510">
        <v>0</v>
      </c>
      <c r="H510">
        <v>0</v>
      </c>
      <c r="I510">
        <v>0</v>
      </c>
      <c r="J510">
        <v>0</v>
      </c>
      <c r="K510">
        <v>0</v>
      </c>
      <c r="L510">
        <v>0</v>
      </c>
      <c r="M510">
        <v>0</v>
      </c>
      <c r="N510">
        <v>0</v>
      </c>
      <c r="O510">
        <v>0</v>
      </c>
      <c r="P510">
        <v>0</v>
      </c>
      <c r="Q510">
        <v>0</v>
      </c>
      <c r="R510">
        <v>0</v>
      </c>
      <c r="S510">
        <v>0</v>
      </c>
      <c r="T510">
        <v>0</v>
      </c>
    </row>
    <row r="511" spans="1:20" x14ac:dyDescent="0.3">
      <c r="A511" t="s">
        <v>49</v>
      </c>
      <c r="B511" t="s">
        <v>49</v>
      </c>
      <c r="C511" t="s">
        <v>49</v>
      </c>
      <c r="D511">
        <v>0</v>
      </c>
      <c r="E511">
        <v>0</v>
      </c>
      <c r="F511">
        <v>0</v>
      </c>
      <c r="G511">
        <v>0</v>
      </c>
      <c r="H511">
        <v>0</v>
      </c>
      <c r="I511">
        <v>0</v>
      </c>
      <c r="J511">
        <v>0</v>
      </c>
      <c r="K511">
        <v>0</v>
      </c>
      <c r="L511">
        <v>0</v>
      </c>
      <c r="M511">
        <v>0</v>
      </c>
      <c r="N511">
        <v>0</v>
      </c>
      <c r="O511">
        <v>0</v>
      </c>
      <c r="P511">
        <v>0</v>
      </c>
      <c r="Q511">
        <v>0</v>
      </c>
      <c r="R511">
        <v>0</v>
      </c>
      <c r="S511">
        <v>0</v>
      </c>
      <c r="T511">
        <v>0</v>
      </c>
    </row>
    <row r="512" spans="1:20" x14ac:dyDescent="0.3">
      <c r="A512" t="s">
        <v>49</v>
      </c>
      <c r="B512" t="s">
        <v>49</v>
      </c>
      <c r="C512" t="s">
        <v>49</v>
      </c>
      <c r="D512">
        <v>0</v>
      </c>
      <c r="E512">
        <v>0</v>
      </c>
      <c r="F512">
        <v>0</v>
      </c>
      <c r="G512">
        <v>0</v>
      </c>
      <c r="H512">
        <v>0</v>
      </c>
      <c r="I512">
        <v>0</v>
      </c>
      <c r="J512">
        <v>0</v>
      </c>
      <c r="K512">
        <v>0</v>
      </c>
      <c r="L512">
        <v>0</v>
      </c>
      <c r="M512">
        <v>0</v>
      </c>
      <c r="N512">
        <v>0</v>
      </c>
      <c r="O512">
        <v>0</v>
      </c>
      <c r="P512">
        <v>0</v>
      </c>
      <c r="Q512">
        <v>0</v>
      </c>
      <c r="R512">
        <v>0</v>
      </c>
      <c r="S512">
        <v>0</v>
      </c>
      <c r="T512">
        <v>0</v>
      </c>
    </row>
    <row r="513" spans="1:20" x14ac:dyDescent="0.3">
      <c r="A513" t="s">
        <v>49</v>
      </c>
      <c r="B513" t="s">
        <v>49</v>
      </c>
      <c r="C513" t="s">
        <v>49</v>
      </c>
      <c r="D513">
        <v>0</v>
      </c>
      <c r="E513">
        <v>0</v>
      </c>
      <c r="F513">
        <v>0</v>
      </c>
      <c r="G513">
        <v>0</v>
      </c>
      <c r="H513">
        <v>0</v>
      </c>
      <c r="I513">
        <v>0</v>
      </c>
      <c r="J513">
        <v>0</v>
      </c>
      <c r="K513">
        <v>0</v>
      </c>
      <c r="L513">
        <v>0</v>
      </c>
      <c r="M513">
        <v>0</v>
      </c>
      <c r="N513">
        <v>0</v>
      </c>
      <c r="O513">
        <v>0</v>
      </c>
      <c r="P513">
        <v>0</v>
      </c>
      <c r="Q513">
        <v>0</v>
      </c>
      <c r="R513">
        <v>0</v>
      </c>
      <c r="S513">
        <v>0</v>
      </c>
      <c r="T513">
        <v>0</v>
      </c>
    </row>
    <row r="514" spans="1:20" x14ac:dyDescent="0.3">
      <c r="A514" t="s">
        <v>49</v>
      </c>
      <c r="B514" t="s">
        <v>49</v>
      </c>
      <c r="C514" t="s">
        <v>49</v>
      </c>
      <c r="D514">
        <v>0</v>
      </c>
      <c r="E514">
        <v>0</v>
      </c>
      <c r="F514">
        <v>0</v>
      </c>
      <c r="G514">
        <v>0</v>
      </c>
      <c r="H514">
        <v>0</v>
      </c>
      <c r="I514">
        <v>0</v>
      </c>
      <c r="J514">
        <v>0</v>
      </c>
      <c r="K514">
        <v>0</v>
      </c>
      <c r="L514">
        <v>0</v>
      </c>
      <c r="M514">
        <v>0</v>
      </c>
      <c r="N514">
        <v>0</v>
      </c>
      <c r="O514">
        <v>0</v>
      </c>
      <c r="P514">
        <v>0</v>
      </c>
      <c r="Q514">
        <v>0</v>
      </c>
      <c r="R514">
        <v>0</v>
      </c>
      <c r="S514">
        <v>0</v>
      </c>
      <c r="T514">
        <v>0</v>
      </c>
    </row>
    <row r="515" spans="1:20" x14ac:dyDescent="0.3">
      <c r="A515" t="s">
        <v>49</v>
      </c>
      <c r="B515" t="s">
        <v>49</v>
      </c>
      <c r="C515" t="s">
        <v>49</v>
      </c>
      <c r="D515">
        <v>0</v>
      </c>
      <c r="E515">
        <v>0</v>
      </c>
      <c r="F515">
        <v>0</v>
      </c>
      <c r="G515">
        <v>0</v>
      </c>
      <c r="H515">
        <v>0</v>
      </c>
      <c r="I515">
        <v>0</v>
      </c>
      <c r="J515">
        <v>0</v>
      </c>
      <c r="K515">
        <v>0</v>
      </c>
      <c r="L515">
        <v>0</v>
      </c>
      <c r="M515">
        <v>0</v>
      </c>
      <c r="N515">
        <v>0</v>
      </c>
      <c r="O515">
        <v>0</v>
      </c>
      <c r="P515">
        <v>0</v>
      </c>
      <c r="Q515">
        <v>0</v>
      </c>
      <c r="R515">
        <v>0</v>
      </c>
      <c r="S515">
        <v>0</v>
      </c>
      <c r="T515">
        <v>0</v>
      </c>
    </row>
    <row r="516" spans="1:20" x14ac:dyDescent="0.3">
      <c r="A516" t="s">
        <v>49</v>
      </c>
      <c r="B516" t="s">
        <v>49</v>
      </c>
      <c r="C516" t="s">
        <v>49</v>
      </c>
      <c r="D516">
        <v>0</v>
      </c>
      <c r="E516">
        <v>0</v>
      </c>
      <c r="F516">
        <v>0</v>
      </c>
      <c r="G516">
        <v>0</v>
      </c>
      <c r="H516">
        <v>0</v>
      </c>
      <c r="I516">
        <v>0</v>
      </c>
      <c r="J516">
        <v>0</v>
      </c>
      <c r="K516">
        <v>0</v>
      </c>
      <c r="L516">
        <v>0</v>
      </c>
      <c r="M516">
        <v>0</v>
      </c>
      <c r="N516">
        <v>0</v>
      </c>
      <c r="O516">
        <v>0</v>
      </c>
      <c r="P516">
        <v>0</v>
      </c>
      <c r="Q516">
        <v>0</v>
      </c>
      <c r="R516">
        <v>0</v>
      </c>
      <c r="S516">
        <v>0</v>
      </c>
      <c r="T516">
        <v>0</v>
      </c>
    </row>
    <row r="517" spans="1:20" x14ac:dyDescent="0.3">
      <c r="A517" t="s">
        <v>49</v>
      </c>
      <c r="B517" t="s">
        <v>49</v>
      </c>
      <c r="C517" t="s">
        <v>49</v>
      </c>
      <c r="D517">
        <v>0</v>
      </c>
      <c r="E517">
        <v>0</v>
      </c>
      <c r="F517">
        <v>0</v>
      </c>
      <c r="G517">
        <v>0</v>
      </c>
      <c r="H517">
        <v>0</v>
      </c>
      <c r="I517">
        <v>0</v>
      </c>
      <c r="J517">
        <v>0</v>
      </c>
      <c r="K517">
        <v>0</v>
      </c>
      <c r="L517">
        <v>0</v>
      </c>
      <c r="M517">
        <v>0</v>
      </c>
      <c r="N517">
        <v>0</v>
      </c>
      <c r="O517">
        <v>0</v>
      </c>
      <c r="P517">
        <v>0</v>
      </c>
      <c r="Q517">
        <v>0</v>
      </c>
      <c r="R517">
        <v>0</v>
      </c>
      <c r="S517">
        <v>0</v>
      </c>
      <c r="T517">
        <v>0</v>
      </c>
    </row>
    <row r="518" spans="1:20" x14ac:dyDescent="0.3">
      <c r="A518" t="s">
        <v>49</v>
      </c>
      <c r="B518" t="s">
        <v>49</v>
      </c>
      <c r="C518" t="s">
        <v>49</v>
      </c>
      <c r="D518">
        <v>0</v>
      </c>
      <c r="E518">
        <v>0</v>
      </c>
      <c r="F518">
        <v>0</v>
      </c>
      <c r="G518">
        <v>0</v>
      </c>
      <c r="H518">
        <v>0</v>
      </c>
      <c r="I518">
        <v>0</v>
      </c>
      <c r="J518">
        <v>0</v>
      </c>
      <c r="K518">
        <v>0</v>
      </c>
      <c r="L518">
        <v>0</v>
      </c>
      <c r="M518">
        <v>0</v>
      </c>
      <c r="N518">
        <v>0</v>
      </c>
      <c r="O518">
        <v>0</v>
      </c>
      <c r="P518">
        <v>0</v>
      </c>
      <c r="Q518">
        <v>0</v>
      </c>
      <c r="R518">
        <v>0</v>
      </c>
      <c r="S518">
        <v>0</v>
      </c>
      <c r="T518">
        <v>0</v>
      </c>
    </row>
    <row r="519" spans="1:20" x14ac:dyDescent="0.3">
      <c r="A519" t="s">
        <v>49</v>
      </c>
      <c r="B519" t="s">
        <v>49</v>
      </c>
      <c r="C519" t="s">
        <v>49</v>
      </c>
      <c r="D519">
        <v>0</v>
      </c>
      <c r="E519">
        <v>0</v>
      </c>
      <c r="F519">
        <v>0</v>
      </c>
      <c r="G519">
        <v>0</v>
      </c>
      <c r="H519">
        <v>0</v>
      </c>
      <c r="I519">
        <v>0</v>
      </c>
      <c r="J519">
        <v>0</v>
      </c>
      <c r="K519">
        <v>0</v>
      </c>
      <c r="L519">
        <v>0</v>
      </c>
      <c r="M519">
        <v>0</v>
      </c>
      <c r="N519">
        <v>0</v>
      </c>
      <c r="O519">
        <v>0</v>
      </c>
      <c r="P519">
        <v>0</v>
      </c>
      <c r="Q519">
        <v>0</v>
      </c>
      <c r="R519">
        <v>0</v>
      </c>
      <c r="S519">
        <v>0</v>
      </c>
      <c r="T519">
        <v>0</v>
      </c>
    </row>
    <row r="520" spans="1:20" x14ac:dyDescent="0.3">
      <c r="A520" t="s">
        <v>49</v>
      </c>
      <c r="B520" t="s">
        <v>49</v>
      </c>
      <c r="C520" t="s">
        <v>49</v>
      </c>
      <c r="D520">
        <v>0</v>
      </c>
      <c r="E520">
        <v>0</v>
      </c>
      <c r="F520">
        <v>0</v>
      </c>
      <c r="G520">
        <v>0</v>
      </c>
      <c r="H520">
        <v>0</v>
      </c>
      <c r="I520">
        <v>0</v>
      </c>
      <c r="J520">
        <v>0</v>
      </c>
      <c r="K520">
        <v>0</v>
      </c>
      <c r="L520">
        <v>0</v>
      </c>
      <c r="M520">
        <v>0</v>
      </c>
      <c r="N520">
        <v>0</v>
      </c>
      <c r="O520">
        <v>0</v>
      </c>
      <c r="P520">
        <v>0</v>
      </c>
      <c r="Q520">
        <v>0</v>
      </c>
      <c r="R520">
        <v>0</v>
      </c>
      <c r="S520">
        <v>0</v>
      </c>
      <c r="T520">
        <v>0</v>
      </c>
    </row>
    <row r="521" spans="1:20" x14ac:dyDescent="0.3">
      <c r="A521" t="s">
        <v>49</v>
      </c>
      <c r="B521" t="s">
        <v>49</v>
      </c>
      <c r="C521" t="s">
        <v>49</v>
      </c>
      <c r="D521">
        <v>0</v>
      </c>
      <c r="E521">
        <v>0</v>
      </c>
      <c r="F521">
        <v>0</v>
      </c>
      <c r="G521">
        <v>0</v>
      </c>
      <c r="H521">
        <v>0</v>
      </c>
      <c r="I521">
        <v>0</v>
      </c>
      <c r="J521">
        <v>0</v>
      </c>
      <c r="K521">
        <v>0</v>
      </c>
      <c r="L521">
        <v>0</v>
      </c>
      <c r="M521">
        <v>0</v>
      </c>
      <c r="N521">
        <v>0</v>
      </c>
      <c r="O521">
        <v>0</v>
      </c>
      <c r="P521">
        <v>0</v>
      </c>
      <c r="Q521">
        <v>0</v>
      </c>
      <c r="R521">
        <v>0</v>
      </c>
      <c r="S521">
        <v>0</v>
      </c>
      <c r="T521">
        <v>0</v>
      </c>
    </row>
    <row r="522" spans="1:20" x14ac:dyDescent="0.3">
      <c r="A522" t="s">
        <v>49</v>
      </c>
      <c r="B522" t="s">
        <v>49</v>
      </c>
      <c r="C522" t="s">
        <v>49</v>
      </c>
      <c r="D522">
        <v>0</v>
      </c>
      <c r="E522">
        <v>0</v>
      </c>
      <c r="F522">
        <v>0</v>
      </c>
      <c r="G522">
        <v>0</v>
      </c>
      <c r="H522">
        <v>0</v>
      </c>
      <c r="I522">
        <v>0</v>
      </c>
      <c r="J522">
        <v>0</v>
      </c>
      <c r="K522">
        <v>0</v>
      </c>
      <c r="L522">
        <v>0</v>
      </c>
      <c r="M522">
        <v>0</v>
      </c>
      <c r="N522">
        <v>0</v>
      </c>
      <c r="O522">
        <v>0</v>
      </c>
      <c r="P522">
        <v>0</v>
      </c>
      <c r="Q522">
        <v>0</v>
      </c>
      <c r="R522">
        <v>0</v>
      </c>
      <c r="S522">
        <v>0</v>
      </c>
      <c r="T522">
        <v>0</v>
      </c>
    </row>
    <row r="523" spans="1:20" x14ac:dyDescent="0.3">
      <c r="A523" t="s">
        <v>49</v>
      </c>
      <c r="B523" t="s">
        <v>49</v>
      </c>
      <c r="C523" t="s">
        <v>49</v>
      </c>
      <c r="D523">
        <v>0</v>
      </c>
      <c r="E523">
        <v>0</v>
      </c>
      <c r="F523">
        <v>0</v>
      </c>
      <c r="G523">
        <v>0</v>
      </c>
      <c r="H523">
        <v>0</v>
      </c>
      <c r="I523">
        <v>0</v>
      </c>
      <c r="J523">
        <v>0</v>
      </c>
      <c r="K523">
        <v>0</v>
      </c>
      <c r="L523">
        <v>0</v>
      </c>
      <c r="M523">
        <v>0</v>
      </c>
      <c r="N523">
        <v>0</v>
      </c>
      <c r="O523">
        <v>0</v>
      </c>
      <c r="P523">
        <v>0</v>
      </c>
      <c r="Q523">
        <v>0</v>
      </c>
      <c r="R523">
        <v>0</v>
      </c>
      <c r="S523">
        <v>0</v>
      </c>
      <c r="T523">
        <v>0</v>
      </c>
    </row>
    <row r="524" spans="1:20" x14ac:dyDescent="0.3">
      <c r="A524" t="s">
        <v>49</v>
      </c>
      <c r="B524" t="s">
        <v>49</v>
      </c>
      <c r="C524" t="s">
        <v>49</v>
      </c>
      <c r="D524">
        <v>0</v>
      </c>
      <c r="E524">
        <v>0</v>
      </c>
      <c r="F524">
        <v>0</v>
      </c>
      <c r="G524">
        <v>0</v>
      </c>
      <c r="H524">
        <v>0</v>
      </c>
      <c r="I524">
        <v>0</v>
      </c>
      <c r="J524">
        <v>0</v>
      </c>
      <c r="K524">
        <v>0</v>
      </c>
      <c r="L524">
        <v>0</v>
      </c>
      <c r="M524">
        <v>0</v>
      </c>
      <c r="N524">
        <v>0</v>
      </c>
      <c r="O524">
        <v>0</v>
      </c>
      <c r="P524">
        <v>0</v>
      </c>
      <c r="Q524">
        <v>0</v>
      </c>
      <c r="R524">
        <v>0</v>
      </c>
      <c r="S524">
        <v>0</v>
      </c>
      <c r="T524">
        <v>0</v>
      </c>
    </row>
    <row r="525" spans="1:20" x14ac:dyDescent="0.3">
      <c r="A525" t="s">
        <v>49</v>
      </c>
      <c r="B525" t="s">
        <v>49</v>
      </c>
      <c r="C525" t="s">
        <v>49</v>
      </c>
      <c r="D525">
        <v>0</v>
      </c>
      <c r="E525">
        <v>0</v>
      </c>
      <c r="F525">
        <v>0</v>
      </c>
      <c r="G525">
        <v>0</v>
      </c>
      <c r="H525">
        <v>0</v>
      </c>
      <c r="I525">
        <v>0</v>
      </c>
      <c r="J525">
        <v>0</v>
      </c>
      <c r="K525">
        <v>0</v>
      </c>
      <c r="L525">
        <v>0</v>
      </c>
      <c r="M525">
        <v>0</v>
      </c>
      <c r="N525">
        <v>0</v>
      </c>
      <c r="O525">
        <v>0</v>
      </c>
      <c r="P525">
        <v>0</v>
      </c>
      <c r="Q525">
        <v>0</v>
      </c>
      <c r="R525">
        <v>0</v>
      </c>
      <c r="S525">
        <v>0</v>
      </c>
      <c r="T525">
        <v>0</v>
      </c>
    </row>
    <row r="526" spans="1:20" x14ac:dyDescent="0.3">
      <c r="A526" t="s">
        <v>49</v>
      </c>
      <c r="B526" t="s">
        <v>49</v>
      </c>
      <c r="C526" t="s">
        <v>49</v>
      </c>
      <c r="D526">
        <v>0</v>
      </c>
      <c r="E526">
        <v>0</v>
      </c>
      <c r="F526">
        <v>0</v>
      </c>
      <c r="G526">
        <v>0</v>
      </c>
      <c r="H526">
        <v>0</v>
      </c>
      <c r="I526">
        <v>0</v>
      </c>
      <c r="J526">
        <v>0</v>
      </c>
      <c r="K526">
        <v>0</v>
      </c>
      <c r="L526">
        <v>0</v>
      </c>
      <c r="M526">
        <v>0</v>
      </c>
      <c r="N526">
        <v>0</v>
      </c>
      <c r="O526">
        <v>0</v>
      </c>
      <c r="P526">
        <v>0</v>
      </c>
      <c r="Q526">
        <v>0</v>
      </c>
      <c r="R526">
        <v>0</v>
      </c>
      <c r="S526">
        <v>0</v>
      </c>
      <c r="T526">
        <v>0</v>
      </c>
    </row>
    <row r="527" spans="1:20" x14ac:dyDescent="0.3">
      <c r="A527" t="s">
        <v>49</v>
      </c>
      <c r="B527" t="s">
        <v>49</v>
      </c>
      <c r="C527" t="s">
        <v>49</v>
      </c>
      <c r="D527">
        <v>0</v>
      </c>
      <c r="E527">
        <v>0</v>
      </c>
      <c r="F527">
        <v>0</v>
      </c>
      <c r="G527">
        <v>0</v>
      </c>
      <c r="H527">
        <v>0</v>
      </c>
      <c r="I527">
        <v>0</v>
      </c>
      <c r="J527">
        <v>0</v>
      </c>
      <c r="K527">
        <v>0</v>
      </c>
      <c r="L527">
        <v>0</v>
      </c>
      <c r="M527">
        <v>0</v>
      </c>
      <c r="N527">
        <v>0</v>
      </c>
      <c r="O527">
        <v>0</v>
      </c>
      <c r="P527">
        <v>0</v>
      </c>
      <c r="Q527">
        <v>0</v>
      </c>
      <c r="R527">
        <v>0</v>
      </c>
      <c r="S527">
        <v>0</v>
      </c>
      <c r="T527">
        <v>0</v>
      </c>
    </row>
    <row r="528" spans="1:20" x14ac:dyDescent="0.3">
      <c r="A528" t="s">
        <v>49</v>
      </c>
      <c r="B528" t="s">
        <v>49</v>
      </c>
      <c r="C528" t="s">
        <v>49</v>
      </c>
      <c r="D528">
        <v>0</v>
      </c>
      <c r="E528">
        <v>0</v>
      </c>
      <c r="F528">
        <v>0</v>
      </c>
      <c r="G528">
        <v>0</v>
      </c>
      <c r="H528">
        <v>0</v>
      </c>
      <c r="I528">
        <v>0</v>
      </c>
      <c r="J528">
        <v>0</v>
      </c>
      <c r="K528">
        <v>0</v>
      </c>
      <c r="L528">
        <v>0</v>
      </c>
      <c r="M528">
        <v>0</v>
      </c>
      <c r="N528">
        <v>0</v>
      </c>
      <c r="O528">
        <v>0</v>
      </c>
      <c r="P528">
        <v>0</v>
      </c>
      <c r="Q528">
        <v>0</v>
      </c>
      <c r="R528">
        <v>0</v>
      </c>
      <c r="S528">
        <v>0</v>
      </c>
      <c r="T528">
        <v>0</v>
      </c>
    </row>
    <row r="529" spans="1:20" x14ac:dyDescent="0.3">
      <c r="A529" t="s">
        <v>49</v>
      </c>
      <c r="B529" t="s">
        <v>49</v>
      </c>
      <c r="C529" t="s">
        <v>49</v>
      </c>
      <c r="D529">
        <v>0</v>
      </c>
      <c r="E529">
        <v>0</v>
      </c>
      <c r="F529">
        <v>0</v>
      </c>
      <c r="G529">
        <v>0</v>
      </c>
      <c r="H529">
        <v>0</v>
      </c>
      <c r="I529">
        <v>0</v>
      </c>
      <c r="J529">
        <v>0</v>
      </c>
      <c r="K529">
        <v>0</v>
      </c>
      <c r="L529">
        <v>0</v>
      </c>
      <c r="M529">
        <v>0</v>
      </c>
      <c r="N529">
        <v>0</v>
      </c>
      <c r="O529">
        <v>0</v>
      </c>
      <c r="P529">
        <v>0</v>
      </c>
      <c r="Q529">
        <v>0</v>
      </c>
      <c r="R529">
        <v>0</v>
      </c>
      <c r="S529">
        <v>0</v>
      </c>
      <c r="T529">
        <v>0</v>
      </c>
    </row>
    <row r="530" spans="1:20" x14ac:dyDescent="0.3">
      <c r="A530" t="s">
        <v>49</v>
      </c>
      <c r="B530" t="s">
        <v>49</v>
      </c>
      <c r="C530" t="s">
        <v>49</v>
      </c>
      <c r="D530">
        <v>0</v>
      </c>
      <c r="E530">
        <v>0</v>
      </c>
      <c r="F530">
        <v>0</v>
      </c>
      <c r="G530">
        <v>0</v>
      </c>
      <c r="H530">
        <v>0</v>
      </c>
      <c r="I530">
        <v>0</v>
      </c>
      <c r="J530">
        <v>0</v>
      </c>
      <c r="K530">
        <v>0</v>
      </c>
      <c r="L530">
        <v>0</v>
      </c>
      <c r="M530">
        <v>0</v>
      </c>
      <c r="N530">
        <v>0</v>
      </c>
      <c r="O530">
        <v>0</v>
      </c>
      <c r="P530">
        <v>0</v>
      </c>
      <c r="Q530">
        <v>0</v>
      </c>
      <c r="R530">
        <v>0</v>
      </c>
      <c r="S530">
        <v>0</v>
      </c>
      <c r="T530">
        <v>0</v>
      </c>
    </row>
    <row r="531" spans="1:20" x14ac:dyDescent="0.3">
      <c r="A531" t="s">
        <v>49</v>
      </c>
      <c r="B531" t="s">
        <v>49</v>
      </c>
      <c r="C531" t="s">
        <v>49</v>
      </c>
      <c r="D531">
        <v>0</v>
      </c>
      <c r="E531">
        <v>0</v>
      </c>
      <c r="F531">
        <v>0</v>
      </c>
      <c r="G531">
        <v>0</v>
      </c>
      <c r="H531">
        <v>0</v>
      </c>
      <c r="I531">
        <v>0</v>
      </c>
      <c r="J531">
        <v>0</v>
      </c>
      <c r="K531">
        <v>0</v>
      </c>
      <c r="L531">
        <v>0</v>
      </c>
      <c r="M531">
        <v>0</v>
      </c>
      <c r="N531">
        <v>0</v>
      </c>
      <c r="O531">
        <v>0</v>
      </c>
      <c r="P531">
        <v>0</v>
      </c>
      <c r="Q531">
        <v>0</v>
      </c>
      <c r="R531">
        <v>0</v>
      </c>
      <c r="S531">
        <v>0</v>
      </c>
      <c r="T531">
        <v>0</v>
      </c>
    </row>
    <row r="532" spans="1:20" x14ac:dyDescent="0.3">
      <c r="A532" t="s">
        <v>49</v>
      </c>
      <c r="B532" t="s">
        <v>49</v>
      </c>
      <c r="C532" t="s">
        <v>49</v>
      </c>
      <c r="D532">
        <v>0</v>
      </c>
      <c r="E532">
        <v>0</v>
      </c>
      <c r="F532">
        <v>0</v>
      </c>
      <c r="G532">
        <v>0</v>
      </c>
      <c r="H532">
        <v>0</v>
      </c>
      <c r="I532">
        <v>0</v>
      </c>
      <c r="J532">
        <v>0</v>
      </c>
      <c r="K532">
        <v>0</v>
      </c>
      <c r="L532">
        <v>0</v>
      </c>
      <c r="M532">
        <v>0</v>
      </c>
      <c r="N532">
        <v>0</v>
      </c>
      <c r="O532">
        <v>0</v>
      </c>
      <c r="P532">
        <v>0</v>
      </c>
      <c r="Q532">
        <v>0</v>
      </c>
      <c r="R532">
        <v>0</v>
      </c>
      <c r="S532">
        <v>0</v>
      </c>
      <c r="T532">
        <v>0</v>
      </c>
    </row>
    <row r="533" spans="1:20" x14ac:dyDescent="0.3">
      <c r="A533" t="s">
        <v>49</v>
      </c>
      <c r="B533" t="s">
        <v>49</v>
      </c>
      <c r="C533" t="s">
        <v>49</v>
      </c>
      <c r="D533">
        <v>0</v>
      </c>
      <c r="E533">
        <v>0</v>
      </c>
      <c r="F533">
        <v>0</v>
      </c>
      <c r="G533">
        <v>0</v>
      </c>
      <c r="H533">
        <v>0</v>
      </c>
      <c r="I533">
        <v>0</v>
      </c>
      <c r="J533">
        <v>0</v>
      </c>
      <c r="K533">
        <v>0</v>
      </c>
      <c r="L533">
        <v>0</v>
      </c>
      <c r="M533">
        <v>0</v>
      </c>
      <c r="N533">
        <v>0</v>
      </c>
      <c r="O533">
        <v>0</v>
      </c>
      <c r="P533">
        <v>0</v>
      </c>
      <c r="Q533">
        <v>0</v>
      </c>
      <c r="R533">
        <v>0</v>
      </c>
      <c r="S533">
        <v>0</v>
      </c>
      <c r="T533">
        <v>0</v>
      </c>
    </row>
    <row r="534" spans="1:20" x14ac:dyDescent="0.3">
      <c r="A534" t="s">
        <v>49</v>
      </c>
      <c r="B534" t="s">
        <v>49</v>
      </c>
      <c r="C534" t="s">
        <v>49</v>
      </c>
      <c r="D534">
        <v>0</v>
      </c>
      <c r="E534">
        <v>0</v>
      </c>
      <c r="F534">
        <v>0</v>
      </c>
      <c r="G534">
        <v>0</v>
      </c>
      <c r="H534">
        <v>0</v>
      </c>
      <c r="I534">
        <v>0</v>
      </c>
      <c r="J534">
        <v>0</v>
      </c>
      <c r="K534">
        <v>0</v>
      </c>
      <c r="L534">
        <v>0</v>
      </c>
      <c r="M534">
        <v>0</v>
      </c>
      <c r="N534">
        <v>0</v>
      </c>
      <c r="O534">
        <v>0</v>
      </c>
      <c r="P534">
        <v>0</v>
      </c>
      <c r="Q534">
        <v>0</v>
      </c>
      <c r="R534">
        <v>0</v>
      </c>
      <c r="S534">
        <v>0</v>
      </c>
      <c r="T534">
        <v>0</v>
      </c>
    </row>
    <row r="535" spans="1:20" x14ac:dyDescent="0.3">
      <c r="A535" t="s">
        <v>49</v>
      </c>
      <c r="B535" t="s">
        <v>49</v>
      </c>
      <c r="C535" t="s">
        <v>49</v>
      </c>
      <c r="D535">
        <v>0</v>
      </c>
      <c r="E535">
        <v>0</v>
      </c>
      <c r="F535">
        <v>0</v>
      </c>
      <c r="G535">
        <v>0</v>
      </c>
      <c r="H535">
        <v>0</v>
      </c>
      <c r="I535">
        <v>0</v>
      </c>
      <c r="J535">
        <v>0</v>
      </c>
      <c r="K535">
        <v>0</v>
      </c>
      <c r="L535">
        <v>0</v>
      </c>
      <c r="M535">
        <v>0</v>
      </c>
      <c r="N535">
        <v>0</v>
      </c>
      <c r="O535">
        <v>0</v>
      </c>
      <c r="P535">
        <v>0</v>
      </c>
      <c r="Q535">
        <v>0</v>
      </c>
      <c r="R535">
        <v>0</v>
      </c>
      <c r="S535">
        <v>0</v>
      </c>
      <c r="T535">
        <v>0</v>
      </c>
    </row>
    <row r="536" spans="1:20" x14ac:dyDescent="0.3">
      <c r="A536" t="s">
        <v>49</v>
      </c>
      <c r="B536" t="s">
        <v>49</v>
      </c>
      <c r="C536" t="s">
        <v>49</v>
      </c>
      <c r="D536">
        <v>0</v>
      </c>
      <c r="E536">
        <v>0</v>
      </c>
      <c r="F536">
        <v>0</v>
      </c>
      <c r="G536">
        <v>0</v>
      </c>
      <c r="H536">
        <v>0</v>
      </c>
      <c r="I536">
        <v>0</v>
      </c>
      <c r="J536">
        <v>0</v>
      </c>
      <c r="K536">
        <v>0</v>
      </c>
      <c r="L536">
        <v>0</v>
      </c>
      <c r="M536">
        <v>0</v>
      </c>
      <c r="N536">
        <v>0</v>
      </c>
      <c r="O536">
        <v>0</v>
      </c>
      <c r="P536">
        <v>0</v>
      </c>
      <c r="Q536">
        <v>0</v>
      </c>
      <c r="R536">
        <v>0</v>
      </c>
      <c r="S536">
        <v>0</v>
      </c>
      <c r="T536">
        <v>0</v>
      </c>
    </row>
    <row r="537" spans="1:20" x14ac:dyDescent="0.3">
      <c r="A537" t="s">
        <v>49</v>
      </c>
      <c r="B537" t="s">
        <v>49</v>
      </c>
      <c r="C537" t="s">
        <v>49</v>
      </c>
      <c r="D537">
        <v>0</v>
      </c>
      <c r="E537">
        <v>0</v>
      </c>
      <c r="F537">
        <v>0</v>
      </c>
      <c r="G537">
        <v>0</v>
      </c>
      <c r="H537">
        <v>0</v>
      </c>
      <c r="I537">
        <v>0</v>
      </c>
      <c r="J537">
        <v>0</v>
      </c>
      <c r="K537">
        <v>0</v>
      </c>
      <c r="L537">
        <v>0</v>
      </c>
      <c r="M537">
        <v>0</v>
      </c>
      <c r="N537">
        <v>0</v>
      </c>
      <c r="O537">
        <v>0</v>
      </c>
      <c r="P537">
        <v>0</v>
      </c>
      <c r="Q537">
        <v>0</v>
      </c>
      <c r="R537">
        <v>0</v>
      </c>
      <c r="S537">
        <v>0</v>
      </c>
      <c r="T537">
        <v>0</v>
      </c>
    </row>
    <row r="538" spans="1:20" x14ac:dyDescent="0.3">
      <c r="A538" t="s">
        <v>49</v>
      </c>
      <c r="B538" t="s">
        <v>49</v>
      </c>
      <c r="C538" t="s">
        <v>49</v>
      </c>
      <c r="D538">
        <v>0</v>
      </c>
      <c r="E538">
        <v>0</v>
      </c>
      <c r="F538">
        <v>0</v>
      </c>
      <c r="G538">
        <v>0</v>
      </c>
      <c r="H538">
        <v>0</v>
      </c>
      <c r="I538">
        <v>0</v>
      </c>
      <c r="J538">
        <v>0</v>
      </c>
      <c r="K538">
        <v>0</v>
      </c>
      <c r="L538">
        <v>0</v>
      </c>
      <c r="M538">
        <v>0</v>
      </c>
      <c r="N538">
        <v>0</v>
      </c>
      <c r="O538">
        <v>0</v>
      </c>
      <c r="P538">
        <v>0</v>
      </c>
      <c r="Q538">
        <v>0</v>
      </c>
      <c r="R538">
        <v>0</v>
      </c>
      <c r="S538">
        <v>0</v>
      </c>
      <c r="T538">
        <v>0</v>
      </c>
    </row>
    <row r="539" spans="1:20" x14ac:dyDescent="0.3">
      <c r="A539" t="s">
        <v>49</v>
      </c>
      <c r="B539" t="s">
        <v>49</v>
      </c>
      <c r="C539" t="s">
        <v>49</v>
      </c>
      <c r="D539">
        <v>0</v>
      </c>
      <c r="E539">
        <v>0</v>
      </c>
      <c r="F539">
        <v>0</v>
      </c>
      <c r="G539">
        <v>0</v>
      </c>
      <c r="H539">
        <v>0</v>
      </c>
      <c r="I539">
        <v>0</v>
      </c>
      <c r="J539">
        <v>0</v>
      </c>
      <c r="K539">
        <v>0</v>
      </c>
      <c r="L539">
        <v>0</v>
      </c>
      <c r="M539">
        <v>0</v>
      </c>
      <c r="N539">
        <v>0</v>
      </c>
      <c r="O539">
        <v>0</v>
      </c>
      <c r="P539">
        <v>0</v>
      </c>
      <c r="Q539">
        <v>0</v>
      </c>
      <c r="R539">
        <v>0</v>
      </c>
      <c r="S539">
        <v>0</v>
      </c>
      <c r="T539">
        <v>0</v>
      </c>
    </row>
    <row r="540" spans="1:20" x14ac:dyDescent="0.3">
      <c r="A540" t="s">
        <v>49</v>
      </c>
      <c r="B540" t="s">
        <v>49</v>
      </c>
      <c r="C540" t="s">
        <v>49</v>
      </c>
      <c r="D540">
        <v>0</v>
      </c>
      <c r="E540">
        <v>0</v>
      </c>
      <c r="F540">
        <v>0</v>
      </c>
      <c r="G540">
        <v>0</v>
      </c>
      <c r="H540">
        <v>0</v>
      </c>
      <c r="I540">
        <v>0</v>
      </c>
      <c r="J540">
        <v>0</v>
      </c>
      <c r="K540">
        <v>0</v>
      </c>
      <c r="L540">
        <v>0</v>
      </c>
      <c r="M540">
        <v>0</v>
      </c>
      <c r="N540">
        <v>0</v>
      </c>
      <c r="O540">
        <v>0</v>
      </c>
      <c r="P540">
        <v>0</v>
      </c>
      <c r="Q540">
        <v>0</v>
      </c>
      <c r="R540">
        <v>0</v>
      </c>
      <c r="S540">
        <v>0</v>
      </c>
      <c r="T540">
        <v>0</v>
      </c>
    </row>
    <row r="541" spans="1:20" x14ac:dyDescent="0.3">
      <c r="A541" t="s">
        <v>49</v>
      </c>
      <c r="B541" t="s">
        <v>49</v>
      </c>
      <c r="C541" t="s">
        <v>49</v>
      </c>
      <c r="D541">
        <v>0</v>
      </c>
      <c r="E541">
        <v>0</v>
      </c>
      <c r="F541">
        <v>0</v>
      </c>
      <c r="G541">
        <v>0</v>
      </c>
      <c r="H541">
        <v>0</v>
      </c>
      <c r="I541">
        <v>0</v>
      </c>
      <c r="J541">
        <v>0</v>
      </c>
      <c r="K541">
        <v>0</v>
      </c>
      <c r="L541">
        <v>0</v>
      </c>
      <c r="M541">
        <v>0</v>
      </c>
      <c r="N541">
        <v>0</v>
      </c>
      <c r="O541">
        <v>0</v>
      </c>
      <c r="P541">
        <v>0</v>
      </c>
      <c r="Q541">
        <v>0</v>
      </c>
      <c r="R541">
        <v>0</v>
      </c>
      <c r="S541">
        <v>0</v>
      </c>
      <c r="T541">
        <v>0</v>
      </c>
    </row>
    <row r="542" spans="1:20" x14ac:dyDescent="0.3">
      <c r="A542" t="s">
        <v>49</v>
      </c>
      <c r="B542" t="s">
        <v>49</v>
      </c>
      <c r="C542" t="s">
        <v>49</v>
      </c>
      <c r="D542">
        <v>0</v>
      </c>
      <c r="E542">
        <v>0</v>
      </c>
      <c r="F542">
        <v>0</v>
      </c>
      <c r="G542">
        <v>0</v>
      </c>
      <c r="H542">
        <v>0</v>
      </c>
      <c r="I542">
        <v>0</v>
      </c>
      <c r="J542">
        <v>0</v>
      </c>
      <c r="K542">
        <v>0</v>
      </c>
      <c r="L542">
        <v>0</v>
      </c>
      <c r="M542">
        <v>0</v>
      </c>
      <c r="N542">
        <v>0</v>
      </c>
      <c r="O542">
        <v>0</v>
      </c>
      <c r="P542">
        <v>0</v>
      </c>
      <c r="Q542">
        <v>0</v>
      </c>
      <c r="R542">
        <v>0</v>
      </c>
      <c r="S542">
        <v>0</v>
      </c>
      <c r="T542">
        <v>0</v>
      </c>
    </row>
    <row r="543" spans="1:20" x14ac:dyDescent="0.3">
      <c r="A543" t="s">
        <v>49</v>
      </c>
      <c r="B543" t="s">
        <v>49</v>
      </c>
      <c r="C543" t="s">
        <v>49</v>
      </c>
      <c r="D543">
        <v>0</v>
      </c>
      <c r="E543">
        <v>0</v>
      </c>
      <c r="F543">
        <v>0</v>
      </c>
      <c r="G543">
        <v>0</v>
      </c>
      <c r="H543">
        <v>0</v>
      </c>
      <c r="I543">
        <v>0</v>
      </c>
      <c r="J543">
        <v>0</v>
      </c>
      <c r="K543">
        <v>0</v>
      </c>
      <c r="L543">
        <v>0</v>
      </c>
      <c r="M543">
        <v>0</v>
      </c>
      <c r="N543">
        <v>0</v>
      </c>
      <c r="O543">
        <v>0</v>
      </c>
      <c r="P543">
        <v>0</v>
      </c>
      <c r="Q543">
        <v>0</v>
      </c>
      <c r="R543">
        <v>0</v>
      </c>
      <c r="S543">
        <v>0</v>
      </c>
      <c r="T543">
        <v>0</v>
      </c>
    </row>
    <row r="544" spans="1:20" x14ac:dyDescent="0.3">
      <c r="A544" t="s">
        <v>49</v>
      </c>
      <c r="B544" t="s">
        <v>49</v>
      </c>
      <c r="C544" t="s">
        <v>49</v>
      </c>
      <c r="D544">
        <v>0</v>
      </c>
      <c r="E544">
        <v>0</v>
      </c>
      <c r="F544">
        <v>0</v>
      </c>
      <c r="G544">
        <v>0</v>
      </c>
      <c r="H544">
        <v>0</v>
      </c>
      <c r="I544">
        <v>0</v>
      </c>
      <c r="J544">
        <v>0</v>
      </c>
      <c r="K544">
        <v>0</v>
      </c>
      <c r="L544">
        <v>0</v>
      </c>
      <c r="M544">
        <v>0</v>
      </c>
      <c r="N544">
        <v>0</v>
      </c>
      <c r="O544">
        <v>0</v>
      </c>
      <c r="P544">
        <v>0</v>
      </c>
      <c r="Q544">
        <v>0</v>
      </c>
      <c r="R544">
        <v>0</v>
      </c>
      <c r="S544">
        <v>0</v>
      </c>
      <c r="T544">
        <v>0</v>
      </c>
    </row>
    <row r="545" spans="1:20" x14ac:dyDescent="0.3">
      <c r="A545" t="s">
        <v>49</v>
      </c>
      <c r="B545" t="s">
        <v>49</v>
      </c>
      <c r="C545" t="s">
        <v>49</v>
      </c>
      <c r="D545">
        <v>0</v>
      </c>
      <c r="E545">
        <v>0</v>
      </c>
      <c r="F545">
        <v>0</v>
      </c>
      <c r="G545">
        <v>0</v>
      </c>
      <c r="H545">
        <v>0</v>
      </c>
      <c r="I545">
        <v>0</v>
      </c>
      <c r="J545">
        <v>0</v>
      </c>
      <c r="K545">
        <v>0</v>
      </c>
      <c r="L545">
        <v>0</v>
      </c>
      <c r="M545">
        <v>0</v>
      </c>
      <c r="N545">
        <v>0</v>
      </c>
      <c r="O545">
        <v>0</v>
      </c>
      <c r="P545">
        <v>0</v>
      </c>
      <c r="Q545">
        <v>0</v>
      </c>
      <c r="R545">
        <v>0</v>
      </c>
      <c r="S545">
        <v>0</v>
      </c>
      <c r="T545">
        <v>0</v>
      </c>
    </row>
    <row r="546" spans="1:20" x14ac:dyDescent="0.3">
      <c r="A546" t="s">
        <v>49</v>
      </c>
      <c r="B546" t="s">
        <v>49</v>
      </c>
      <c r="C546" t="s">
        <v>49</v>
      </c>
      <c r="D546">
        <v>0</v>
      </c>
      <c r="E546">
        <v>0</v>
      </c>
      <c r="F546">
        <v>0</v>
      </c>
      <c r="G546">
        <v>0</v>
      </c>
      <c r="H546">
        <v>0</v>
      </c>
      <c r="I546">
        <v>0</v>
      </c>
      <c r="J546">
        <v>0</v>
      </c>
      <c r="K546">
        <v>0</v>
      </c>
      <c r="L546">
        <v>0</v>
      </c>
      <c r="M546">
        <v>0</v>
      </c>
      <c r="N546">
        <v>0</v>
      </c>
      <c r="O546">
        <v>0</v>
      </c>
      <c r="P546">
        <v>0</v>
      </c>
      <c r="Q546">
        <v>0</v>
      </c>
      <c r="R546">
        <v>0</v>
      </c>
      <c r="S546">
        <v>0</v>
      </c>
      <c r="T546">
        <v>0</v>
      </c>
    </row>
    <row r="547" spans="1:20" x14ac:dyDescent="0.3">
      <c r="A547" t="s">
        <v>49</v>
      </c>
      <c r="B547" t="s">
        <v>49</v>
      </c>
      <c r="C547" t="s">
        <v>49</v>
      </c>
      <c r="D547">
        <v>0</v>
      </c>
      <c r="E547">
        <v>0</v>
      </c>
      <c r="F547">
        <v>0</v>
      </c>
      <c r="G547">
        <v>0</v>
      </c>
      <c r="H547">
        <v>0</v>
      </c>
      <c r="I547">
        <v>0</v>
      </c>
      <c r="J547">
        <v>0</v>
      </c>
      <c r="K547">
        <v>0</v>
      </c>
      <c r="L547">
        <v>0</v>
      </c>
      <c r="M547">
        <v>0</v>
      </c>
      <c r="N547">
        <v>0</v>
      </c>
      <c r="O547">
        <v>0</v>
      </c>
      <c r="P547">
        <v>0</v>
      </c>
      <c r="Q547">
        <v>0</v>
      </c>
      <c r="R547">
        <v>0</v>
      </c>
      <c r="S547">
        <v>0</v>
      </c>
      <c r="T547">
        <v>0</v>
      </c>
    </row>
    <row r="548" spans="1:20" x14ac:dyDescent="0.3">
      <c r="A548" t="s">
        <v>49</v>
      </c>
      <c r="B548" t="s">
        <v>49</v>
      </c>
      <c r="C548" t="s">
        <v>49</v>
      </c>
      <c r="D548">
        <v>0</v>
      </c>
      <c r="E548">
        <v>0</v>
      </c>
      <c r="F548">
        <v>0</v>
      </c>
      <c r="G548">
        <v>0</v>
      </c>
      <c r="H548">
        <v>0</v>
      </c>
      <c r="I548">
        <v>0</v>
      </c>
      <c r="J548">
        <v>0</v>
      </c>
      <c r="K548">
        <v>0</v>
      </c>
      <c r="L548">
        <v>0</v>
      </c>
      <c r="M548">
        <v>0</v>
      </c>
      <c r="N548">
        <v>0</v>
      </c>
      <c r="O548">
        <v>0</v>
      </c>
      <c r="P548">
        <v>0</v>
      </c>
      <c r="Q548">
        <v>0</v>
      </c>
      <c r="R548">
        <v>0</v>
      </c>
      <c r="S548">
        <v>0</v>
      </c>
      <c r="T548">
        <v>0</v>
      </c>
    </row>
    <row r="549" spans="1:20" x14ac:dyDescent="0.3">
      <c r="A549" t="s">
        <v>49</v>
      </c>
      <c r="B549" t="s">
        <v>49</v>
      </c>
      <c r="C549" t="s">
        <v>49</v>
      </c>
      <c r="D549">
        <v>0</v>
      </c>
      <c r="E549">
        <v>0</v>
      </c>
      <c r="F549">
        <v>0</v>
      </c>
      <c r="G549">
        <v>0</v>
      </c>
      <c r="H549">
        <v>0</v>
      </c>
      <c r="I549">
        <v>0</v>
      </c>
      <c r="J549">
        <v>0</v>
      </c>
      <c r="K549">
        <v>0</v>
      </c>
      <c r="L549">
        <v>0</v>
      </c>
      <c r="M549">
        <v>0</v>
      </c>
      <c r="N549">
        <v>0</v>
      </c>
      <c r="O549">
        <v>0</v>
      </c>
      <c r="P549">
        <v>0</v>
      </c>
      <c r="Q549">
        <v>0</v>
      </c>
      <c r="R549">
        <v>0</v>
      </c>
      <c r="S549">
        <v>0</v>
      </c>
      <c r="T549">
        <v>0</v>
      </c>
    </row>
    <row r="550" spans="1:20" x14ac:dyDescent="0.3">
      <c r="A550" t="s">
        <v>49</v>
      </c>
      <c r="B550" t="s">
        <v>49</v>
      </c>
      <c r="C550" t="s">
        <v>49</v>
      </c>
      <c r="D550">
        <v>0</v>
      </c>
      <c r="E550">
        <v>0</v>
      </c>
      <c r="F550">
        <v>0</v>
      </c>
      <c r="G550">
        <v>0</v>
      </c>
      <c r="H550">
        <v>0</v>
      </c>
      <c r="I550">
        <v>0</v>
      </c>
      <c r="J550">
        <v>0</v>
      </c>
      <c r="K550">
        <v>0</v>
      </c>
      <c r="L550">
        <v>0</v>
      </c>
      <c r="M550">
        <v>0</v>
      </c>
      <c r="N550">
        <v>0</v>
      </c>
      <c r="O550">
        <v>0</v>
      </c>
      <c r="P550">
        <v>0</v>
      </c>
      <c r="Q550">
        <v>0</v>
      </c>
      <c r="R550">
        <v>0</v>
      </c>
      <c r="S550">
        <v>0</v>
      </c>
      <c r="T550">
        <v>0</v>
      </c>
    </row>
    <row r="551" spans="1:20" x14ac:dyDescent="0.3">
      <c r="A551" t="s">
        <v>49</v>
      </c>
      <c r="B551" t="s">
        <v>49</v>
      </c>
      <c r="C551" t="s">
        <v>49</v>
      </c>
      <c r="D551">
        <v>0</v>
      </c>
      <c r="E551">
        <v>0</v>
      </c>
      <c r="F551">
        <v>0</v>
      </c>
      <c r="G551">
        <v>0</v>
      </c>
      <c r="H551">
        <v>0</v>
      </c>
      <c r="I551">
        <v>0</v>
      </c>
      <c r="J551">
        <v>0</v>
      </c>
      <c r="K551">
        <v>0</v>
      </c>
      <c r="L551">
        <v>0</v>
      </c>
      <c r="M551">
        <v>0</v>
      </c>
      <c r="N551">
        <v>0</v>
      </c>
      <c r="O551">
        <v>0</v>
      </c>
      <c r="P551">
        <v>0</v>
      </c>
      <c r="Q551">
        <v>0</v>
      </c>
      <c r="R551">
        <v>0</v>
      </c>
      <c r="S551">
        <v>0</v>
      </c>
      <c r="T551">
        <v>0</v>
      </c>
    </row>
    <row r="552" spans="1:20" x14ac:dyDescent="0.3">
      <c r="A552" t="s">
        <v>49</v>
      </c>
      <c r="B552" t="s">
        <v>49</v>
      </c>
      <c r="C552" t="s">
        <v>49</v>
      </c>
      <c r="D552">
        <v>0</v>
      </c>
      <c r="E552">
        <v>0</v>
      </c>
      <c r="F552">
        <v>0</v>
      </c>
      <c r="G552">
        <v>0</v>
      </c>
      <c r="H552">
        <v>0</v>
      </c>
      <c r="I552">
        <v>0</v>
      </c>
      <c r="J552">
        <v>0</v>
      </c>
      <c r="K552">
        <v>0</v>
      </c>
      <c r="L552">
        <v>0</v>
      </c>
      <c r="M552">
        <v>0</v>
      </c>
      <c r="N552">
        <v>0</v>
      </c>
      <c r="O552">
        <v>0</v>
      </c>
      <c r="P552">
        <v>0</v>
      </c>
      <c r="Q552">
        <v>0</v>
      </c>
      <c r="R552">
        <v>0</v>
      </c>
      <c r="S552">
        <v>0</v>
      </c>
      <c r="T552">
        <v>0</v>
      </c>
    </row>
    <row r="553" spans="1:20" x14ac:dyDescent="0.3">
      <c r="A553" t="s">
        <v>49</v>
      </c>
      <c r="B553" t="s">
        <v>49</v>
      </c>
      <c r="C553" t="s">
        <v>49</v>
      </c>
      <c r="D553">
        <v>0</v>
      </c>
      <c r="E553">
        <v>0</v>
      </c>
      <c r="F553">
        <v>0</v>
      </c>
      <c r="G553">
        <v>0</v>
      </c>
      <c r="H553">
        <v>0</v>
      </c>
      <c r="I553">
        <v>0</v>
      </c>
      <c r="J553">
        <v>0</v>
      </c>
      <c r="K553">
        <v>0</v>
      </c>
      <c r="L553">
        <v>0</v>
      </c>
      <c r="M553">
        <v>0</v>
      </c>
      <c r="N553">
        <v>0</v>
      </c>
      <c r="O553">
        <v>0</v>
      </c>
      <c r="P553">
        <v>0</v>
      </c>
      <c r="Q553">
        <v>0</v>
      </c>
      <c r="R553">
        <v>0</v>
      </c>
      <c r="S553">
        <v>0</v>
      </c>
      <c r="T553">
        <v>0</v>
      </c>
    </row>
    <row r="554" spans="1:20" x14ac:dyDescent="0.3">
      <c r="A554" t="s">
        <v>49</v>
      </c>
      <c r="B554" t="s">
        <v>49</v>
      </c>
      <c r="C554" t="s">
        <v>49</v>
      </c>
      <c r="D554">
        <v>0</v>
      </c>
      <c r="E554">
        <v>0</v>
      </c>
      <c r="F554">
        <v>0</v>
      </c>
      <c r="G554">
        <v>0</v>
      </c>
      <c r="H554">
        <v>0</v>
      </c>
      <c r="I554">
        <v>0</v>
      </c>
      <c r="J554">
        <v>0</v>
      </c>
      <c r="K554">
        <v>0</v>
      </c>
      <c r="L554">
        <v>0</v>
      </c>
      <c r="M554">
        <v>0</v>
      </c>
      <c r="N554">
        <v>0</v>
      </c>
      <c r="O554">
        <v>0</v>
      </c>
      <c r="P554">
        <v>0</v>
      </c>
      <c r="Q554">
        <v>0</v>
      </c>
      <c r="R554">
        <v>0</v>
      </c>
      <c r="S554">
        <v>0</v>
      </c>
      <c r="T554">
        <v>0</v>
      </c>
    </row>
    <row r="555" spans="1:20" x14ac:dyDescent="0.3">
      <c r="A555" t="s">
        <v>49</v>
      </c>
      <c r="B555" t="s">
        <v>49</v>
      </c>
      <c r="C555" t="s">
        <v>49</v>
      </c>
      <c r="D555">
        <v>0</v>
      </c>
      <c r="E555">
        <v>0</v>
      </c>
      <c r="F555">
        <v>0</v>
      </c>
      <c r="G555">
        <v>0</v>
      </c>
      <c r="H555">
        <v>0</v>
      </c>
      <c r="I555">
        <v>0</v>
      </c>
      <c r="J555">
        <v>0</v>
      </c>
      <c r="K555">
        <v>0</v>
      </c>
      <c r="L555">
        <v>0</v>
      </c>
      <c r="M555">
        <v>0</v>
      </c>
      <c r="N555">
        <v>0</v>
      </c>
      <c r="O555">
        <v>0</v>
      </c>
      <c r="P555">
        <v>0</v>
      </c>
      <c r="Q555">
        <v>0</v>
      </c>
      <c r="R555">
        <v>0</v>
      </c>
      <c r="S555">
        <v>0</v>
      </c>
      <c r="T555">
        <v>0</v>
      </c>
    </row>
    <row r="556" spans="1:20" x14ac:dyDescent="0.3">
      <c r="A556" t="s">
        <v>49</v>
      </c>
      <c r="B556" t="s">
        <v>49</v>
      </c>
      <c r="C556" t="s">
        <v>49</v>
      </c>
      <c r="D556">
        <v>0</v>
      </c>
      <c r="E556">
        <v>0</v>
      </c>
      <c r="F556">
        <v>0</v>
      </c>
      <c r="G556">
        <v>0</v>
      </c>
      <c r="H556">
        <v>0</v>
      </c>
      <c r="I556">
        <v>0</v>
      </c>
      <c r="J556">
        <v>0</v>
      </c>
      <c r="K556">
        <v>0</v>
      </c>
      <c r="L556">
        <v>0</v>
      </c>
      <c r="M556">
        <v>0</v>
      </c>
      <c r="N556">
        <v>0</v>
      </c>
      <c r="O556">
        <v>0</v>
      </c>
      <c r="P556">
        <v>0</v>
      </c>
      <c r="Q556">
        <v>0</v>
      </c>
      <c r="R556">
        <v>0</v>
      </c>
      <c r="S556">
        <v>0</v>
      </c>
      <c r="T556">
        <v>0</v>
      </c>
    </row>
    <row r="557" spans="1:20" x14ac:dyDescent="0.3">
      <c r="A557" t="s">
        <v>49</v>
      </c>
      <c r="B557" t="s">
        <v>49</v>
      </c>
      <c r="C557" t="s">
        <v>49</v>
      </c>
      <c r="D557">
        <v>0</v>
      </c>
      <c r="E557">
        <v>0</v>
      </c>
      <c r="F557">
        <v>0</v>
      </c>
      <c r="G557">
        <v>0</v>
      </c>
      <c r="H557">
        <v>0</v>
      </c>
      <c r="I557">
        <v>0</v>
      </c>
      <c r="J557">
        <v>0</v>
      </c>
      <c r="K557">
        <v>0</v>
      </c>
      <c r="L557">
        <v>0</v>
      </c>
      <c r="M557">
        <v>0</v>
      </c>
      <c r="N557">
        <v>0</v>
      </c>
      <c r="O557">
        <v>0</v>
      </c>
      <c r="P557">
        <v>0</v>
      </c>
      <c r="Q557">
        <v>0</v>
      </c>
      <c r="R557">
        <v>0</v>
      </c>
      <c r="S557">
        <v>0</v>
      </c>
      <c r="T557">
        <v>0</v>
      </c>
    </row>
    <row r="558" spans="1:20" x14ac:dyDescent="0.3">
      <c r="A558" t="s">
        <v>49</v>
      </c>
      <c r="B558" t="s">
        <v>49</v>
      </c>
      <c r="C558" t="s">
        <v>49</v>
      </c>
      <c r="D558">
        <v>0</v>
      </c>
      <c r="E558">
        <v>0</v>
      </c>
      <c r="F558">
        <v>0</v>
      </c>
      <c r="G558">
        <v>0</v>
      </c>
      <c r="H558">
        <v>0</v>
      </c>
      <c r="I558">
        <v>0</v>
      </c>
      <c r="J558">
        <v>0</v>
      </c>
      <c r="K558">
        <v>0</v>
      </c>
      <c r="L558">
        <v>0</v>
      </c>
      <c r="M558">
        <v>0</v>
      </c>
      <c r="N558">
        <v>0</v>
      </c>
      <c r="O558">
        <v>0</v>
      </c>
      <c r="P558">
        <v>0</v>
      </c>
      <c r="Q558">
        <v>0</v>
      </c>
      <c r="R558">
        <v>0</v>
      </c>
      <c r="S558">
        <v>0</v>
      </c>
      <c r="T558">
        <v>0</v>
      </c>
    </row>
    <row r="559" spans="1:20" x14ac:dyDescent="0.3">
      <c r="A559" t="s">
        <v>49</v>
      </c>
      <c r="B559" t="s">
        <v>49</v>
      </c>
      <c r="C559" t="s">
        <v>49</v>
      </c>
      <c r="D559">
        <v>0</v>
      </c>
      <c r="E559">
        <v>0</v>
      </c>
      <c r="F559">
        <v>0</v>
      </c>
      <c r="G559">
        <v>0</v>
      </c>
      <c r="H559">
        <v>0</v>
      </c>
      <c r="I559">
        <v>0</v>
      </c>
      <c r="J559">
        <v>0</v>
      </c>
      <c r="K559">
        <v>0</v>
      </c>
      <c r="L559">
        <v>0</v>
      </c>
      <c r="M559">
        <v>0</v>
      </c>
      <c r="N559">
        <v>0</v>
      </c>
      <c r="O559">
        <v>0</v>
      </c>
      <c r="P559">
        <v>0</v>
      </c>
      <c r="Q559">
        <v>0</v>
      </c>
      <c r="R559">
        <v>0</v>
      </c>
      <c r="S559">
        <v>0</v>
      </c>
      <c r="T559">
        <v>0</v>
      </c>
    </row>
    <row r="560" spans="1:20" x14ac:dyDescent="0.3">
      <c r="A560" t="s">
        <v>49</v>
      </c>
      <c r="B560" t="s">
        <v>49</v>
      </c>
      <c r="C560" t="s">
        <v>49</v>
      </c>
      <c r="D560">
        <v>0</v>
      </c>
      <c r="E560">
        <v>0</v>
      </c>
      <c r="F560">
        <v>0</v>
      </c>
      <c r="G560">
        <v>0</v>
      </c>
      <c r="H560">
        <v>0</v>
      </c>
      <c r="I560">
        <v>0</v>
      </c>
      <c r="J560">
        <v>0</v>
      </c>
      <c r="K560">
        <v>0</v>
      </c>
      <c r="L560">
        <v>0</v>
      </c>
      <c r="M560">
        <v>0</v>
      </c>
      <c r="N560">
        <v>0</v>
      </c>
      <c r="O560">
        <v>0</v>
      </c>
      <c r="P560">
        <v>0</v>
      </c>
      <c r="Q560">
        <v>0</v>
      </c>
      <c r="R560">
        <v>0</v>
      </c>
      <c r="S560">
        <v>0</v>
      </c>
      <c r="T560">
        <v>0</v>
      </c>
    </row>
    <row r="561" spans="1:20" x14ac:dyDescent="0.3">
      <c r="A561" t="s">
        <v>49</v>
      </c>
      <c r="B561" t="s">
        <v>49</v>
      </c>
      <c r="C561" t="s">
        <v>49</v>
      </c>
      <c r="D561">
        <v>0</v>
      </c>
      <c r="E561">
        <v>0</v>
      </c>
      <c r="F561">
        <v>0</v>
      </c>
      <c r="G561">
        <v>0</v>
      </c>
      <c r="H561">
        <v>0</v>
      </c>
      <c r="I561">
        <v>0</v>
      </c>
      <c r="J561">
        <v>0</v>
      </c>
      <c r="K561">
        <v>0</v>
      </c>
      <c r="L561">
        <v>0</v>
      </c>
      <c r="M561">
        <v>0</v>
      </c>
      <c r="N561">
        <v>0</v>
      </c>
      <c r="O561">
        <v>0</v>
      </c>
      <c r="P561">
        <v>0</v>
      </c>
      <c r="Q561">
        <v>0</v>
      </c>
      <c r="R561">
        <v>0</v>
      </c>
      <c r="S561">
        <v>0</v>
      </c>
      <c r="T561">
        <v>0</v>
      </c>
    </row>
    <row r="562" spans="1:20" x14ac:dyDescent="0.3">
      <c r="A562" t="s">
        <v>49</v>
      </c>
      <c r="B562" t="s">
        <v>49</v>
      </c>
      <c r="C562" t="s">
        <v>49</v>
      </c>
      <c r="D562">
        <v>0</v>
      </c>
      <c r="E562">
        <v>0</v>
      </c>
      <c r="F562">
        <v>0</v>
      </c>
      <c r="G562">
        <v>0</v>
      </c>
      <c r="H562">
        <v>0</v>
      </c>
      <c r="I562">
        <v>0</v>
      </c>
      <c r="J562">
        <v>0</v>
      </c>
      <c r="K562">
        <v>0</v>
      </c>
      <c r="L562">
        <v>0</v>
      </c>
      <c r="M562">
        <v>0</v>
      </c>
      <c r="N562">
        <v>0</v>
      </c>
      <c r="O562">
        <v>0</v>
      </c>
      <c r="P562">
        <v>0</v>
      </c>
      <c r="Q562">
        <v>0</v>
      </c>
      <c r="R562">
        <v>0</v>
      </c>
      <c r="S562">
        <v>0</v>
      </c>
      <c r="T562">
        <v>0</v>
      </c>
    </row>
    <row r="563" spans="1:20" x14ac:dyDescent="0.3">
      <c r="A563" t="s">
        <v>49</v>
      </c>
      <c r="B563" t="s">
        <v>49</v>
      </c>
      <c r="C563" t="s">
        <v>49</v>
      </c>
      <c r="D563">
        <v>0</v>
      </c>
      <c r="E563">
        <v>0</v>
      </c>
      <c r="F563">
        <v>0</v>
      </c>
      <c r="G563">
        <v>0</v>
      </c>
      <c r="H563">
        <v>0</v>
      </c>
      <c r="I563">
        <v>0</v>
      </c>
      <c r="J563">
        <v>0</v>
      </c>
      <c r="K563">
        <v>0</v>
      </c>
      <c r="L563">
        <v>0</v>
      </c>
      <c r="M563">
        <v>0</v>
      </c>
      <c r="N563">
        <v>0</v>
      </c>
      <c r="O563">
        <v>0</v>
      </c>
      <c r="P563">
        <v>0</v>
      </c>
      <c r="Q563">
        <v>0</v>
      </c>
      <c r="R563">
        <v>0</v>
      </c>
      <c r="S563">
        <v>0</v>
      </c>
      <c r="T563">
        <v>0</v>
      </c>
    </row>
    <row r="564" spans="1:20" x14ac:dyDescent="0.3">
      <c r="A564" t="s">
        <v>49</v>
      </c>
      <c r="B564" t="s">
        <v>49</v>
      </c>
      <c r="C564" t="s">
        <v>49</v>
      </c>
      <c r="D564">
        <v>0</v>
      </c>
      <c r="E564">
        <v>0</v>
      </c>
      <c r="F564">
        <v>0</v>
      </c>
      <c r="G564">
        <v>0</v>
      </c>
      <c r="H564">
        <v>0</v>
      </c>
      <c r="I564">
        <v>0</v>
      </c>
      <c r="J564">
        <v>0</v>
      </c>
      <c r="K564">
        <v>0</v>
      </c>
      <c r="L564">
        <v>0</v>
      </c>
      <c r="M564">
        <v>0</v>
      </c>
      <c r="N564">
        <v>0</v>
      </c>
      <c r="O564">
        <v>0</v>
      </c>
      <c r="P564">
        <v>0</v>
      </c>
      <c r="Q564">
        <v>0</v>
      </c>
      <c r="R564">
        <v>0</v>
      </c>
      <c r="S564">
        <v>0</v>
      </c>
      <c r="T564">
        <v>0</v>
      </c>
    </row>
    <row r="565" spans="1:20" x14ac:dyDescent="0.3">
      <c r="A565" t="s">
        <v>49</v>
      </c>
      <c r="B565" t="s">
        <v>49</v>
      </c>
      <c r="C565" t="s">
        <v>49</v>
      </c>
      <c r="D565">
        <v>0</v>
      </c>
      <c r="E565">
        <v>0</v>
      </c>
      <c r="F565">
        <v>0</v>
      </c>
      <c r="G565">
        <v>0</v>
      </c>
      <c r="H565">
        <v>0</v>
      </c>
      <c r="I565">
        <v>0</v>
      </c>
      <c r="J565">
        <v>0</v>
      </c>
      <c r="K565">
        <v>0</v>
      </c>
      <c r="L565">
        <v>0</v>
      </c>
      <c r="M565">
        <v>0</v>
      </c>
      <c r="N565">
        <v>0</v>
      </c>
      <c r="O565">
        <v>0</v>
      </c>
      <c r="P565">
        <v>0</v>
      </c>
      <c r="Q565">
        <v>0</v>
      </c>
      <c r="R565">
        <v>0</v>
      </c>
      <c r="S565">
        <v>0</v>
      </c>
      <c r="T565">
        <v>0</v>
      </c>
    </row>
    <row r="566" spans="1:20" x14ac:dyDescent="0.3">
      <c r="A566" t="s">
        <v>49</v>
      </c>
      <c r="B566" t="s">
        <v>49</v>
      </c>
      <c r="C566" t="s">
        <v>49</v>
      </c>
      <c r="D566">
        <v>0</v>
      </c>
      <c r="E566">
        <v>0</v>
      </c>
      <c r="F566">
        <v>0</v>
      </c>
      <c r="G566">
        <v>0</v>
      </c>
      <c r="H566">
        <v>0</v>
      </c>
      <c r="I566">
        <v>0</v>
      </c>
      <c r="J566">
        <v>0</v>
      </c>
      <c r="K566">
        <v>0</v>
      </c>
      <c r="L566">
        <v>0</v>
      </c>
      <c r="M566">
        <v>0</v>
      </c>
      <c r="N566">
        <v>0</v>
      </c>
      <c r="O566">
        <v>0</v>
      </c>
      <c r="P566">
        <v>0</v>
      </c>
      <c r="Q566">
        <v>0</v>
      </c>
      <c r="R566">
        <v>0</v>
      </c>
      <c r="S566">
        <v>0</v>
      </c>
      <c r="T566">
        <v>0</v>
      </c>
    </row>
    <row r="567" spans="1:20" x14ac:dyDescent="0.3">
      <c r="A567" t="s">
        <v>49</v>
      </c>
      <c r="B567" t="s">
        <v>49</v>
      </c>
      <c r="C567" t="s">
        <v>49</v>
      </c>
      <c r="D567">
        <v>0</v>
      </c>
      <c r="E567">
        <v>0</v>
      </c>
      <c r="F567">
        <v>0</v>
      </c>
      <c r="G567">
        <v>0</v>
      </c>
      <c r="H567">
        <v>0</v>
      </c>
      <c r="I567">
        <v>0</v>
      </c>
      <c r="J567">
        <v>0</v>
      </c>
      <c r="K567">
        <v>0</v>
      </c>
      <c r="L567">
        <v>0</v>
      </c>
      <c r="M567">
        <v>0</v>
      </c>
      <c r="N567">
        <v>0</v>
      </c>
      <c r="O567">
        <v>0</v>
      </c>
      <c r="P567">
        <v>0</v>
      </c>
      <c r="Q567">
        <v>0</v>
      </c>
      <c r="R567">
        <v>0</v>
      </c>
      <c r="S567">
        <v>0</v>
      </c>
      <c r="T567">
        <v>0</v>
      </c>
    </row>
    <row r="568" spans="1:20" x14ac:dyDescent="0.3">
      <c r="A568" t="s">
        <v>49</v>
      </c>
      <c r="B568" t="s">
        <v>49</v>
      </c>
      <c r="C568" t="s">
        <v>49</v>
      </c>
      <c r="D568">
        <v>0</v>
      </c>
      <c r="E568">
        <v>0</v>
      </c>
      <c r="F568">
        <v>0</v>
      </c>
      <c r="G568">
        <v>0</v>
      </c>
      <c r="H568">
        <v>0</v>
      </c>
      <c r="I568">
        <v>0</v>
      </c>
      <c r="J568">
        <v>0</v>
      </c>
      <c r="K568">
        <v>0</v>
      </c>
      <c r="L568">
        <v>0</v>
      </c>
      <c r="M568">
        <v>0</v>
      </c>
      <c r="N568">
        <v>0</v>
      </c>
      <c r="O568">
        <v>0</v>
      </c>
      <c r="P568">
        <v>0</v>
      </c>
      <c r="Q568">
        <v>0</v>
      </c>
      <c r="R568">
        <v>0</v>
      </c>
      <c r="S568">
        <v>0</v>
      </c>
      <c r="T568">
        <v>0</v>
      </c>
    </row>
    <row r="569" spans="1:20" x14ac:dyDescent="0.3">
      <c r="A569" t="s">
        <v>49</v>
      </c>
      <c r="B569" t="s">
        <v>49</v>
      </c>
      <c r="C569" t="s">
        <v>49</v>
      </c>
      <c r="D569">
        <v>0</v>
      </c>
      <c r="E569">
        <v>0</v>
      </c>
      <c r="F569">
        <v>0</v>
      </c>
      <c r="G569">
        <v>0</v>
      </c>
      <c r="H569">
        <v>0</v>
      </c>
      <c r="I569">
        <v>0</v>
      </c>
      <c r="J569">
        <v>0</v>
      </c>
      <c r="K569">
        <v>0</v>
      </c>
      <c r="L569">
        <v>0</v>
      </c>
      <c r="M569">
        <v>0</v>
      </c>
      <c r="N569">
        <v>0</v>
      </c>
      <c r="O569">
        <v>0</v>
      </c>
      <c r="P569">
        <v>0</v>
      </c>
      <c r="Q569">
        <v>0</v>
      </c>
      <c r="R569">
        <v>0</v>
      </c>
      <c r="S569">
        <v>0</v>
      </c>
      <c r="T569">
        <v>0</v>
      </c>
    </row>
    <row r="570" spans="1:20" x14ac:dyDescent="0.3">
      <c r="A570" t="s">
        <v>49</v>
      </c>
      <c r="B570" t="s">
        <v>49</v>
      </c>
      <c r="C570" t="s">
        <v>49</v>
      </c>
      <c r="D570">
        <v>0</v>
      </c>
      <c r="E570">
        <v>0</v>
      </c>
      <c r="F570">
        <v>0</v>
      </c>
      <c r="G570">
        <v>0</v>
      </c>
      <c r="H570">
        <v>0</v>
      </c>
      <c r="I570">
        <v>0</v>
      </c>
      <c r="J570">
        <v>0</v>
      </c>
      <c r="K570">
        <v>0</v>
      </c>
      <c r="L570">
        <v>0</v>
      </c>
      <c r="M570">
        <v>0</v>
      </c>
      <c r="N570">
        <v>0</v>
      </c>
      <c r="O570">
        <v>0</v>
      </c>
      <c r="P570">
        <v>0</v>
      </c>
      <c r="Q570">
        <v>0</v>
      </c>
      <c r="R570">
        <v>0</v>
      </c>
      <c r="S570">
        <v>0</v>
      </c>
      <c r="T570">
        <v>0</v>
      </c>
    </row>
    <row r="571" spans="1:20" x14ac:dyDescent="0.3">
      <c r="A571" t="s">
        <v>49</v>
      </c>
      <c r="B571" t="s">
        <v>49</v>
      </c>
      <c r="C571" t="s">
        <v>49</v>
      </c>
      <c r="D571">
        <v>0</v>
      </c>
      <c r="E571">
        <v>0</v>
      </c>
      <c r="F571">
        <v>0</v>
      </c>
      <c r="G571">
        <v>0</v>
      </c>
      <c r="H571">
        <v>0</v>
      </c>
      <c r="I571">
        <v>0</v>
      </c>
      <c r="J571">
        <v>0</v>
      </c>
      <c r="K571">
        <v>0</v>
      </c>
      <c r="L571">
        <v>0</v>
      </c>
      <c r="M571">
        <v>0</v>
      </c>
      <c r="N571">
        <v>0</v>
      </c>
      <c r="O571">
        <v>0</v>
      </c>
      <c r="P571">
        <v>0</v>
      </c>
      <c r="Q571">
        <v>0</v>
      </c>
      <c r="R571">
        <v>0</v>
      </c>
      <c r="S571">
        <v>0</v>
      </c>
      <c r="T571">
        <v>0</v>
      </c>
    </row>
    <row r="572" spans="1:20" x14ac:dyDescent="0.3">
      <c r="A572" t="s">
        <v>49</v>
      </c>
      <c r="B572" t="s">
        <v>49</v>
      </c>
      <c r="C572" t="s">
        <v>49</v>
      </c>
      <c r="D572">
        <v>0</v>
      </c>
      <c r="E572">
        <v>0</v>
      </c>
      <c r="F572">
        <v>0</v>
      </c>
      <c r="G572">
        <v>0</v>
      </c>
      <c r="H572">
        <v>0</v>
      </c>
      <c r="I572">
        <v>0</v>
      </c>
      <c r="J572">
        <v>0</v>
      </c>
      <c r="K572">
        <v>0</v>
      </c>
      <c r="L572">
        <v>0</v>
      </c>
      <c r="M572">
        <v>0</v>
      </c>
      <c r="N572">
        <v>0</v>
      </c>
      <c r="O572">
        <v>0</v>
      </c>
      <c r="P572">
        <v>0</v>
      </c>
      <c r="Q572">
        <v>0</v>
      </c>
      <c r="R572">
        <v>0</v>
      </c>
      <c r="S572">
        <v>0</v>
      </c>
      <c r="T572">
        <v>0</v>
      </c>
    </row>
    <row r="573" spans="1:20" x14ac:dyDescent="0.3">
      <c r="A573" t="s">
        <v>49</v>
      </c>
      <c r="B573" t="s">
        <v>49</v>
      </c>
      <c r="C573" t="s">
        <v>49</v>
      </c>
      <c r="D573">
        <v>0</v>
      </c>
      <c r="E573">
        <v>0</v>
      </c>
      <c r="F573">
        <v>0</v>
      </c>
      <c r="G573">
        <v>0</v>
      </c>
      <c r="H573">
        <v>0</v>
      </c>
      <c r="I573">
        <v>0</v>
      </c>
      <c r="J573">
        <v>0</v>
      </c>
      <c r="K573">
        <v>0</v>
      </c>
      <c r="L573">
        <v>0</v>
      </c>
      <c r="M573">
        <v>0</v>
      </c>
      <c r="N573">
        <v>0</v>
      </c>
      <c r="O573">
        <v>0</v>
      </c>
      <c r="P573">
        <v>0</v>
      </c>
      <c r="Q573">
        <v>0</v>
      </c>
      <c r="R573">
        <v>0</v>
      </c>
      <c r="S573">
        <v>0</v>
      </c>
      <c r="T573">
        <v>0</v>
      </c>
    </row>
    <row r="574" spans="1:20" x14ac:dyDescent="0.3">
      <c r="A574" t="s">
        <v>49</v>
      </c>
      <c r="B574" t="s">
        <v>49</v>
      </c>
      <c r="C574" t="s">
        <v>49</v>
      </c>
      <c r="D574">
        <v>0</v>
      </c>
      <c r="E574">
        <v>0</v>
      </c>
      <c r="F574">
        <v>0</v>
      </c>
      <c r="G574">
        <v>0</v>
      </c>
      <c r="H574">
        <v>0</v>
      </c>
      <c r="I574">
        <v>0</v>
      </c>
      <c r="J574">
        <v>0</v>
      </c>
      <c r="K574">
        <v>0</v>
      </c>
      <c r="L574">
        <v>0</v>
      </c>
      <c r="M574">
        <v>0</v>
      </c>
      <c r="N574">
        <v>0</v>
      </c>
      <c r="O574">
        <v>0</v>
      </c>
      <c r="P574">
        <v>0</v>
      </c>
      <c r="Q574">
        <v>0</v>
      </c>
      <c r="R574">
        <v>0</v>
      </c>
      <c r="S574">
        <v>0</v>
      </c>
      <c r="T574">
        <v>0</v>
      </c>
    </row>
    <row r="575" spans="1:20" x14ac:dyDescent="0.3">
      <c r="A575" t="s">
        <v>49</v>
      </c>
      <c r="B575" t="s">
        <v>49</v>
      </c>
      <c r="C575" t="s">
        <v>49</v>
      </c>
      <c r="D575">
        <v>0</v>
      </c>
      <c r="E575">
        <v>0</v>
      </c>
      <c r="F575">
        <v>0</v>
      </c>
      <c r="G575">
        <v>0</v>
      </c>
      <c r="H575">
        <v>0</v>
      </c>
      <c r="I575">
        <v>0</v>
      </c>
      <c r="J575">
        <v>0</v>
      </c>
      <c r="K575">
        <v>0</v>
      </c>
      <c r="L575">
        <v>0</v>
      </c>
      <c r="M575">
        <v>0</v>
      </c>
      <c r="N575">
        <v>0</v>
      </c>
      <c r="O575">
        <v>0</v>
      </c>
      <c r="P575">
        <v>0</v>
      </c>
      <c r="Q575">
        <v>0</v>
      </c>
      <c r="R575">
        <v>0</v>
      </c>
      <c r="S575">
        <v>0</v>
      </c>
      <c r="T575">
        <v>0</v>
      </c>
    </row>
    <row r="576" spans="1:20" x14ac:dyDescent="0.3">
      <c r="A576" t="s">
        <v>49</v>
      </c>
      <c r="B576" t="s">
        <v>49</v>
      </c>
      <c r="C576" t="s">
        <v>49</v>
      </c>
      <c r="D576">
        <v>0</v>
      </c>
      <c r="E576">
        <v>0</v>
      </c>
      <c r="F576">
        <v>0</v>
      </c>
      <c r="G576">
        <v>0</v>
      </c>
      <c r="H576">
        <v>0</v>
      </c>
      <c r="I576">
        <v>0</v>
      </c>
      <c r="J576">
        <v>0</v>
      </c>
      <c r="K576">
        <v>0</v>
      </c>
      <c r="L576">
        <v>0</v>
      </c>
      <c r="M576">
        <v>0</v>
      </c>
      <c r="N576">
        <v>0</v>
      </c>
      <c r="O576">
        <v>0</v>
      </c>
      <c r="P576">
        <v>0</v>
      </c>
      <c r="Q576">
        <v>0</v>
      </c>
      <c r="R576">
        <v>0</v>
      </c>
      <c r="S576">
        <v>0</v>
      </c>
      <c r="T576">
        <v>0</v>
      </c>
    </row>
    <row r="577" spans="1:20" x14ac:dyDescent="0.3">
      <c r="A577" t="s">
        <v>49</v>
      </c>
      <c r="B577" t="s">
        <v>49</v>
      </c>
      <c r="C577" t="s">
        <v>49</v>
      </c>
      <c r="D577">
        <v>0</v>
      </c>
      <c r="E577">
        <v>0</v>
      </c>
      <c r="F577">
        <v>0</v>
      </c>
      <c r="G577">
        <v>0</v>
      </c>
      <c r="H577">
        <v>0</v>
      </c>
      <c r="I577">
        <v>0</v>
      </c>
      <c r="J577">
        <v>0</v>
      </c>
      <c r="K577">
        <v>0</v>
      </c>
      <c r="L577">
        <v>0</v>
      </c>
      <c r="M577">
        <v>0</v>
      </c>
      <c r="N577">
        <v>0</v>
      </c>
      <c r="O577">
        <v>0</v>
      </c>
      <c r="P577">
        <v>0</v>
      </c>
      <c r="Q577">
        <v>0</v>
      </c>
      <c r="R577">
        <v>0</v>
      </c>
      <c r="S577">
        <v>0</v>
      </c>
      <c r="T577">
        <v>0</v>
      </c>
    </row>
    <row r="578" spans="1:20" x14ac:dyDescent="0.3">
      <c r="A578" t="s">
        <v>49</v>
      </c>
      <c r="B578" t="s">
        <v>49</v>
      </c>
      <c r="C578" t="s">
        <v>49</v>
      </c>
      <c r="D578">
        <v>0</v>
      </c>
      <c r="E578">
        <v>0</v>
      </c>
      <c r="F578">
        <v>0</v>
      </c>
      <c r="G578">
        <v>0</v>
      </c>
      <c r="H578">
        <v>0</v>
      </c>
      <c r="I578">
        <v>0</v>
      </c>
      <c r="J578">
        <v>0</v>
      </c>
      <c r="K578">
        <v>0</v>
      </c>
      <c r="L578">
        <v>0</v>
      </c>
      <c r="M578">
        <v>0</v>
      </c>
      <c r="N578">
        <v>0</v>
      </c>
      <c r="O578">
        <v>0</v>
      </c>
      <c r="P578">
        <v>0</v>
      </c>
      <c r="Q578">
        <v>0</v>
      </c>
      <c r="R578">
        <v>0</v>
      </c>
      <c r="S578">
        <v>0</v>
      </c>
      <c r="T578">
        <v>0</v>
      </c>
    </row>
    <row r="579" spans="1:20" x14ac:dyDescent="0.3">
      <c r="A579" t="s">
        <v>49</v>
      </c>
      <c r="B579" t="s">
        <v>49</v>
      </c>
      <c r="C579" t="s">
        <v>49</v>
      </c>
      <c r="D579">
        <v>0</v>
      </c>
      <c r="E579">
        <v>0</v>
      </c>
      <c r="F579">
        <v>0</v>
      </c>
      <c r="G579">
        <v>0</v>
      </c>
      <c r="H579">
        <v>0</v>
      </c>
      <c r="I579">
        <v>0</v>
      </c>
      <c r="J579">
        <v>0</v>
      </c>
      <c r="K579">
        <v>0</v>
      </c>
      <c r="L579">
        <v>0</v>
      </c>
      <c r="M579">
        <v>0</v>
      </c>
      <c r="N579">
        <v>0</v>
      </c>
      <c r="O579">
        <v>0</v>
      </c>
      <c r="P579">
        <v>0</v>
      </c>
      <c r="Q579">
        <v>0</v>
      </c>
      <c r="R579">
        <v>0</v>
      </c>
      <c r="S579">
        <v>0</v>
      </c>
      <c r="T579">
        <v>0</v>
      </c>
    </row>
    <row r="580" spans="1:20" x14ac:dyDescent="0.3">
      <c r="A580" t="s">
        <v>49</v>
      </c>
      <c r="B580" t="s">
        <v>49</v>
      </c>
      <c r="C580" t="s">
        <v>49</v>
      </c>
      <c r="D580">
        <v>0</v>
      </c>
      <c r="E580">
        <v>0</v>
      </c>
      <c r="F580">
        <v>0</v>
      </c>
      <c r="G580">
        <v>0</v>
      </c>
      <c r="H580">
        <v>0</v>
      </c>
      <c r="I580">
        <v>0</v>
      </c>
      <c r="J580">
        <v>0</v>
      </c>
      <c r="K580">
        <v>0</v>
      </c>
      <c r="L580">
        <v>0</v>
      </c>
      <c r="M580">
        <v>0</v>
      </c>
      <c r="N580">
        <v>0</v>
      </c>
      <c r="O580">
        <v>0</v>
      </c>
      <c r="P580">
        <v>0</v>
      </c>
      <c r="Q580">
        <v>0</v>
      </c>
      <c r="R580">
        <v>0</v>
      </c>
      <c r="S580">
        <v>0</v>
      </c>
      <c r="T580">
        <v>0</v>
      </c>
    </row>
    <row r="581" spans="1:20" x14ac:dyDescent="0.3">
      <c r="A581" t="s">
        <v>49</v>
      </c>
      <c r="B581" t="s">
        <v>49</v>
      </c>
      <c r="C581" t="s">
        <v>49</v>
      </c>
      <c r="D581">
        <v>0</v>
      </c>
      <c r="E581">
        <v>0</v>
      </c>
      <c r="F581">
        <v>0</v>
      </c>
      <c r="G581">
        <v>0</v>
      </c>
      <c r="H581">
        <v>0</v>
      </c>
      <c r="I581">
        <v>0</v>
      </c>
      <c r="J581">
        <v>0</v>
      </c>
      <c r="K581">
        <v>0</v>
      </c>
      <c r="L581">
        <v>0</v>
      </c>
      <c r="M581">
        <v>0</v>
      </c>
      <c r="N581">
        <v>0</v>
      </c>
      <c r="O581">
        <v>0</v>
      </c>
      <c r="P581">
        <v>0</v>
      </c>
      <c r="Q581">
        <v>0</v>
      </c>
      <c r="R581">
        <v>0</v>
      </c>
      <c r="S581">
        <v>0</v>
      </c>
      <c r="T581">
        <v>0</v>
      </c>
    </row>
    <row r="582" spans="1:20" x14ac:dyDescent="0.3">
      <c r="A582" t="s">
        <v>49</v>
      </c>
      <c r="B582" t="s">
        <v>49</v>
      </c>
      <c r="C582" t="s">
        <v>49</v>
      </c>
      <c r="D582">
        <v>0</v>
      </c>
      <c r="E582">
        <v>0</v>
      </c>
      <c r="F582">
        <v>0</v>
      </c>
      <c r="G582">
        <v>0</v>
      </c>
      <c r="H582">
        <v>0</v>
      </c>
      <c r="I582">
        <v>0</v>
      </c>
      <c r="J582">
        <v>0</v>
      </c>
      <c r="K582">
        <v>0</v>
      </c>
      <c r="L582">
        <v>0</v>
      </c>
      <c r="M582">
        <v>0</v>
      </c>
      <c r="N582">
        <v>0</v>
      </c>
      <c r="O582">
        <v>0</v>
      </c>
      <c r="P582">
        <v>0</v>
      </c>
      <c r="Q582">
        <v>0</v>
      </c>
      <c r="R582">
        <v>0</v>
      </c>
      <c r="S582">
        <v>0</v>
      </c>
      <c r="T582">
        <v>0</v>
      </c>
    </row>
    <row r="583" spans="1:20" x14ac:dyDescent="0.3">
      <c r="A583" t="s">
        <v>49</v>
      </c>
      <c r="B583" t="s">
        <v>49</v>
      </c>
      <c r="C583" t="s">
        <v>49</v>
      </c>
      <c r="D583">
        <v>0</v>
      </c>
      <c r="E583">
        <v>0</v>
      </c>
      <c r="F583">
        <v>0</v>
      </c>
      <c r="G583">
        <v>0</v>
      </c>
      <c r="H583">
        <v>0</v>
      </c>
      <c r="I583">
        <v>0</v>
      </c>
      <c r="J583">
        <v>0</v>
      </c>
      <c r="K583">
        <v>0</v>
      </c>
      <c r="L583">
        <v>0</v>
      </c>
      <c r="M583">
        <v>0</v>
      </c>
      <c r="N583">
        <v>0</v>
      </c>
      <c r="O583">
        <v>0</v>
      </c>
      <c r="P583">
        <v>0</v>
      </c>
      <c r="Q583">
        <v>0</v>
      </c>
      <c r="R583">
        <v>0</v>
      </c>
      <c r="S583">
        <v>0</v>
      </c>
      <c r="T583">
        <v>0</v>
      </c>
    </row>
    <row r="584" spans="1:20" x14ac:dyDescent="0.3">
      <c r="A584" t="s">
        <v>49</v>
      </c>
      <c r="B584" t="s">
        <v>49</v>
      </c>
      <c r="C584" t="s">
        <v>49</v>
      </c>
      <c r="D584">
        <v>0</v>
      </c>
      <c r="E584">
        <v>0</v>
      </c>
      <c r="F584">
        <v>0</v>
      </c>
      <c r="G584">
        <v>0</v>
      </c>
      <c r="H584">
        <v>0</v>
      </c>
      <c r="I584">
        <v>0</v>
      </c>
      <c r="J584">
        <v>0</v>
      </c>
      <c r="K584">
        <v>0</v>
      </c>
      <c r="L584">
        <v>0</v>
      </c>
      <c r="M584">
        <v>0</v>
      </c>
      <c r="N584">
        <v>0</v>
      </c>
      <c r="O584">
        <v>0</v>
      </c>
      <c r="P584">
        <v>0</v>
      </c>
      <c r="Q584">
        <v>0</v>
      </c>
      <c r="R584">
        <v>0</v>
      </c>
      <c r="S584">
        <v>0</v>
      </c>
      <c r="T584">
        <v>0</v>
      </c>
    </row>
    <row r="585" spans="1:20" x14ac:dyDescent="0.3">
      <c r="A585" t="s">
        <v>49</v>
      </c>
      <c r="B585" t="s">
        <v>49</v>
      </c>
      <c r="C585" t="s">
        <v>49</v>
      </c>
      <c r="D585">
        <v>0</v>
      </c>
      <c r="E585">
        <v>0</v>
      </c>
      <c r="F585">
        <v>0</v>
      </c>
      <c r="G585">
        <v>0</v>
      </c>
      <c r="H585">
        <v>0</v>
      </c>
      <c r="I585">
        <v>0</v>
      </c>
      <c r="J585">
        <v>0</v>
      </c>
      <c r="K585">
        <v>0</v>
      </c>
      <c r="L585">
        <v>0</v>
      </c>
      <c r="M585">
        <v>0</v>
      </c>
      <c r="N585">
        <v>0</v>
      </c>
      <c r="O585">
        <v>0</v>
      </c>
      <c r="P585">
        <v>0</v>
      </c>
      <c r="Q585">
        <v>0</v>
      </c>
      <c r="R585">
        <v>0</v>
      </c>
      <c r="S585">
        <v>0</v>
      </c>
      <c r="T585">
        <v>0</v>
      </c>
    </row>
    <row r="586" spans="1:20" x14ac:dyDescent="0.3">
      <c r="A586" t="s">
        <v>49</v>
      </c>
      <c r="B586" t="s">
        <v>49</v>
      </c>
      <c r="C586" t="s">
        <v>49</v>
      </c>
      <c r="D586">
        <v>0</v>
      </c>
      <c r="E586">
        <v>0</v>
      </c>
      <c r="F586">
        <v>0</v>
      </c>
      <c r="G586">
        <v>0</v>
      </c>
      <c r="H586">
        <v>0</v>
      </c>
      <c r="I586">
        <v>0</v>
      </c>
      <c r="J586">
        <v>0</v>
      </c>
      <c r="K586">
        <v>0</v>
      </c>
      <c r="L586">
        <v>0</v>
      </c>
      <c r="M586">
        <v>0</v>
      </c>
      <c r="N586">
        <v>0</v>
      </c>
      <c r="O586">
        <v>0</v>
      </c>
      <c r="P586">
        <v>0</v>
      </c>
      <c r="Q586">
        <v>0</v>
      </c>
      <c r="R586">
        <v>0</v>
      </c>
      <c r="S586">
        <v>0</v>
      </c>
      <c r="T586">
        <v>0</v>
      </c>
    </row>
    <row r="587" spans="1:20" x14ac:dyDescent="0.3">
      <c r="A587" t="s">
        <v>49</v>
      </c>
      <c r="B587" t="s">
        <v>49</v>
      </c>
      <c r="C587" t="s">
        <v>49</v>
      </c>
      <c r="D587">
        <v>0</v>
      </c>
      <c r="E587">
        <v>0</v>
      </c>
      <c r="F587">
        <v>0</v>
      </c>
      <c r="G587">
        <v>0</v>
      </c>
      <c r="H587">
        <v>0</v>
      </c>
      <c r="I587">
        <v>0</v>
      </c>
      <c r="J587">
        <v>0</v>
      </c>
      <c r="K587">
        <v>0</v>
      </c>
      <c r="L587">
        <v>0</v>
      </c>
      <c r="M587">
        <v>0</v>
      </c>
      <c r="N587">
        <v>0</v>
      </c>
      <c r="O587">
        <v>0</v>
      </c>
      <c r="P587">
        <v>0</v>
      </c>
      <c r="Q587">
        <v>0</v>
      </c>
      <c r="R587">
        <v>0</v>
      </c>
      <c r="S587">
        <v>0</v>
      </c>
      <c r="T587">
        <v>0</v>
      </c>
    </row>
    <row r="588" spans="1:20" x14ac:dyDescent="0.3">
      <c r="A588" t="s">
        <v>49</v>
      </c>
      <c r="B588" t="s">
        <v>49</v>
      </c>
      <c r="C588" t="s">
        <v>49</v>
      </c>
      <c r="D588">
        <v>0</v>
      </c>
      <c r="E588">
        <v>0</v>
      </c>
      <c r="F588">
        <v>0</v>
      </c>
      <c r="G588">
        <v>0</v>
      </c>
      <c r="H588">
        <v>0</v>
      </c>
      <c r="I588">
        <v>0</v>
      </c>
      <c r="J588">
        <v>0</v>
      </c>
      <c r="K588">
        <v>0</v>
      </c>
      <c r="L588">
        <v>0</v>
      </c>
      <c r="M588">
        <v>0</v>
      </c>
      <c r="N588">
        <v>0</v>
      </c>
      <c r="O588">
        <v>0</v>
      </c>
      <c r="P588">
        <v>0</v>
      </c>
      <c r="Q588">
        <v>0</v>
      </c>
      <c r="R588">
        <v>0</v>
      </c>
      <c r="S588">
        <v>0</v>
      </c>
      <c r="T588">
        <v>0</v>
      </c>
    </row>
    <row r="589" spans="1:20" x14ac:dyDescent="0.3">
      <c r="A589" t="s">
        <v>49</v>
      </c>
      <c r="B589" t="s">
        <v>49</v>
      </c>
      <c r="C589" t="s">
        <v>49</v>
      </c>
      <c r="D589">
        <v>0</v>
      </c>
      <c r="E589">
        <v>0</v>
      </c>
      <c r="F589">
        <v>0</v>
      </c>
      <c r="G589">
        <v>0</v>
      </c>
      <c r="H589">
        <v>0</v>
      </c>
      <c r="I589">
        <v>0</v>
      </c>
      <c r="J589">
        <v>0</v>
      </c>
      <c r="K589">
        <v>0</v>
      </c>
      <c r="L589">
        <v>0</v>
      </c>
      <c r="M589">
        <v>0</v>
      </c>
      <c r="N589">
        <v>0</v>
      </c>
      <c r="O589">
        <v>0</v>
      </c>
      <c r="P589">
        <v>0</v>
      </c>
      <c r="Q589">
        <v>0</v>
      </c>
      <c r="R589">
        <v>0</v>
      </c>
      <c r="S589">
        <v>0</v>
      </c>
      <c r="T589">
        <v>0</v>
      </c>
    </row>
    <row r="590" spans="1:20" x14ac:dyDescent="0.3">
      <c r="A590" t="s">
        <v>49</v>
      </c>
      <c r="B590" t="s">
        <v>49</v>
      </c>
      <c r="C590" t="s">
        <v>49</v>
      </c>
      <c r="D590">
        <v>0</v>
      </c>
      <c r="E590">
        <v>0</v>
      </c>
      <c r="F590">
        <v>0</v>
      </c>
      <c r="G590">
        <v>0</v>
      </c>
      <c r="H590">
        <v>0</v>
      </c>
      <c r="I590">
        <v>0</v>
      </c>
      <c r="J590">
        <v>0</v>
      </c>
      <c r="K590">
        <v>0</v>
      </c>
      <c r="L590">
        <v>0</v>
      </c>
      <c r="M590">
        <v>0</v>
      </c>
      <c r="N590">
        <v>0</v>
      </c>
      <c r="O590">
        <v>0</v>
      </c>
      <c r="P590">
        <v>0</v>
      </c>
      <c r="Q590">
        <v>0</v>
      </c>
      <c r="R590">
        <v>0</v>
      </c>
      <c r="S590">
        <v>0</v>
      </c>
      <c r="T590">
        <v>0</v>
      </c>
    </row>
    <row r="591" spans="1:20" x14ac:dyDescent="0.3">
      <c r="A591" t="s">
        <v>49</v>
      </c>
      <c r="B591" t="s">
        <v>49</v>
      </c>
      <c r="C591" t="s">
        <v>49</v>
      </c>
      <c r="D591">
        <v>0</v>
      </c>
      <c r="E591">
        <v>0</v>
      </c>
      <c r="F591">
        <v>0</v>
      </c>
      <c r="G591">
        <v>0</v>
      </c>
      <c r="H591">
        <v>0</v>
      </c>
      <c r="I591">
        <v>0</v>
      </c>
      <c r="J591">
        <v>0</v>
      </c>
      <c r="K591">
        <v>0</v>
      </c>
      <c r="L591">
        <v>0</v>
      </c>
      <c r="M591">
        <v>0</v>
      </c>
      <c r="N591">
        <v>0</v>
      </c>
      <c r="O591">
        <v>0</v>
      </c>
      <c r="P591">
        <v>0</v>
      </c>
      <c r="Q591">
        <v>0</v>
      </c>
      <c r="R591">
        <v>0</v>
      </c>
      <c r="S591">
        <v>0</v>
      </c>
      <c r="T591">
        <v>0</v>
      </c>
    </row>
    <row r="592" spans="1:20" x14ac:dyDescent="0.3">
      <c r="A592" t="s">
        <v>49</v>
      </c>
      <c r="B592" t="s">
        <v>49</v>
      </c>
      <c r="C592" t="s">
        <v>49</v>
      </c>
      <c r="D592">
        <v>0</v>
      </c>
      <c r="E592">
        <v>0</v>
      </c>
      <c r="F592">
        <v>0</v>
      </c>
      <c r="G592">
        <v>0</v>
      </c>
      <c r="H592">
        <v>0</v>
      </c>
      <c r="I592">
        <v>0</v>
      </c>
      <c r="J592">
        <v>0</v>
      </c>
      <c r="K592">
        <v>0</v>
      </c>
      <c r="L592">
        <v>0</v>
      </c>
      <c r="M592">
        <v>0</v>
      </c>
      <c r="N592">
        <v>0</v>
      </c>
      <c r="O592">
        <v>0</v>
      </c>
      <c r="P592">
        <v>0</v>
      </c>
      <c r="Q592">
        <v>0</v>
      </c>
      <c r="R592">
        <v>0</v>
      </c>
      <c r="S592">
        <v>0</v>
      </c>
      <c r="T592">
        <v>0</v>
      </c>
    </row>
    <row r="593" spans="1:20" x14ac:dyDescent="0.3">
      <c r="A593" t="s">
        <v>49</v>
      </c>
      <c r="B593" t="s">
        <v>49</v>
      </c>
      <c r="C593" t="s">
        <v>49</v>
      </c>
      <c r="D593">
        <v>0</v>
      </c>
      <c r="E593">
        <v>0</v>
      </c>
      <c r="F593">
        <v>0</v>
      </c>
      <c r="G593">
        <v>0</v>
      </c>
      <c r="H593">
        <v>0</v>
      </c>
      <c r="I593">
        <v>0</v>
      </c>
      <c r="J593">
        <v>0</v>
      </c>
      <c r="K593">
        <v>0</v>
      </c>
      <c r="L593">
        <v>0</v>
      </c>
      <c r="M593">
        <v>0</v>
      </c>
      <c r="N593">
        <v>0</v>
      </c>
      <c r="O593">
        <v>0</v>
      </c>
      <c r="P593">
        <v>0</v>
      </c>
      <c r="Q593">
        <v>0</v>
      </c>
      <c r="R593">
        <v>0</v>
      </c>
      <c r="S593">
        <v>0</v>
      </c>
      <c r="T593">
        <v>0</v>
      </c>
    </row>
    <row r="594" spans="1:20" x14ac:dyDescent="0.3">
      <c r="A594" t="s">
        <v>49</v>
      </c>
      <c r="B594" t="s">
        <v>49</v>
      </c>
      <c r="C594" t="s">
        <v>49</v>
      </c>
      <c r="D594">
        <v>0</v>
      </c>
      <c r="E594">
        <v>0</v>
      </c>
      <c r="F594">
        <v>0</v>
      </c>
      <c r="G594">
        <v>0</v>
      </c>
      <c r="H594">
        <v>0</v>
      </c>
      <c r="I594">
        <v>0</v>
      </c>
      <c r="J594">
        <v>0</v>
      </c>
      <c r="K594">
        <v>0</v>
      </c>
      <c r="L594">
        <v>0</v>
      </c>
      <c r="M594">
        <v>0</v>
      </c>
      <c r="N594">
        <v>0</v>
      </c>
      <c r="O594">
        <v>0</v>
      </c>
      <c r="P594">
        <v>0</v>
      </c>
      <c r="Q594">
        <v>0</v>
      </c>
      <c r="R594">
        <v>0</v>
      </c>
      <c r="S594">
        <v>0</v>
      </c>
      <c r="T594">
        <v>0</v>
      </c>
    </row>
    <row r="595" spans="1:20" x14ac:dyDescent="0.3">
      <c r="A595" t="s">
        <v>49</v>
      </c>
      <c r="B595" t="s">
        <v>49</v>
      </c>
      <c r="C595" t="s">
        <v>49</v>
      </c>
      <c r="D595">
        <v>0</v>
      </c>
      <c r="E595">
        <v>0</v>
      </c>
      <c r="F595">
        <v>0</v>
      </c>
      <c r="G595">
        <v>0</v>
      </c>
      <c r="H595">
        <v>0</v>
      </c>
      <c r="I595">
        <v>0</v>
      </c>
      <c r="J595">
        <v>0</v>
      </c>
      <c r="K595">
        <v>0</v>
      </c>
      <c r="L595">
        <v>0</v>
      </c>
      <c r="M595">
        <v>0</v>
      </c>
      <c r="N595">
        <v>0</v>
      </c>
      <c r="O595">
        <v>0</v>
      </c>
      <c r="P595">
        <v>0</v>
      </c>
      <c r="Q595">
        <v>0</v>
      </c>
      <c r="R595">
        <v>0</v>
      </c>
      <c r="S595">
        <v>0</v>
      </c>
      <c r="T595">
        <v>0</v>
      </c>
    </row>
    <row r="596" spans="1:20" x14ac:dyDescent="0.3">
      <c r="A596" t="s">
        <v>49</v>
      </c>
      <c r="B596" t="s">
        <v>49</v>
      </c>
      <c r="C596" t="s">
        <v>49</v>
      </c>
      <c r="D596">
        <v>0</v>
      </c>
      <c r="E596">
        <v>0</v>
      </c>
      <c r="F596">
        <v>0</v>
      </c>
      <c r="G596">
        <v>0</v>
      </c>
      <c r="H596">
        <v>0</v>
      </c>
      <c r="I596">
        <v>0</v>
      </c>
      <c r="J596">
        <v>0</v>
      </c>
      <c r="K596">
        <v>0</v>
      </c>
      <c r="L596">
        <v>0</v>
      </c>
      <c r="M596">
        <v>0</v>
      </c>
      <c r="N596">
        <v>0</v>
      </c>
      <c r="O596">
        <v>0</v>
      </c>
      <c r="P596">
        <v>0</v>
      </c>
      <c r="Q596">
        <v>0</v>
      </c>
      <c r="R596">
        <v>0</v>
      </c>
      <c r="S596">
        <v>0</v>
      </c>
      <c r="T596">
        <v>0</v>
      </c>
    </row>
    <row r="597" spans="1:20" x14ac:dyDescent="0.3">
      <c r="A597" t="s">
        <v>49</v>
      </c>
      <c r="B597" t="s">
        <v>49</v>
      </c>
      <c r="C597" t="s">
        <v>49</v>
      </c>
      <c r="D597">
        <v>0</v>
      </c>
      <c r="E597">
        <v>0</v>
      </c>
      <c r="F597">
        <v>0</v>
      </c>
      <c r="G597">
        <v>0</v>
      </c>
      <c r="H597">
        <v>0</v>
      </c>
      <c r="I597">
        <v>0</v>
      </c>
      <c r="J597">
        <v>0</v>
      </c>
      <c r="K597">
        <v>0</v>
      </c>
      <c r="L597">
        <v>0</v>
      </c>
      <c r="M597">
        <v>0</v>
      </c>
      <c r="N597">
        <v>0</v>
      </c>
      <c r="O597">
        <v>0</v>
      </c>
      <c r="P597">
        <v>0</v>
      </c>
      <c r="Q597">
        <v>0</v>
      </c>
      <c r="R597">
        <v>0</v>
      </c>
      <c r="S597">
        <v>0</v>
      </c>
      <c r="T597">
        <v>0</v>
      </c>
    </row>
    <row r="598" spans="1:20" x14ac:dyDescent="0.3">
      <c r="A598" t="s">
        <v>49</v>
      </c>
      <c r="B598" t="s">
        <v>49</v>
      </c>
      <c r="C598" t="s">
        <v>49</v>
      </c>
      <c r="D598">
        <v>0</v>
      </c>
      <c r="E598">
        <v>0</v>
      </c>
      <c r="F598">
        <v>0</v>
      </c>
      <c r="G598">
        <v>0</v>
      </c>
      <c r="H598">
        <v>0</v>
      </c>
      <c r="I598">
        <v>0</v>
      </c>
      <c r="J598">
        <v>0</v>
      </c>
      <c r="K598">
        <v>0</v>
      </c>
      <c r="L598">
        <v>0</v>
      </c>
      <c r="M598">
        <v>0</v>
      </c>
      <c r="N598">
        <v>0</v>
      </c>
      <c r="O598">
        <v>0</v>
      </c>
      <c r="P598">
        <v>0</v>
      </c>
      <c r="Q598">
        <v>0</v>
      </c>
      <c r="R598">
        <v>0</v>
      </c>
      <c r="S598">
        <v>0</v>
      </c>
      <c r="T598">
        <v>0</v>
      </c>
    </row>
    <row r="599" spans="1:20" x14ac:dyDescent="0.3">
      <c r="A599" t="s">
        <v>49</v>
      </c>
      <c r="B599" t="s">
        <v>49</v>
      </c>
      <c r="C599" t="s">
        <v>49</v>
      </c>
      <c r="D599">
        <v>0</v>
      </c>
      <c r="E599">
        <v>0</v>
      </c>
      <c r="F599">
        <v>0</v>
      </c>
      <c r="G599">
        <v>0</v>
      </c>
      <c r="H599">
        <v>0</v>
      </c>
      <c r="I599">
        <v>0</v>
      </c>
      <c r="J599">
        <v>0</v>
      </c>
      <c r="K599">
        <v>0</v>
      </c>
      <c r="L599">
        <v>0</v>
      </c>
      <c r="M599">
        <v>0</v>
      </c>
      <c r="N599">
        <v>0</v>
      </c>
      <c r="O599">
        <v>0</v>
      </c>
      <c r="P599">
        <v>0</v>
      </c>
      <c r="Q599">
        <v>0</v>
      </c>
      <c r="R599">
        <v>0</v>
      </c>
      <c r="S599">
        <v>0</v>
      </c>
      <c r="T599">
        <v>0</v>
      </c>
    </row>
    <row r="600" spans="1:20" x14ac:dyDescent="0.3">
      <c r="A600" t="s">
        <v>49</v>
      </c>
      <c r="B600" t="s">
        <v>49</v>
      </c>
      <c r="C600" t="s">
        <v>49</v>
      </c>
      <c r="D600">
        <v>0</v>
      </c>
      <c r="E600">
        <v>0</v>
      </c>
      <c r="F600">
        <v>0</v>
      </c>
      <c r="G600">
        <v>0</v>
      </c>
      <c r="H600">
        <v>0</v>
      </c>
      <c r="I600">
        <v>0</v>
      </c>
      <c r="J600">
        <v>0</v>
      </c>
      <c r="K600">
        <v>0</v>
      </c>
      <c r="L600">
        <v>0</v>
      </c>
      <c r="M600">
        <v>0</v>
      </c>
      <c r="N600">
        <v>0</v>
      </c>
      <c r="O600">
        <v>0</v>
      </c>
      <c r="P600">
        <v>0</v>
      </c>
      <c r="Q600">
        <v>0</v>
      </c>
      <c r="R600">
        <v>0</v>
      </c>
      <c r="S600">
        <v>0</v>
      </c>
      <c r="T600">
        <v>0</v>
      </c>
    </row>
    <row r="601" spans="1:20" x14ac:dyDescent="0.3">
      <c r="A601" t="s">
        <v>49</v>
      </c>
      <c r="B601" t="s">
        <v>49</v>
      </c>
      <c r="C601" t="s">
        <v>49</v>
      </c>
      <c r="D601">
        <v>0</v>
      </c>
      <c r="E601">
        <v>0</v>
      </c>
      <c r="F601">
        <v>0</v>
      </c>
      <c r="G601">
        <v>0</v>
      </c>
      <c r="H601">
        <v>0</v>
      </c>
      <c r="I601">
        <v>0</v>
      </c>
      <c r="J601">
        <v>0</v>
      </c>
      <c r="K601">
        <v>0</v>
      </c>
      <c r="L601">
        <v>0</v>
      </c>
      <c r="M601">
        <v>0</v>
      </c>
      <c r="N601">
        <v>0</v>
      </c>
      <c r="O601">
        <v>0</v>
      </c>
      <c r="P601">
        <v>0</v>
      </c>
      <c r="Q601">
        <v>0</v>
      </c>
      <c r="R601">
        <v>0</v>
      </c>
      <c r="S601">
        <v>0</v>
      </c>
      <c r="T601">
        <v>0</v>
      </c>
    </row>
    <row r="602" spans="1:20" x14ac:dyDescent="0.3">
      <c r="A602" t="s">
        <v>49</v>
      </c>
      <c r="B602" t="s">
        <v>49</v>
      </c>
      <c r="C602" t="s">
        <v>49</v>
      </c>
      <c r="D602">
        <v>0</v>
      </c>
      <c r="E602">
        <v>0</v>
      </c>
      <c r="F602">
        <v>0</v>
      </c>
      <c r="G602">
        <v>0</v>
      </c>
      <c r="H602">
        <v>0</v>
      </c>
      <c r="I602">
        <v>0</v>
      </c>
      <c r="J602">
        <v>0</v>
      </c>
      <c r="K602">
        <v>0</v>
      </c>
      <c r="L602">
        <v>0</v>
      </c>
      <c r="M602">
        <v>0</v>
      </c>
      <c r="N602">
        <v>0</v>
      </c>
      <c r="O602">
        <v>0</v>
      </c>
      <c r="P602">
        <v>0</v>
      </c>
      <c r="Q602">
        <v>0</v>
      </c>
      <c r="R602">
        <v>0</v>
      </c>
      <c r="S602">
        <v>0</v>
      </c>
      <c r="T602">
        <v>0</v>
      </c>
    </row>
    <row r="603" spans="1:20" x14ac:dyDescent="0.3">
      <c r="A603" t="s">
        <v>49</v>
      </c>
      <c r="B603" t="s">
        <v>49</v>
      </c>
      <c r="C603" t="s">
        <v>49</v>
      </c>
      <c r="D603">
        <v>0</v>
      </c>
      <c r="E603">
        <v>0</v>
      </c>
      <c r="F603">
        <v>0</v>
      </c>
      <c r="G603">
        <v>0</v>
      </c>
      <c r="H603">
        <v>0</v>
      </c>
      <c r="I603">
        <v>0</v>
      </c>
      <c r="J603">
        <v>0</v>
      </c>
      <c r="K603">
        <v>0</v>
      </c>
      <c r="L603">
        <v>0</v>
      </c>
      <c r="M603">
        <v>0</v>
      </c>
      <c r="N603">
        <v>0</v>
      </c>
      <c r="O603">
        <v>0</v>
      </c>
      <c r="P603">
        <v>0</v>
      </c>
      <c r="Q603">
        <v>0</v>
      </c>
      <c r="R603">
        <v>0</v>
      </c>
      <c r="S603">
        <v>0</v>
      </c>
      <c r="T603">
        <v>0</v>
      </c>
    </row>
    <row r="604" spans="1:20" x14ac:dyDescent="0.3">
      <c r="A604" t="s">
        <v>49</v>
      </c>
      <c r="B604" t="s">
        <v>49</v>
      </c>
      <c r="C604" t="s">
        <v>49</v>
      </c>
      <c r="D604">
        <v>0</v>
      </c>
      <c r="E604">
        <v>0</v>
      </c>
      <c r="F604">
        <v>0</v>
      </c>
      <c r="G604">
        <v>0</v>
      </c>
      <c r="H604">
        <v>0</v>
      </c>
      <c r="I604">
        <v>0</v>
      </c>
      <c r="J604">
        <v>0</v>
      </c>
      <c r="K604">
        <v>0</v>
      </c>
      <c r="L604">
        <v>0</v>
      </c>
      <c r="M604">
        <v>0</v>
      </c>
      <c r="N604">
        <v>0</v>
      </c>
      <c r="O604">
        <v>0</v>
      </c>
      <c r="P604">
        <v>0</v>
      </c>
      <c r="Q604">
        <v>0</v>
      </c>
      <c r="R604">
        <v>0</v>
      </c>
      <c r="S604">
        <v>0</v>
      </c>
      <c r="T604">
        <v>0</v>
      </c>
    </row>
    <row r="605" spans="1:20" x14ac:dyDescent="0.3">
      <c r="A605" t="s">
        <v>49</v>
      </c>
      <c r="B605" t="s">
        <v>49</v>
      </c>
      <c r="C605" t="s">
        <v>49</v>
      </c>
      <c r="D605">
        <v>0</v>
      </c>
      <c r="E605">
        <v>0</v>
      </c>
      <c r="F605">
        <v>0</v>
      </c>
      <c r="G605">
        <v>0</v>
      </c>
      <c r="H605">
        <v>0</v>
      </c>
      <c r="I605">
        <v>0</v>
      </c>
      <c r="J605">
        <v>0</v>
      </c>
      <c r="K605">
        <v>0</v>
      </c>
      <c r="L605">
        <v>0</v>
      </c>
      <c r="M605">
        <v>0</v>
      </c>
      <c r="N605">
        <v>0</v>
      </c>
      <c r="O605">
        <v>0</v>
      </c>
      <c r="P605">
        <v>0</v>
      </c>
      <c r="Q605">
        <v>0</v>
      </c>
      <c r="R605">
        <v>0</v>
      </c>
      <c r="S605">
        <v>0</v>
      </c>
      <c r="T605">
        <v>0</v>
      </c>
    </row>
    <row r="606" spans="1:20" x14ac:dyDescent="0.3">
      <c r="A606" t="s">
        <v>49</v>
      </c>
      <c r="B606" t="s">
        <v>49</v>
      </c>
      <c r="C606" t="s">
        <v>49</v>
      </c>
      <c r="D606">
        <v>0</v>
      </c>
      <c r="E606">
        <v>0</v>
      </c>
      <c r="F606">
        <v>0</v>
      </c>
      <c r="G606">
        <v>0</v>
      </c>
      <c r="H606">
        <v>0</v>
      </c>
      <c r="I606">
        <v>0</v>
      </c>
      <c r="J606">
        <v>0</v>
      </c>
      <c r="K606">
        <v>0</v>
      </c>
      <c r="L606">
        <v>0</v>
      </c>
      <c r="M606">
        <v>0</v>
      </c>
      <c r="N606">
        <v>0</v>
      </c>
      <c r="O606">
        <v>0</v>
      </c>
      <c r="P606">
        <v>0</v>
      </c>
      <c r="Q606">
        <v>0</v>
      </c>
      <c r="R606">
        <v>0</v>
      </c>
      <c r="S606">
        <v>0</v>
      </c>
      <c r="T606">
        <v>0</v>
      </c>
    </row>
    <row r="607" spans="1:20" x14ac:dyDescent="0.3">
      <c r="A607" t="s">
        <v>49</v>
      </c>
      <c r="B607" t="s">
        <v>49</v>
      </c>
      <c r="C607" t="s">
        <v>49</v>
      </c>
      <c r="D607">
        <v>0</v>
      </c>
      <c r="E607">
        <v>0</v>
      </c>
      <c r="F607">
        <v>0</v>
      </c>
      <c r="G607">
        <v>0</v>
      </c>
      <c r="H607">
        <v>0</v>
      </c>
      <c r="I607">
        <v>0</v>
      </c>
      <c r="J607">
        <v>0</v>
      </c>
      <c r="K607">
        <v>0</v>
      </c>
      <c r="L607">
        <v>0</v>
      </c>
      <c r="M607">
        <v>0</v>
      </c>
      <c r="N607">
        <v>0</v>
      </c>
      <c r="O607">
        <v>0</v>
      </c>
      <c r="P607">
        <v>0</v>
      </c>
      <c r="Q607">
        <v>0</v>
      </c>
      <c r="R607">
        <v>0</v>
      </c>
      <c r="S607">
        <v>0</v>
      </c>
      <c r="T607">
        <v>0</v>
      </c>
    </row>
    <row r="608" spans="1:20" x14ac:dyDescent="0.3">
      <c r="A608" t="s">
        <v>49</v>
      </c>
      <c r="B608" t="s">
        <v>49</v>
      </c>
      <c r="C608" t="s">
        <v>49</v>
      </c>
      <c r="D608">
        <v>0</v>
      </c>
      <c r="E608">
        <v>0</v>
      </c>
      <c r="F608">
        <v>0</v>
      </c>
      <c r="G608">
        <v>0</v>
      </c>
      <c r="H608">
        <v>0</v>
      </c>
      <c r="I608">
        <v>0</v>
      </c>
      <c r="J608">
        <v>0</v>
      </c>
      <c r="K608">
        <v>0</v>
      </c>
      <c r="L608">
        <v>0</v>
      </c>
      <c r="M608">
        <v>0</v>
      </c>
      <c r="N608">
        <v>0</v>
      </c>
      <c r="O608">
        <v>0</v>
      </c>
      <c r="P608">
        <v>0</v>
      </c>
      <c r="Q608">
        <v>0</v>
      </c>
      <c r="R608">
        <v>0</v>
      </c>
      <c r="S608">
        <v>0</v>
      </c>
      <c r="T608">
        <v>0</v>
      </c>
    </row>
    <row r="609" spans="1:20" x14ac:dyDescent="0.3">
      <c r="A609" t="s">
        <v>49</v>
      </c>
      <c r="B609" t="s">
        <v>49</v>
      </c>
      <c r="C609" t="s">
        <v>49</v>
      </c>
      <c r="D609">
        <v>0</v>
      </c>
      <c r="E609">
        <v>0</v>
      </c>
      <c r="F609">
        <v>0</v>
      </c>
      <c r="G609">
        <v>0</v>
      </c>
      <c r="H609">
        <v>0</v>
      </c>
      <c r="I609">
        <v>0</v>
      </c>
      <c r="J609">
        <v>0</v>
      </c>
      <c r="K609">
        <v>0</v>
      </c>
      <c r="L609">
        <v>0</v>
      </c>
      <c r="M609">
        <v>0</v>
      </c>
      <c r="N609">
        <v>0</v>
      </c>
      <c r="O609">
        <v>0</v>
      </c>
      <c r="P609">
        <v>0</v>
      </c>
      <c r="Q609">
        <v>0</v>
      </c>
      <c r="R609">
        <v>0</v>
      </c>
      <c r="S609">
        <v>0</v>
      </c>
      <c r="T609">
        <v>0</v>
      </c>
    </row>
    <row r="610" spans="1:20" x14ac:dyDescent="0.3">
      <c r="A610" t="s">
        <v>49</v>
      </c>
      <c r="B610" t="s">
        <v>49</v>
      </c>
      <c r="C610" t="s">
        <v>49</v>
      </c>
      <c r="D610">
        <v>0</v>
      </c>
      <c r="E610">
        <v>0</v>
      </c>
      <c r="F610">
        <v>0</v>
      </c>
      <c r="G610">
        <v>0</v>
      </c>
      <c r="H610">
        <v>0</v>
      </c>
      <c r="I610">
        <v>0</v>
      </c>
      <c r="J610">
        <v>0</v>
      </c>
      <c r="K610">
        <v>0</v>
      </c>
      <c r="L610">
        <v>0</v>
      </c>
      <c r="M610">
        <v>0</v>
      </c>
      <c r="N610">
        <v>0</v>
      </c>
      <c r="O610">
        <v>0</v>
      </c>
      <c r="P610">
        <v>0</v>
      </c>
      <c r="Q610">
        <v>0</v>
      </c>
      <c r="R610">
        <v>0</v>
      </c>
      <c r="S610">
        <v>0</v>
      </c>
      <c r="T610">
        <v>0</v>
      </c>
    </row>
    <row r="611" spans="1:20" x14ac:dyDescent="0.3">
      <c r="A611" t="s">
        <v>49</v>
      </c>
      <c r="B611" t="s">
        <v>49</v>
      </c>
      <c r="C611" t="s">
        <v>49</v>
      </c>
      <c r="D611">
        <v>0</v>
      </c>
      <c r="E611">
        <v>0</v>
      </c>
      <c r="F611">
        <v>0</v>
      </c>
      <c r="G611">
        <v>0</v>
      </c>
      <c r="H611">
        <v>0</v>
      </c>
      <c r="I611">
        <v>0</v>
      </c>
      <c r="J611">
        <v>0</v>
      </c>
      <c r="K611">
        <v>0</v>
      </c>
      <c r="L611">
        <v>0</v>
      </c>
      <c r="M611">
        <v>0</v>
      </c>
      <c r="N611">
        <v>0</v>
      </c>
      <c r="O611">
        <v>0</v>
      </c>
      <c r="P611">
        <v>0</v>
      </c>
      <c r="Q611">
        <v>0</v>
      </c>
      <c r="R611">
        <v>0</v>
      </c>
      <c r="S611">
        <v>0</v>
      </c>
      <c r="T611">
        <v>0</v>
      </c>
    </row>
    <row r="612" spans="1:20" x14ac:dyDescent="0.3">
      <c r="A612" t="s">
        <v>49</v>
      </c>
      <c r="B612" t="s">
        <v>49</v>
      </c>
      <c r="C612" t="s">
        <v>49</v>
      </c>
      <c r="D612">
        <v>0</v>
      </c>
      <c r="E612">
        <v>0</v>
      </c>
      <c r="F612">
        <v>0</v>
      </c>
      <c r="G612">
        <v>0</v>
      </c>
      <c r="H612">
        <v>0</v>
      </c>
      <c r="I612">
        <v>0</v>
      </c>
      <c r="J612">
        <v>0</v>
      </c>
      <c r="K612">
        <v>0</v>
      </c>
      <c r="L612">
        <v>0</v>
      </c>
      <c r="M612">
        <v>0</v>
      </c>
      <c r="N612">
        <v>0</v>
      </c>
      <c r="O612">
        <v>0</v>
      </c>
      <c r="P612">
        <v>0</v>
      </c>
      <c r="Q612">
        <v>0</v>
      </c>
      <c r="R612">
        <v>0</v>
      </c>
      <c r="S612">
        <v>0</v>
      </c>
      <c r="T612">
        <v>0</v>
      </c>
    </row>
    <row r="613" spans="1:20" x14ac:dyDescent="0.3">
      <c r="A613" t="s">
        <v>49</v>
      </c>
      <c r="B613" t="s">
        <v>49</v>
      </c>
      <c r="C613" t="s">
        <v>49</v>
      </c>
      <c r="D613">
        <v>0</v>
      </c>
      <c r="E613">
        <v>0</v>
      </c>
      <c r="F613">
        <v>0</v>
      </c>
      <c r="G613">
        <v>0</v>
      </c>
      <c r="H613">
        <v>0</v>
      </c>
      <c r="I613">
        <v>0</v>
      </c>
      <c r="J613">
        <v>0</v>
      </c>
      <c r="K613">
        <v>0</v>
      </c>
      <c r="L613">
        <v>0</v>
      </c>
      <c r="M613">
        <v>0</v>
      </c>
      <c r="N613">
        <v>0</v>
      </c>
      <c r="O613">
        <v>0</v>
      </c>
      <c r="P613">
        <v>0</v>
      </c>
      <c r="Q613">
        <v>0</v>
      </c>
      <c r="R613">
        <v>0</v>
      </c>
      <c r="S613">
        <v>0</v>
      </c>
      <c r="T613">
        <v>0</v>
      </c>
    </row>
    <row r="614" spans="1:20" x14ac:dyDescent="0.3">
      <c r="A614" t="s">
        <v>49</v>
      </c>
      <c r="B614" t="s">
        <v>49</v>
      </c>
      <c r="C614" t="s">
        <v>49</v>
      </c>
      <c r="D614">
        <v>0</v>
      </c>
      <c r="E614">
        <v>0</v>
      </c>
      <c r="F614">
        <v>0</v>
      </c>
      <c r="G614">
        <v>0</v>
      </c>
      <c r="H614">
        <v>0</v>
      </c>
      <c r="I614">
        <v>0</v>
      </c>
      <c r="J614">
        <v>0</v>
      </c>
      <c r="K614">
        <v>0</v>
      </c>
      <c r="L614">
        <v>0</v>
      </c>
      <c r="M614">
        <v>0</v>
      </c>
      <c r="N614">
        <v>0</v>
      </c>
      <c r="O614">
        <v>0</v>
      </c>
      <c r="P614">
        <v>0</v>
      </c>
      <c r="Q614">
        <v>0</v>
      </c>
      <c r="R614">
        <v>0</v>
      </c>
      <c r="S614">
        <v>0</v>
      </c>
      <c r="T614">
        <v>0</v>
      </c>
    </row>
    <row r="615" spans="1:20" x14ac:dyDescent="0.3">
      <c r="A615" t="s">
        <v>49</v>
      </c>
      <c r="B615" t="s">
        <v>49</v>
      </c>
      <c r="C615" t="s">
        <v>49</v>
      </c>
      <c r="D615">
        <v>0</v>
      </c>
      <c r="E615">
        <v>0</v>
      </c>
      <c r="F615">
        <v>0</v>
      </c>
      <c r="G615">
        <v>0</v>
      </c>
      <c r="H615">
        <v>0</v>
      </c>
      <c r="I615">
        <v>0</v>
      </c>
      <c r="J615">
        <v>0</v>
      </c>
      <c r="K615">
        <v>0</v>
      </c>
      <c r="L615">
        <v>0</v>
      </c>
      <c r="M615">
        <v>0</v>
      </c>
      <c r="N615">
        <v>0</v>
      </c>
      <c r="O615">
        <v>0</v>
      </c>
      <c r="P615">
        <v>0</v>
      </c>
      <c r="Q615">
        <v>0</v>
      </c>
      <c r="R615">
        <v>0</v>
      </c>
      <c r="S615">
        <v>0</v>
      </c>
      <c r="T615">
        <v>0</v>
      </c>
    </row>
    <row r="616" spans="1:20" x14ac:dyDescent="0.3">
      <c r="A616" t="s">
        <v>49</v>
      </c>
      <c r="B616" t="s">
        <v>49</v>
      </c>
      <c r="C616" t="s">
        <v>49</v>
      </c>
      <c r="D616">
        <v>0</v>
      </c>
      <c r="E616">
        <v>0</v>
      </c>
      <c r="F616">
        <v>0</v>
      </c>
      <c r="G616">
        <v>0</v>
      </c>
      <c r="H616">
        <v>0</v>
      </c>
      <c r="I616">
        <v>0</v>
      </c>
      <c r="J616">
        <v>0</v>
      </c>
      <c r="K616">
        <v>0</v>
      </c>
      <c r="L616">
        <v>0</v>
      </c>
      <c r="M616">
        <v>0</v>
      </c>
      <c r="N616">
        <v>0</v>
      </c>
      <c r="O616">
        <v>0</v>
      </c>
      <c r="P616">
        <v>0</v>
      </c>
      <c r="Q616">
        <v>0</v>
      </c>
      <c r="R616">
        <v>0</v>
      </c>
      <c r="S616">
        <v>0</v>
      </c>
      <c r="T616">
        <v>0</v>
      </c>
    </row>
    <row r="617" spans="1:20" x14ac:dyDescent="0.3">
      <c r="A617" t="s">
        <v>49</v>
      </c>
      <c r="B617" t="s">
        <v>49</v>
      </c>
      <c r="C617" t="s">
        <v>49</v>
      </c>
      <c r="D617">
        <v>0</v>
      </c>
      <c r="E617">
        <v>0</v>
      </c>
      <c r="F617">
        <v>0</v>
      </c>
      <c r="G617">
        <v>0</v>
      </c>
      <c r="H617">
        <v>0</v>
      </c>
      <c r="I617">
        <v>0</v>
      </c>
      <c r="J617">
        <v>0</v>
      </c>
      <c r="K617">
        <v>0</v>
      </c>
      <c r="L617">
        <v>0</v>
      </c>
      <c r="M617">
        <v>0</v>
      </c>
      <c r="N617">
        <v>0</v>
      </c>
      <c r="O617">
        <v>0</v>
      </c>
      <c r="P617">
        <v>0</v>
      </c>
      <c r="Q617">
        <v>0</v>
      </c>
      <c r="R617">
        <v>0</v>
      </c>
      <c r="S617">
        <v>0</v>
      </c>
      <c r="T617">
        <v>0</v>
      </c>
    </row>
    <row r="618" spans="1:20" x14ac:dyDescent="0.3">
      <c r="A618" t="s">
        <v>49</v>
      </c>
      <c r="B618" t="s">
        <v>49</v>
      </c>
      <c r="C618" t="s">
        <v>49</v>
      </c>
      <c r="D618">
        <v>0</v>
      </c>
      <c r="E618">
        <v>0</v>
      </c>
      <c r="F618">
        <v>0</v>
      </c>
      <c r="G618">
        <v>0</v>
      </c>
      <c r="H618">
        <v>0</v>
      </c>
      <c r="I618">
        <v>0</v>
      </c>
      <c r="J618">
        <v>0</v>
      </c>
      <c r="K618">
        <v>0</v>
      </c>
      <c r="L618">
        <v>0</v>
      </c>
      <c r="M618">
        <v>0</v>
      </c>
      <c r="N618">
        <v>0</v>
      </c>
      <c r="O618">
        <v>0</v>
      </c>
      <c r="P618">
        <v>0</v>
      </c>
      <c r="Q618">
        <v>0</v>
      </c>
      <c r="R618">
        <v>0</v>
      </c>
      <c r="S618">
        <v>0</v>
      </c>
      <c r="T618">
        <v>0</v>
      </c>
    </row>
    <row r="619" spans="1:20" x14ac:dyDescent="0.3">
      <c r="A619" t="s">
        <v>49</v>
      </c>
      <c r="B619" t="s">
        <v>49</v>
      </c>
      <c r="C619" t="s">
        <v>49</v>
      </c>
      <c r="D619">
        <v>0</v>
      </c>
      <c r="E619">
        <v>0</v>
      </c>
      <c r="F619">
        <v>0</v>
      </c>
      <c r="G619">
        <v>0</v>
      </c>
      <c r="H619">
        <v>0</v>
      </c>
      <c r="I619">
        <v>0</v>
      </c>
      <c r="J619">
        <v>0</v>
      </c>
      <c r="K619">
        <v>0</v>
      </c>
      <c r="L619">
        <v>0</v>
      </c>
      <c r="M619">
        <v>0</v>
      </c>
      <c r="N619">
        <v>0</v>
      </c>
      <c r="O619">
        <v>0</v>
      </c>
      <c r="P619">
        <v>0</v>
      </c>
      <c r="Q619">
        <v>0</v>
      </c>
      <c r="R619">
        <v>0</v>
      </c>
      <c r="S619">
        <v>0</v>
      </c>
      <c r="T619">
        <v>0</v>
      </c>
    </row>
    <row r="620" spans="1:20" x14ac:dyDescent="0.3">
      <c r="A620" t="s">
        <v>49</v>
      </c>
      <c r="B620" t="s">
        <v>49</v>
      </c>
      <c r="C620" t="s">
        <v>49</v>
      </c>
      <c r="D620">
        <v>0</v>
      </c>
      <c r="E620">
        <v>0</v>
      </c>
      <c r="F620">
        <v>0</v>
      </c>
      <c r="G620">
        <v>0</v>
      </c>
      <c r="H620">
        <v>0</v>
      </c>
      <c r="I620">
        <v>0</v>
      </c>
      <c r="J620">
        <v>0</v>
      </c>
      <c r="K620">
        <v>0</v>
      </c>
      <c r="L620">
        <v>0</v>
      </c>
      <c r="M620">
        <v>0</v>
      </c>
      <c r="N620">
        <v>0</v>
      </c>
      <c r="O620">
        <v>0</v>
      </c>
      <c r="P620">
        <v>0</v>
      </c>
      <c r="Q620">
        <v>0</v>
      </c>
      <c r="R620">
        <v>0</v>
      </c>
      <c r="S620">
        <v>0</v>
      </c>
      <c r="T620">
        <v>0</v>
      </c>
    </row>
    <row r="621" spans="1:20" x14ac:dyDescent="0.3">
      <c r="A621" t="s">
        <v>49</v>
      </c>
      <c r="B621" t="s">
        <v>49</v>
      </c>
      <c r="C621" t="s">
        <v>49</v>
      </c>
      <c r="D621">
        <v>0</v>
      </c>
      <c r="E621">
        <v>0</v>
      </c>
      <c r="F621">
        <v>0</v>
      </c>
      <c r="G621">
        <v>0</v>
      </c>
      <c r="H621">
        <v>0</v>
      </c>
      <c r="I621">
        <v>0</v>
      </c>
      <c r="J621">
        <v>0</v>
      </c>
      <c r="K621">
        <v>0</v>
      </c>
      <c r="L621">
        <v>0</v>
      </c>
      <c r="M621">
        <v>0</v>
      </c>
      <c r="N621">
        <v>0</v>
      </c>
      <c r="O621">
        <v>0</v>
      </c>
      <c r="P621">
        <v>0</v>
      </c>
      <c r="Q621">
        <v>0</v>
      </c>
      <c r="R621">
        <v>0</v>
      </c>
      <c r="S621">
        <v>0</v>
      </c>
      <c r="T621">
        <v>0</v>
      </c>
    </row>
    <row r="622" spans="1:20" x14ac:dyDescent="0.3">
      <c r="A622" t="s">
        <v>49</v>
      </c>
      <c r="B622" t="s">
        <v>49</v>
      </c>
      <c r="C622" t="s">
        <v>49</v>
      </c>
      <c r="D622">
        <v>0</v>
      </c>
      <c r="E622">
        <v>0</v>
      </c>
      <c r="F622">
        <v>0</v>
      </c>
      <c r="G622">
        <v>0</v>
      </c>
      <c r="H622">
        <v>0</v>
      </c>
      <c r="I622">
        <v>0</v>
      </c>
      <c r="J622">
        <v>0</v>
      </c>
      <c r="K622">
        <v>0</v>
      </c>
      <c r="L622">
        <v>0</v>
      </c>
      <c r="M622">
        <v>0</v>
      </c>
      <c r="N622">
        <v>0</v>
      </c>
      <c r="O622">
        <v>0</v>
      </c>
      <c r="P622">
        <v>0</v>
      </c>
      <c r="Q622">
        <v>0</v>
      </c>
      <c r="R622">
        <v>0</v>
      </c>
      <c r="S622">
        <v>0</v>
      </c>
      <c r="T622">
        <v>0</v>
      </c>
    </row>
    <row r="623" spans="1:20" x14ac:dyDescent="0.3">
      <c r="A623" t="s">
        <v>49</v>
      </c>
      <c r="B623" t="s">
        <v>49</v>
      </c>
      <c r="C623" t="s">
        <v>49</v>
      </c>
      <c r="D623">
        <v>0</v>
      </c>
      <c r="E623">
        <v>0</v>
      </c>
      <c r="F623">
        <v>0</v>
      </c>
      <c r="G623">
        <v>0</v>
      </c>
      <c r="H623">
        <v>0</v>
      </c>
      <c r="I623">
        <v>0</v>
      </c>
      <c r="J623">
        <v>0</v>
      </c>
      <c r="K623">
        <v>0</v>
      </c>
      <c r="L623">
        <v>0</v>
      </c>
      <c r="M623">
        <v>0</v>
      </c>
      <c r="N623">
        <v>0</v>
      </c>
      <c r="O623">
        <v>0</v>
      </c>
      <c r="P623">
        <v>0</v>
      </c>
      <c r="Q623">
        <v>0</v>
      </c>
      <c r="R623">
        <v>0</v>
      </c>
      <c r="S623">
        <v>0</v>
      </c>
      <c r="T623">
        <v>0</v>
      </c>
    </row>
    <row r="624" spans="1:20" x14ac:dyDescent="0.3">
      <c r="A624" t="s">
        <v>49</v>
      </c>
      <c r="B624" t="s">
        <v>49</v>
      </c>
      <c r="C624" t="s">
        <v>49</v>
      </c>
      <c r="D624">
        <v>0</v>
      </c>
      <c r="E624">
        <v>0</v>
      </c>
      <c r="F624">
        <v>0</v>
      </c>
      <c r="G624">
        <v>0</v>
      </c>
      <c r="H624">
        <v>0</v>
      </c>
      <c r="I624">
        <v>0</v>
      </c>
      <c r="J624">
        <v>0</v>
      </c>
      <c r="K624">
        <v>0</v>
      </c>
      <c r="L624">
        <v>0</v>
      </c>
      <c r="M624">
        <v>0</v>
      </c>
      <c r="N624">
        <v>0</v>
      </c>
      <c r="O624">
        <v>0</v>
      </c>
      <c r="P624">
        <v>0</v>
      </c>
      <c r="Q624">
        <v>0</v>
      </c>
      <c r="R624">
        <v>0</v>
      </c>
      <c r="S624">
        <v>0</v>
      </c>
      <c r="T624">
        <v>0</v>
      </c>
    </row>
    <row r="625" spans="1:20" x14ac:dyDescent="0.3">
      <c r="A625" t="s">
        <v>49</v>
      </c>
      <c r="B625" t="s">
        <v>49</v>
      </c>
      <c r="C625" t="s">
        <v>49</v>
      </c>
      <c r="D625">
        <v>0</v>
      </c>
      <c r="E625">
        <v>0</v>
      </c>
      <c r="F625">
        <v>0</v>
      </c>
      <c r="G625">
        <v>0</v>
      </c>
      <c r="H625">
        <v>0</v>
      </c>
      <c r="I625">
        <v>0</v>
      </c>
      <c r="J625">
        <v>0</v>
      </c>
      <c r="K625">
        <v>0</v>
      </c>
      <c r="L625">
        <v>0</v>
      </c>
      <c r="M625">
        <v>0</v>
      </c>
      <c r="N625">
        <v>0</v>
      </c>
      <c r="O625">
        <v>0</v>
      </c>
      <c r="P625">
        <v>0</v>
      </c>
      <c r="Q625">
        <v>0</v>
      </c>
      <c r="R625">
        <v>0</v>
      </c>
      <c r="S625">
        <v>0</v>
      </c>
      <c r="T625">
        <v>0</v>
      </c>
    </row>
    <row r="626" spans="1:20" x14ac:dyDescent="0.3">
      <c r="A626" t="s">
        <v>49</v>
      </c>
      <c r="B626" t="s">
        <v>49</v>
      </c>
      <c r="C626" t="s">
        <v>49</v>
      </c>
      <c r="D626">
        <v>0</v>
      </c>
      <c r="E626">
        <v>0</v>
      </c>
      <c r="F626">
        <v>0</v>
      </c>
      <c r="G626">
        <v>0</v>
      </c>
      <c r="H626">
        <v>0</v>
      </c>
      <c r="I626">
        <v>0</v>
      </c>
      <c r="J626">
        <v>0</v>
      </c>
      <c r="K626">
        <v>0</v>
      </c>
      <c r="L626">
        <v>0</v>
      </c>
      <c r="M626">
        <v>0</v>
      </c>
      <c r="N626">
        <v>0</v>
      </c>
      <c r="O626">
        <v>0</v>
      </c>
      <c r="P626">
        <v>0</v>
      </c>
      <c r="Q626">
        <v>0</v>
      </c>
      <c r="R626">
        <v>0</v>
      </c>
      <c r="S626">
        <v>0</v>
      </c>
      <c r="T626">
        <v>0</v>
      </c>
    </row>
    <row r="627" spans="1:20" x14ac:dyDescent="0.3">
      <c r="A627" t="s">
        <v>49</v>
      </c>
      <c r="B627" t="s">
        <v>49</v>
      </c>
      <c r="C627" t="s">
        <v>49</v>
      </c>
      <c r="D627">
        <v>0</v>
      </c>
      <c r="E627">
        <v>0</v>
      </c>
      <c r="F627">
        <v>0</v>
      </c>
      <c r="G627">
        <v>0</v>
      </c>
      <c r="H627">
        <v>0</v>
      </c>
      <c r="I627">
        <v>0</v>
      </c>
      <c r="J627">
        <v>0</v>
      </c>
      <c r="K627">
        <v>0</v>
      </c>
      <c r="L627">
        <v>0</v>
      </c>
      <c r="M627">
        <v>0</v>
      </c>
      <c r="N627">
        <v>0</v>
      </c>
      <c r="O627">
        <v>0</v>
      </c>
      <c r="P627">
        <v>0</v>
      </c>
      <c r="Q627">
        <v>0</v>
      </c>
      <c r="R627">
        <v>0</v>
      </c>
      <c r="S627">
        <v>0</v>
      </c>
      <c r="T627">
        <v>0</v>
      </c>
    </row>
    <row r="628" spans="1:20" x14ac:dyDescent="0.3">
      <c r="A628" t="s">
        <v>49</v>
      </c>
      <c r="B628" t="s">
        <v>49</v>
      </c>
      <c r="C628" t="s">
        <v>49</v>
      </c>
      <c r="D628">
        <v>0</v>
      </c>
      <c r="E628">
        <v>0</v>
      </c>
      <c r="F628">
        <v>0</v>
      </c>
      <c r="G628">
        <v>0</v>
      </c>
      <c r="H628">
        <v>0</v>
      </c>
      <c r="I628">
        <v>0</v>
      </c>
      <c r="J628">
        <v>0</v>
      </c>
      <c r="K628">
        <v>0</v>
      </c>
      <c r="L628">
        <v>0</v>
      </c>
      <c r="M628">
        <v>0</v>
      </c>
      <c r="N628">
        <v>0</v>
      </c>
      <c r="O628">
        <v>0</v>
      </c>
      <c r="P628">
        <v>0</v>
      </c>
      <c r="Q628">
        <v>0</v>
      </c>
      <c r="R628">
        <v>0</v>
      </c>
      <c r="S628">
        <v>0</v>
      </c>
      <c r="T628">
        <v>0</v>
      </c>
    </row>
    <row r="629" spans="1:20" x14ac:dyDescent="0.3">
      <c r="A629" t="s">
        <v>49</v>
      </c>
      <c r="B629" t="s">
        <v>49</v>
      </c>
      <c r="C629" t="s">
        <v>49</v>
      </c>
      <c r="D629">
        <v>0</v>
      </c>
      <c r="E629">
        <v>0</v>
      </c>
      <c r="F629">
        <v>0</v>
      </c>
      <c r="G629">
        <v>0</v>
      </c>
      <c r="H629">
        <v>0</v>
      </c>
      <c r="I629">
        <v>0</v>
      </c>
      <c r="J629">
        <v>0</v>
      </c>
      <c r="K629">
        <v>0</v>
      </c>
      <c r="L629">
        <v>0</v>
      </c>
      <c r="M629">
        <v>0</v>
      </c>
      <c r="N629">
        <v>0</v>
      </c>
      <c r="O629">
        <v>0</v>
      </c>
      <c r="P629">
        <v>0</v>
      </c>
      <c r="Q629">
        <v>0</v>
      </c>
      <c r="R629">
        <v>0</v>
      </c>
      <c r="S629">
        <v>0</v>
      </c>
      <c r="T629">
        <v>0</v>
      </c>
    </row>
    <row r="630" spans="1:20" x14ac:dyDescent="0.3">
      <c r="A630" t="s">
        <v>49</v>
      </c>
      <c r="B630" t="s">
        <v>49</v>
      </c>
      <c r="C630" t="s">
        <v>49</v>
      </c>
      <c r="D630">
        <v>0</v>
      </c>
      <c r="E630">
        <v>0</v>
      </c>
      <c r="F630">
        <v>0</v>
      </c>
      <c r="G630">
        <v>0</v>
      </c>
      <c r="H630">
        <v>0</v>
      </c>
      <c r="I630">
        <v>0</v>
      </c>
      <c r="J630">
        <v>0</v>
      </c>
      <c r="K630">
        <v>0</v>
      </c>
      <c r="L630">
        <v>0</v>
      </c>
      <c r="M630">
        <v>0</v>
      </c>
      <c r="N630">
        <v>0</v>
      </c>
      <c r="O630">
        <v>0</v>
      </c>
      <c r="P630">
        <v>0</v>
      </c>
      <c r="Q630">
        <v>0</v>
      </c>
      <c r="R630">
        <v>0</v>
      </c>
      <c r="S630">
        <v>0</v>
      </c>
      <c r="T630">
        <v>0</v>
      </c>
    </row>
    <row r="631" spans="1:20" x14ac:dyDescent="0.3">
      <c r="A631" t="s">
        <v>49</v>
      </c>
      <c r="B631" t="s">
        <v>49</v>
      </c>
      <c r="C631" t="s">
        <v>49</v>
      </c>
      <c r="D631">
        <v>0</v>
      </c>
      <c r="E631">
        <v>0</v>
      </c>
      <c r="F631">
        <v>0</v>
      </c>
      <c r="G631">
        <v>0</v>
      </c>
      <c r="H631">
        <v>0</v>
      </c>
      <c r="I631">
        <v>0</v>
      </c>
      <c r="J631">
        <v>0</v>
      </c>
      <c r="K631">
        <v>0</v>
      </c>
      <c r="L631">
        <v>0</v>
      </c>
      <c r="M631">
        <v>0</v>
      </c>
      <c r="N631">
        <v>0</v>
      </c>
      <c r="O631">
        <v>0</v>
      </c>
      <c r="P631">
        <v>0</v>
      </c>
      <c r="Q631">
        <v>0</v>
      </c>
      <c r="R631">
        <v>0</v>
      </c>
      <c r="S631">
        <v>0</v>
      </c>
      <c r="T631">
        <v>0</v>
      </c>
    </row>
    <row r="632" spans="1:20" x14ac:dyDescent="0.3">
      <c r="A632" t="s">
        <v>49</v>
      </c>
      <c r="B632" t="s">
        <v>49</v>
      </c>
      <c r="C632" t="s">
        <v>49</v>
      </c>
      <c r="D632">
        <v>0</v>
      </c>
      <c r="E632">
        <v>0</v>
      </c>
      <c r="F632">
        <v>0</v>
      </c>
      <c r="G632">
        <v>0</v>
      </c>
      <c r="H632">
        <v>0</v>
      </c>
      <c r="I632">
        <v>0</v>
      </c>
      <c r="J632">
        <v>0</v>
      </c>
      <c r="K632">
        <v>0</v>
      </c>
      <c r="L632">
        <v>0</v>
      </c>
      <c r="M632">
        <v>0</v>
      </c>
      <c r="N632">
        <v>0</v>
      </c>
      <c r="O632">
        <v>0</v>
      </c>
      <c r="P632">
        <v>0</v>
      </c>
      <c r="Q632">
        <v>0</v>
      </c>
      <c r="R632">
        <v>0</v>
      </c>
      <c r="S632">
        <v>0</v>
      </c>
      <c r="T632">
        <v>0</v>
      </c>
    </row>
    <row r="633" spans="1:20" x14ac:dyDescent="0.3">
      <c r="A633" t="s">
        <v>49</v>
      </c>
      <c r="B633" t="s">
        <v>49</v>
      </c>
      <c r="C633" t="s">
        <v>49</v>
      </c>
      <c r="D633">
        <v>0</v>
      </c>
      <c r="E633">
        <v>0</v>
      </c>
      <c r="F633">
        <v>0</v>
      </c>
      <c r="G633">
        <v>0</v>
      </c>
      <c r="H633">
        <v>0</v>
      </c>
      <c r="I633">
        <v>0</v>
      </c>
      <c r="J633">
        <v>0</v>
      </c>
      <c r="K633">
        <v>0</v>
      </c>
      <c r="L633">
        <v>0</v>
      </c>
      <c r="M633">
        <v>0</v>
      </c>
      <c r="N633">
        <v>0</v>
      </c>
      <c r="O633">
        <v>0</v>
      </c>
      <c r="P633">
        <v>0</v>
      </c>
      <c r="Q633">
        <v>0</v>
      </c>
      <c r="R633">
        <v>0</v>
      </c>
      <c r="S633">
        <v>0</v>
      </c>
      <c r="T633">
        <v>0</v>
      </c>
    </row>
    <row r="634" spans="1:20" x14ac:dyDescent="0.3">
      <c r="A634" t="s">
        <v>49</v>
      </c>
      <c r="B634" t="s">
        <v>49</v>
      </c>
      <c r="C634" t="s">
        <v>49</v>
      </c>
      <c r="D634">
        <v>0</v>
      </c>
      <c r="E634">
        <v>0</v>
      </c>
      <c r="F634">
        <v>0</v>
      </c>
      <c r="G634">
        <v>0</v>
      </c>
      <c r="H634">
        <v>0</v>
      </c>
      <c r="I634">
        <v>0</v>
      </c>
      <c r="J634">
        <v>0</v>
      </c>
      <c r="K634">
        <v>0</v>
      </c>
      <c r="L634">
        <v>0</v>
      </c>
      <c r="M634">
        <v>0</v>
      </c>
      <c r="N634">
        <v>0</v>
      </c>
      <c r="O634">
        <v>0</v>
      </c>
      <c r="P634">
        <v>0</v>
      </c>
      <c r="Q634">
        <v>0</v>
      </c>
      <c r="R634">
        <v>0</v>
      </c>
      <c r="S634">
        <v>0</v>
      </c>
      <c r="T634">
        <v>0</v>
      </c>
    </row>
    <row r="635" spans="1:20" x14ac:dyDescent="0.3">
      <c r="A635" t="s">
        <v>49</v>
      </c>
      <c r="B635" t="s">
        <v>49</v>
      </c>
      <c r="C635" t="s">
        <v>49</v>
      </c>
      <c r="D635">
        <v>0</v>
      </c>
      <c r="E635">
        <v>0</v>
      </c>
      <c r="F635">
        <v>0</v>
      </c>
      <c r="G635">
        <v>0</v>
      </c>
      <c r="H635">
        <v>0</v>
      </c>
      <c r="I635">
        <v>0</v>
      </c>
      <c r="J635">
        <v>0</v>
      </c>
      <c r="K635">
        <v>0</v>
      </c>
      <c r="L635">
        <v>0</v>
      </c>
      <c r="M635">
        <v>0</v>
      </c>
      <c r="N635">
        <v>0</v>
      </c>
      <c r="O635">
        <v>0</v>
      </c>
      <c r="P635">
        <v>0</v>
      </c>
      <c r="Q635">
        <v>0</v>
      </c>
      <c r="R635">
        <v>0</v>
      </c>
      <c r="S635">
        <v>0</v>
      </c>
      <c r="T635">
        <v>0</v>
      </c>
    </row>
    <row r="636" spans="1:20" x14ac:dyDescent="0.3">
      <c r="A636" t="s">
        <v>49</v>
      </c>
      <c r="B636" t="s">
        <v>49</v>
      </c>
      <c r="C636" t="s">
        <v>49</v>
      </c>
      <c r="D636">
        <v>0</v>
      </c>
      <c r="E636">
        <v>0</v>
      </c>
      <c r="F636">
        <v>0</v>
      </c>
      <c r="G636">
        <v>0</v>
      </c>
      <c r="H636">
        <v>0</v>
      </c>
      <c r="I636">
        <v>0</v>
      </c>
      <c r="J636">
        <v>0</v>
      </c>
      <c r="K636">
        <v>0</v>
      </c>
      <c r="L636">
        <v>0</v>
      </c>
      <c r="M636">
        <v>0</v>
      </c>
      <c r="N636">
        <v>0</v>
      </c>
      <c r="O636">
        <v>0</v>
      </c>
      <c r="P636">
        <v>0</v>
      </c>
      <c r="Q636">
        <v>0</v>
      </c>
      <c r="R636">
        <v>0</v>
      </c>
      <c r="S636">
        <v>0</v>
      </c>
      <c r="T636">
        <v>0</v>
      </c>
    </row>
    <row r="637" spans="1:20" x14ac:dyDescent="0.3">
      <c r="A637" t="s">
        <v>49</v>
      </c>
      <c r="B637" t="s">
        <v>49</v>
      </c>
      <c r="C637" t="s">
        <v>49</v>
      </c>
      <c r="D637">
        <v>0</v>
      </c>
      <c r="E637">
        <v>0</v>
      </c>
      <c r="F637">
        <v>0</v>
      </c>
      <c r="G637">
        <v>0</v>
      </c>
      <c r="H637">
        <v>0</v>
      </c>
      <c r="I637">
        <v>0</v>
      </c>
      <c r="J637">
        <v>0</v>
      </c>
      <c r="K637">
        <v>0</v>
      </c>
      <c r="L637">
        <v>0</v>
      </c>
      <c r="M637">
        <v>0</v>
      </c>
      <c r="N637">
        <v>0</v>
      </c>
      <c r="O637">
        <v>0</v>
      </c>
      <c r="P637">
        <v>0</v>
      </c>
      <c r="Q637">
        <v>0</v>
      </c>
      <c r="R637">
        <v>0</v>
      </c>
      <c r="S637">
        <v>0</v>
      </c>
      <c r="T637">
        <v>0</v>
      </c>
    </row>
    <row r="638" spans="1:20" x14ac:dyDescent="0.3">
      <c r="A638" t="s">
        <v>49</v>
      </c>
      <c r="B638" t="s">
        <v>49</v>
      </c>
      <c r="C638" t="s">
        <v>49</v>
      </c>
      <c r="D638">
        <v>0</v>
      </c>
      <c r="E638">
        <v>0</v>
      </c>
      <c r="F638">
        <v>0</v>
      </c>
      <c r="G638">
        <v>0</v>
      </c>
      <c r="H638">
        <v>0</v>
      </c>
      <c r="I638">
        <v>0</v>
      </c>
      <c r="J638">
        <v>0</v>
      </c>
      <c r="K638">
        <v>0</v>
      </c>
      <c r="L638">
        <v>0</v>
      </c>
      <c r="M638">
        <v>0</v>
      </c>
      <c r="N638">
        <v>0</v>
      </c>
      <c r="O638">
        <v>0</v>
      </c>
      <c r="P638">
        <v>0</v>
      </c>
      <c r="Q638">
        <v>0</v>
      </c>
      <c r="R638">
        <v>0</v>
      </c>
      <c r="S638">
        <v>0</v>
      </c>
      <c r="T638">
        <v>0</v>
      </c>
    </row>
    <row r="639" spans="1:20" x14ac:dyDescent="0.3">
      <c r="A639" t="s">
        <v>49</v>
      </c>
      <c r="B639" t="s">
        <v>49</v>
      </c>
      <c r="C639" t="s">
        <v>49</v>
      </c>
      <c r="D639">
        <v>0</v>
      </c>
      <c r="E639">
        <v>0</v>
      </c>
      <c r="F639">
        <v>0</v>
      </c>
      <c r="G639">
        <v>0</v>
      </c>
      <c r="H639">
        <v>0</v>
      </c>
      <c r="I639">
        <v>0</v>
      </c>
      <c r="J639">
        <v>0</v>
      </c>
      <c r="K639">
        <v>0</v>
      </c>
      <c r="L639">
        <v>0</v>
      </c>
      <c r="M639">
        <v>0</v>
      </c>
      <c r="N639">
        <v>0</v>
      </c>
      <c r="O639">
        <v>0</v>
      </c>
      <c r="P639">
        <v>0</v>
      </c>
      <c r="Q639">
        <v>0</v>
      </c>
      <c r="R639">
        <v>0</v>
      </c>
      <c r="S639">
        <v>0</v>
      </c>
      <c r="T639">
        <v>0</v>
      </c>
    </row>
    <row r="640" spans="1:20" x14ac:dyDescent="0.3">
      <c r="A640" t="s">
        <v>49</v>
      </c>
      <c r="B640" t="s">
        <v>49</v>
      </c>
      <c r="C640" t="s">
        <v>49</v>
      </c>
      <c r="D640">
        <v>0</v>
      </c>
      <c r="E640">
        <v>0</v>
      </c>
      <c r="F640">
        <v>0</v>
      </c>
      <c r="G640">
        <v>0</v>
      </c>
      <c r="H640">
        <v>0</v>
      </c>
      <c r="I640">
        <v>0</v>
      </c>
      <c r="J640">
        <v>0</v>
      </c>
      <c r="K640">
        <v>0</v>
      </c>
      <c r="L640">
        <v>0</v>
      </c>
      <c r="M640">
        <v>0</v>
      </c>
      <c r="N640">
        <v>0</v>
      </c>
      <c r="O640">
        <v>0</v>
      </c>
      <c r="P640">
        <v>0</v>
      </c>
      <c r="Q640">
        <v>0</v>
      </c>
      <c r="R640">
        <v>0</v>
      </c>
      <c r="S640">
        <v>0</v>
      </c>
      <c r="T640">
        <v>0</v>
      </c>
    </row>
    <row r="641" spans="1:20" x14ac:dyDescent="0.3">
      <c r="A641" t="s">
        <v>49</v>
      </c>
      <c r="B641" t="s">
        <v>49</v>
      </c>
      <c r="C641" t="s">
        <v>49</v>
      </c>
      <c r="D641">
        <v>0</v>
      </c>
      <c r="E641">
        <v>0</v>
      </c>
      <c r="F641">
        <v>0</v>
      </c>
      <c r="G641">
        <v>0</v>
      </c>
      <c r="H641">
        <v>0</v>
      </c>
      <c r="I641">
        <v>0</v>
      </c>
      <c r="J641">
        <v>0</v>
      </c>
      <c r="K641">
        <v>0</v>
      </c>
      <c r="L641">
        <v>0</v>
      </c>
      <c r="M641">
        <v>0</v>
      </c>
      <c r="N641">
        <v>0</v>
      </c>
      <c r="O641">
        <v>0</v>
      </c>
      <c r="P641">
        <v>0</v>
      </c>
      <c r="Q641">
        <v>0</v>
      </c>
      <c r="R641">
        <v>0</v>
      </c>
      <c r="S641">
        <v>0</v>
      </c>
      <c r="T641">
        <v>0</v>
      </c>
    </row>
    <row r="642" spans="1:20" x14ac:dyDescent="0.3">
      <c r="A642" t="s">
        <v>49</v>
      </c>
      <c r="B642" t="s">
        <v>49</v>
      </c>
      <c r="C642" t="s">
        <v>49</v>
      </c>
      <c r="D642">
        <v>0</v>
      </c>
      <c r="E642">
        <v>0</v>
      </c>
      <c r="F642">
        <v>0</v>
      </c>
      <c r="G642">
        <v>0</v>
      </c>
      <c r="H642">
        <v>0</v>
      </c>
      <c r="I642">
        <v>0</v>
      </c>
      <c r="J642">
        <v>0</v>
      </c>
      <c r="K642">
        <v>0</v>
      </c>
      <c r="L642">
        <v>0</v>
      </c>
      <c r="M642">
        <v>0</v>
      </c>
      <c r="N642">
        <v>0</v>
      </c>
      <c r="O642">
        <v>0</v>
      </c>
      <c r="P642">
        <v>0</v>
      </c>
      <c r="Q642">
        <v>0</v>
      </c>
      <c r="R642">
        <v>0</v>
      </c>
      <c r="S642">
        <v>0</v>
      </c>
      <c r="T642">
        <v>0</v>
      </c>
    </row>
    <row r="643" spans="1:20" x14ac:dyDescent="0.3">
      <c r="A643" t="s">
        <v>49</v>
      </c>
      <c r="B643" t="s">
        <v>49</v>
      </c>
      <c r="C643" t="s">
        <v>49</v>
      </c>
      <c r="D643">
        <v>0</v>
      </c>
      <c r="E643">
        <v>0</v>
      </c>
      <c r="F643">
        <v>0</v>
      </c>
      <c r="G643">
        <v>0</v>
      </c>
      <c r="H643">
        <v>0</v>
      </c>
      <c r="I643">
        <v>0</v>
      </c>
      <c r="J643">
        <v>0</v>
      </c>
      <c r="K643">
        <v>0</v>
      </c>
      <c r="L643">
        <v>0</v>
      </c>
      <c r="M643">
        <v>0</v>
      </c>
      <c r="N643">
        <v>0</v>
      </c>
      <c r="O643">
        <v>0</v>
      </c>
      <c r="P643">
        <v>0</v>
      </c>
      <c r="Q643">
        <v>0</v>
      </c>
      <c r="R643">
        <v>0</v>
      </c>
      <c r="S643">
        <v>0</v>
      </c>
      <c r="T643">
        <v>0</v>
      </c>
    </row>
    <row r="644" spans="1:20" x14ac:dyDescent="0.3">
      <c r="A644" t="s">
        <v>49</v>
      </c>
      <c r="B644" t="s">
        <v>49</v>
      </c>
      <c r="C644" t="s">
        <v>49</v>
      </c>
      <c r="D644">
        <v>0</v>
      </c>
      <c r="E644">
        <v>0</v>
      </c>
      <c r="F644">
        <v>0</v>
      </c>
      <c r="G644">
        <v>0</v>
      </c>
      <c r="H644">
        <v>0</v>
      </c>
      <c r="I644">
        <v>0</v>
      </c>
      <c r="J644">
        <v>0</v>
      </c>
      <c r="K644">
        <v>0</v>
      </c>
      <c r="L644">
        <v>0</v>
      </c>
      <c r="M644">
        <v>0</v>
      </c>
      <c r="N644">
        <v>0</v>
      </c>
      <c r="O644">
        <v>0</v>
      </c>
      <c r="P644">
        <v>0</v>
      </c>
      <c r="Q644">
        <v>0</v>
      </c>
      <c r="R644">
        <v>0</v>
      </c>
      <c r="S644">
        <v>0</v>
      </c>
      <c r="T644">
        <v>0</v>
      </c>
    </row>
    <row r="645" spans="1:20" x14ac:dyDescent="0.3">
      <c r="A645" t="s">
        <v>49</v>
      </c>
      <c r="B645" t="s">
        <v>49</v>
      </c>
      <c r="C645" t="s">
        <v>49</v>
      </c>
      <c r="D645">
        <v>0</v>
      </c>
      <c r="E645">
        <v>0</v>
      </c>
      <c r="F645">
        <v>0</v>
      </c>
      <c r="G645">
        <v>0</v>
      </c>
      <c r="H645">
        <v>0</v>
      </c>
      <c r="I645">
        <v>0</v>
      </c>
      <c r="J645">
        <v>0</v>
      </c>
      <c r="K645">
        <v>0</v>
      </c>
      <c r="L645">
        <v>0</v>
      </c>
      <c r="M645">
        <v>0</v>
      </c>
      <c r="N645">
        <v>0</v>
      </c>
      <c r="O645">
        <v>0</v>
      </c>
      <c r="P645">
        <v>0</v>
      </c>
      <c r="Q645">
        <v>0</v>
      </c>
      <c r="R645">
        <v>0</v>
      </c>
      <c r="S645">
        <v>0</v>
      </c>
      <c r="T645">
        <v>0</v>
      </c>
    </row>
    <row r="646" spans="1:20" x14ac:dyDescent="0.3">
      <c r="A646" t="s">
        <v>49</v>
      </c>
      <c r="B646" t="s">
        <v>49</v>
      </c>
      <c r="C646" t="s">
        <v>49</v>
      </c>
      <c r="D646">
        <v>0</v>
      </c>
      <c r="E646">
        <v>0</v>
      </c>
      <c r="F646">
        <v>0</v>
      </c>
      <c r="G646">
        <v>0</v>
      </c>
      <c r="H646">
        <v>0</v>
      </c>
      <c r="I646">
        <v>0</v>
      </c>
      <c r="J646">
        <v>0</v>
      </c>
      <c r="K646">
        <v>0</v>
      </c>
      <c r="L646">
        <v>0</v>
      </c>
      <c r="M646">
        <v>0</v>
      </c>
      <c r="N646">
        <v>0</v>
      </c>
      <c r="O646">
        <v>0</v>
      </c>
      <c r="P646">
        <v>0</v>
      </c>
      <c r="Q646">
        <v>0</v>
      </c>
      <c r="R646">
        <v>0</v>
      </c>
      <c r="S646">
        <v>0</v>
      </c>
      <c r="T646">
        <v>0</v>
      </c>
    </row>
    <row r="647" spans="1:20" x14ac:dyDescent="0.3">
      <c r="A647" t="s">
        <v>49</v>
      </c>
      <c r="B647" t="s">
        <v>49</v>
      </c>
      <c r="C647" t="s">
        <v>49</v>
      </c>
      <c r="D647">
        <v>0</v>
      </c>
      <c r="E647">
        <v>0</v>
      </c>
      <c r="F647">
        <v>0</v>
      </c>
      <c r="G647">
        <v>0</v>
      </c>
      <c r="H647">
        <v>0</v>
      </c>
      <c r="I647">
        <v>0</v>
      </c>
      <c r="J647">
        <v>0</v>
      </c>
      <c r="K647">
        <v>0</v>
      </c>
      <c r="L647">
        <v>0</v>
      </c>
      <c r="M647">
        <v>0</v>
      </c>
      <c r="N647">
        <v>0</v>
      </c>
      <c r="O647">
        <v>0</v>
      </c>
      <c r="P647">
        <v>0</v>
      </c>
      <c r="Q647">
        <v>0</v>
      </c>
      <c r="R647">
        <v>0</v>
      </c>
      <c r="S647">
        <v>0</v>
      </c>
      <c r="T647">
        <v>0</v>
      </c>
    </row>
    <row r="648" spans="1:20" x14ac:dyDescent="0.3">
      <c r="A648" t="s">
        <v>49</v>
      </c>
      <c r="B648" t="s">
        <v>49</v>
      </c>
      <c r="C648" t="s">
        <v>49</v>
      </c>
      <c r="D648">
        <v>0</v>
      </c>
      <c r="E648">
        <v>0</v>
      </c>
      <c r="F648">
        <v>0</v>
      </c>
      <c r="G648">
        <v>0</v>
      </c>
      <c r="H648">
        <v>0</v>
      </c>
      <c r="I648">
        <v>0</v>
      </c>
      <c r="J648">
        <v>0</v>
      </c>
      <c r="K648">
        <v>0</v>
      </c>
      <c r="L648">
        <v>0</v>
      </c>
      <c r="M648">
        <v>0</v>
      </c>
      <c r="N648">
        <v>0</v>
      </c>
      <c r="O648">
        <v>0</v>
      </c>
      <c r="P648">
        <v>0</v>
      </c>
      <c r="Q648">
        <v>0</v>
      </c>
      <c r="R648">
        <v>0</v>
      </c>
      <c r="S648">
        <v>0</v>
      </c>
      <c r="T648">
        <v>0</v>
      </c>
    </row>
    <row r="649" spans="1:20" x14ac:dyDescent="0.3">
      <c r="A649" t="s">
        <v>49</v>
      </c>
      <c r="B649" t="s">
        <v>49</v>
      </c>
      <c r="C649" t="s">
        <v>49</v>
      </c>
      <c r="D649">
        <v>0</v>
      </c>
      <c r="E649">
        <v>0</v>
      </c>
      <c r="F649">
        <v>0</v>
      </c>
      <c r="G649">
        <v>0</v>
      </c>
      <c r="H649">
        <v>0</v>
      </c>
      <c r="I649">
        <v>0</v>
      </c>
      <c r="J649">
        <v>0</v>
      </c>
      <c r="K649">
        <v>0</v>
      </c>
      <c r="L649">
        <v>0</v>
      </c>
      <c r="M649">
        <v>0</v>
      </c>
      <c r="N649">
        <v>0</v>
      </c>
      <c r="O649">
        <v>0</v>
      </c>
      <c r="P649">
        <v>0</v>
      </c>
      <c r="Q649">
        <v>0</v>
      </c>
      <c r="R649">
        <v>0</v>
      </c>
      <c r="S649">
        <v>0</v>
      </c>
      <c r="T649">
        <v>0</v>
      </c>
    </row>
    <row r="650" spans="1:20" x14ac:dyDescent="0.3">
      <c r="A650" t="s">
        <v>49</v>
      </c>
      <c r="B650" t="s">
        <v>49</v>
      </c>
      <c r="C650" t="s">
        <v>49</v>
      </c>
      <c r="D650">
        <v>0</v>
      </c>
      <c r="E650">
        <v>0</v>
      </c>
      <c r="F650">
        <v>0</v>
      </c>
      <c r="G650">
        <v>0</v>
      </c>
      <c r="H650">
        <v>0</v>
      </c>
      <c r="I650">
        <v>0</v>
      </c>
      <c r="J650">
        <v>0</v>
      </c>
      <c r="K650">
        <v>0</v>
      </c>
      <c r="L650">
        <v>0</v>
      </c>
      <c r="M650">
        <v>0</v>
      </c>
      <c r="N650">
        <v>0</v>
      </c>
      <c r="O650">
        <v>0</v>
      </c>
      <c r="P650">
        <v>0</v>
      </c>
      <c r="Q650">
        <v>0</v>
      </c>
      <c r="R650">
        <v>0</v>
      </c>
      <c r="S650">
        <v>0</v>
      </c>
      <c r="T650">
        <v>0</v>
      </c>
    </row>
    <row r="651" spans="1:20" x14ac:dyDescent="0.3">
      <c r="A651" t="s">
        <v>49</v>
      </c>
      <c r="B651" t="s">
        <v>49</v>
      </c>
      <c r="C651" t="s">
        <v>49</v>
      </c>
      <c r="D651">
        <v>0</v>
      </c>
      <c r="E651">
        <v>0</v>
      </c>
      <c r="F651">
        <v>0</v>
      </c>
      <c r="G651">
        <v>0</v>
      </c>
      <c r="H651">
        <v>0</v>
      </c>
      <c r="I651">
        <v>0</v>
      </c>
      <c r="J651">
        <v>0</v>
      </c>
      <c r="K651">
        <v>0</v>
      </c>
      <c r="L651">
        <v>0</v>
      </c>
      <c r="M651">
        <v>0</v>
      </c>
      <c r="N651">
        <v>0</v>
      </c>
      <c r="O651">
        <v>0</v>
      </c>
      <c r="P651">
        <v>0</v>
      </c>
      <c r="Q651">
        <v>0</v>
      </c>
      <c r="R651">
        <v>0</v>
      </c>
      <c r="S651">
        <v>0</v>
      </c>
      <c r="T651">
        <v>0</v>
      </c>
    </row>
    <row r="652" spans="1:20" x14ac:dyDescent="0.3">
      <c r="A652" t="s">
        <v>49</v>
      </c>
      <c r="B652" t="s">
        <v>49</v>
      </c>
      <c r="C652" t="s">
        <v>49</v>
      </c>
      <c r="D652">
        <v>0</v>
      </c>
      <c r="E652">
        <v>0</v>
      </c>
      <c r="F652">
        <v>0</v>
      </c>
      <c r="G652">
        <v>0</v>
      </c>
      <c r="H652">
        <v>0</v>
      </c>
      <c r="I652">
        <v>0</v>
      </c>
      <c r="J652">
        <v>0</v>
      </c>
      <c r="K652">
        <v>0</v>
      </c>
      <c r="L652">
        <v>0</v>
      </c>
      <c r="M652">
        <v>0</v>
      </c>
      <c r="N652">
        <v>0</v>
      </c>
      <c r="O652">
        <v>0</v>
      </c>
      <c r="P652">
        <v>0</v>
      </c>
      <c r="Q652">
        <v>0</v>
      </c>
      <c r="R652">
        <v>0</v>
      </c>
      <c r="S652">
        <v>0</v>
      </c>
      <c r="T652">
        <v>0</v>
      </c>
    </row>
    <row r="653" spans="1:20" x14ac:dyDescent="0.3">
      <c r="A653" t="s">
        <v>49</v>
      </c>
      <c r="B653" t="s">
        <v>49</v>
      </c>
      <c r="C653" t="s">
        <v>49</v>
      </c>
      <c r="D653">
        <v>0</v>
      </c>
      <c r="E653">
        <v>0</v>
      </c>
      <c r="F653">
        <v>0</v>
      </c>
      <c r="G653">
        <v>0</v>
      </c>
      <c r="H653">
        <v>0</v>
      </c>
      <c r="I653">
        <v>0</v>
      </c>
      <c r="J653">
        <v>0</v>
      </c>
      <c r="K653">
        <v>0</v>
      </c>
      <c r="L653">
        <v>0</v>
      </c>
      <c r="M653">
        <v>0</v>
      </c>
      <c r="N653">
        <v>0</v>
      </c>
      <c r="O653">
        <v>0</v>
      </c>
      <c r="P653">
        <v>0</v>
      </c>
      <c r="Q653">
        <v>0</v>
      </c>
      <c r="R653">
        <v>0</v>
      </c>
      <c r="S653">
        <v>0</v>
      </c>
      <c r="T653">
        <v>0</v>
      </c>
    </row>
    <row r="654" spans="1:20" x14ac:dyDescent="0.3">
      <c r="A654" t="s">
        <v>49</v>
      </c>
      <c r="B654" t="s">
        <v>49</v>
      </c>
      <c r="C654" t="s">
        <v>49</v>
      </c>
      <c r="D654">
        <v>0</v>
      </c>
      <c r="E654">
        <v>0</v>
      </c>
      <c r="F654">
        <v>0</v>
      </c>
      <c r="G654">
        <v>0</v>
      </c>
      <c r="H654">
        <v>0</v>
      </c>
      <c r="I654">
        <v>0</v>
      </c>
      <c r="J654">
        <v>0</v>
      </c>
      <c r="K654">
        <v>0</v>
      </c>
      <c r="L654">
        <v>0</v>
      </c>
      <c r="M654">
        <v>0</v>
      </c>
      <c r="N654">
        <v>0</v>
      </c>
      <c r="O654">
        <v>0</v>
      </c>
      <c r="P654">
        <v>0</v>
      </c>
      <c r="Q654">
        <v>0</v>
      </c>
      <c r="R654">
        <v>0</v>
      </c>
      <c r="S654">
        <v>0</v>
      </c>
      <c r="T654">
        <v>0</v>
      </c>
    </row>
    <row r="655" spans="1:20" x14ac:dyDescent="0.3">
      <c r="A655" t="s">
        <v>49</v>
      </c>
      <c r="B655" t="s">
        <v>49</v>
      </c>
      <c r="C655" t="s">
        <v>49</v>
      </c>
      <c r="D655">
        <v>0</v>
      </c>
      <c r="E655">
        <v>0</v>
      </c>
      <c r="F655">
        <v>0</v>
      </c>
      <c r="G655">
        <v>0</v>
      </c>
      <c r="H655">
        <v>0</v>
      </c>
      <c r="I655">
        <v>0</v>
      </c>
      <c r="J655">
        <v>0</v>
      </c>
      <c r="K655">
        <v>0</v>
      </c>
      <c r="L655">
        <v>0</v>
      </c>
      <c r="M655">
        <v>0</v>
      </c>
      <c r="N655">
        <v>0</v>
      </c>
      <c r="O655">
        <v>0</v>
      </c>
      <c r="P655">
        <v>0</v>
      </c>
      <c r="Q655">
        <v>0</v>
      </c>
      <c r="R655">
        <v>0</v>
      </c>
      <c r="S655">
        <v>0</v>
      </c>
      <c r="T655">
        <v>0</v>
      </c>
    </row>
    <row r="656" spans="1:20" x14ac:dyDescent="0.3">
      <c r="A656" t="s">
        <v>49</v>
      </c>
      <c r="B656" t="s">
        <v>49</v>
      </c>
      <c r="C656" t="s">
        <v>49</v>
      </c>
      <c r="D656">
        <v>0</v>
      </c>
      <c r="E656">
        <v>0</v>
      </c>
      <c r="F656">
        <v>0</v>
      </c>
      <c r="G656">
        <v>0</v>
      </c>
      <c r="H656">
        <v>0</v>
      </c>
      <c r="I656">
        <v>0</v>
      </c>
      <c r="J656">
        <v>0</v>
      </c>
      <c r="K656">
        <v>0</v>
      </c>
      <c r="L656">
        <v>0</v>
      </c>
      <c r="M656">
        <v>0</v>
      </c>
      <c r="N656">
        <v>0</v>
      </c>
      <c r="O656">
        <v>0</v>
      </c>
      <c r="P656">
        <v>0</v>
      </c>
      <c r="Q656">
        <v>0</v>
      </c>
      <c r="R656">
        <v>0</v>
      </c>
      <c r="S656">
        <v>0</v>
      </c>
      <c r="T656">
        <v>0</v>
      </c>
    </row>
    <row r="657" spans="1:20" x14ac:dyDescent="0.3">
      <c r="A657" t="s">
        <v>49</v>
      </c>
      <c r="B657" t="s">
        <v>49</v>
      </c>
      <c r="C657" t="s">
        <v>49</v>
      </c>
      <c r="D657">
        <v>0</v>
      </c>
      <c r="E657">
        <v>0</v>
      </c>
      <c r="F657">
        <v>0</v>
      </c>
      <c r="G657">
        <v>0</v>
      </c>
      <c r="H657">
        <v>0</v>
      </c>
      <c r="I657">
        <v>0</v>
      </c>
      <c r="J657">
        <v>0</v>
      </c>
      <c r="K657">
        <v>0</v>
      </c>
      <c r="L657">
        <v>0</v>
      </c>
      <c r="M657">
        <v>0</v>
      </c>
      <c r="N657">
        <v>0</v>
      </c>
      <c r="O657">
        <v>0</v>
      </c>
      <c r="P657">
        <v>0</v>
      </c>
      <c r="Q657">
        <v>0</v>
      </c>
      <c r="R657">
        <v>0</v>
      </c>
      <c r="S657">
        <v>0</v>
      </c>
      <c r="T657">
        <v>0</v>
      </c>
    </row>
    <row r="658" spans="1:20" x14ac:dyDescent="0.3">
      <c r="A658" t="s">
        <v>49</v>
      </c>
      <c r="B658" t="s">
        <v>49</v>
      </c>
      <c r="C658" t="s">
        <v>49</v>
      </c>
      <c r="D658">
        <v>0</v>
      </c>
      <c r="E658">
        <v>0</v>
      </c>
      <c r="F658">
        <v>0</v>
      </c>
      <c r="G658">
        <v>0</v>
      </c>
      <c r="H658">
        <v>0</v>
      </c>
      <c r="I658">
        <v>0</v>
      </c>
      <c r="J658">
        <v>0</v>
      </c>
      <c r="K658">
        <v>0</v>
      </c>
      <c r="L658">
        <v>0</v>
      </c>
      <c r="M658">
        <v>0</v>
      </c>
      <c r="N658">
        <v>0</v>
      </c>
      <c r="O658">
        <v>0</v>
      </c>
      <c r="P658">
        <v>0</v>
      </c>
      <c r="Q658">
        <v>0</v>
      </c>
      <c r="R658">
        <v>0</v>
      </c>
      <c r="S658">
        <v>0</v>
      </c>
      <c r="T658">
        <v>0</v>
      </c>
    </row>
    <row r="659" spans="1:20" x14ac:dyDescent="0.3">
      <c r="A659" t="s">
        <v>49</v>
      </c>
      <c r="B659" t="s">
        <v>49</v>
      </c>
      <c r="C659" t="s">
        <v>49</v>
      </c>
      <c r="D659">
        <v>0</v>
      </c>
      <c r="E659">
        <v>0</v>
      </c>
      <c r="F659">
        <v>0</v>
      </c>
      <c r="G659">
        <v>0</v>
      </c>
      <c r="H659">
        <v>0</v>
      </c>
      <c r="I659">
        <v>0</v>
      </c>
      <c r="J659">
        <v>0</v>
      </c>
      <c r="K659">
        <v>0</v>
      </c>
      <c r="L659">
        <v>0</v>
      </c>
      <c r="M659">
        <v>0</v>
      </c>
      <c r="N659">
        <v>0</v>
      </c>
      <c r="O659">
        <v>0</v>
      </c>
      <c r="P659">
        <v>0</v>
      </c>
      <c r="Q659">
        <v>0</v>
      </c>
      <c r="R659">
        <v>0</v>
      </c>
      <c r="S659">
        <v>0</v>
      </c>
      <c r="T659">
        <v>0</v>
      </c>
    </row>
    <row r="660" spans="1:20" x14ac:dyDescent="0.3">
      <c r="A660" t="s">
        <v>49</v>
      </c>
      <c r="B660" t="s">
        <v>49</v>
      </c>
      <c r="C660" t="s">
        <v>49</v>
      </c>
      <c r="D660">
        <v>0</v>
      </c>
      <c r="E660">
        <v>0</v>
      </c>
      <c r="F660">
        <v>0</v>
      </c>
      <c r="G660">
        <v>0</v>
      </c>
      <c r="H660">
        <v>0</v>
      </c>
      <c r="I660">
        <v>0</v>
      </c>
      <c r="J660">
        <v>0</v>
      </c>
      <c r="K660">
        <v>0</v>
      </c>
      <c r="L660">
        <v>0</v>
      </c>
      <c r="M660">
        <v>0</v>
      </c>
      <c r="N660">
        <v>0</v>
      </c>
      <c r="O660">
        <v>0</v>
      </c>
      <c r="P660">
        <v>0</v>
      </c>
      <c r="Q660">
        <v>0</v>
      </c>
      <c r="R660">
        <v>0</v>
      </c>
      <c r="S660">
        <v>0</v>
      </c>
      <c r="T660">
        <v>0</v>
      </c>
    </row>
  </sheetData>
  <mergeCells count="1">
    <mergeCell ref="A4:B4"/>
  </mergeCells>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1F7D-553E-4890-9727-3927EB61F59C}">
  <sheetPr codeName="Sheet11"/>
  <dimension ref="A1:AF660"/>
  <sheetViews>
    <sheetView topLeftCell="E1" workbookViewId="0">
      <selection activeCell="V9" sqref="V9"/>
    </sheetView>
  </sheetViews>
  <sheetFormatPr defaultRowHeight="14.4" x14ac:dyDescent="0.3"/>
  <cols>
    <col min="4" max="4" width="11.109375" bestFit="1" customWidth="1"/>
    <col min="5" max="5" width="10.109375" bestFit="1" customWidth="1"/>
    <col min="20" max="20" width="11.109375" bestFit="1" customWidth="1"/>
    <col min="23" max="23" width="14.5546875" customWidth="1"/>
    <col min="24" max="24" width="11.6640625" customWidth="1"/>
    <col min="25" max="25" width="14.109375" customWidth="1"/>
    <col min="26" max="26" width="11.6640625" customWidth="1"/>
    <col min="27" max="27" width="12.6640625" bestFit="1" customWidth="1"/>
    <col min="30" max="30" width="11.88671875" bestFit="1" customWidth="1"/>
  </cols>
  <sheetData>
    <row r="1" spans="1:32" x14ac:dyDescent="0.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row>
    <row r="2" spans="1:32" x14ac:dyDescent="0.3">
      <c r="W2" s="4">
        <v>2.1</v>
      </c>
      <c r="X2" s="4">
        <v>4.6500000000000004</v>
      </c>
      <c r="Y2" s="4">
        <v>5</v>
      </c>
      <c r="Z2" s="4">
        <v>1.2</v>
      </c>
      <c r="AD2" s="4">
        <v>12.5</v>
      </c>
      <c r="AF2" s="4">
        <f>W2+Y2+Z2</f>
        <v>8.2999999999999989</v>
      </c>
    </row>
    <row r="3" spans="1:32" ht="57.6" x14ac:dyDescent="0.3">
      <c r="A3" s="202" t="s">
        <v>356</v>
      </c>
      <c r="B3" s="234" t="s">
        <v>335</v>
      </c>
      <c r="C3" s="234" t="s">
        <v>414</v>
      </c>
      <c r="D3" s="344" t="s">
        <v>60</v>
      </c>
      <c r="E3" s="344" t="s">
        <v>47</v>
      </c>
      <c r="F3" s="344" t="s">
        <v>48</v>
      </c>
      <c r="G3" s="345" t="s">
        <v>415</v>
      </c>
      <c r="H3" s="345" t="s">
        <v>416</v>
      </c>
      <c r="I3" s="345" t="s">
        <v>417</v>
      </c>
      <c r="J3" s="345" t="s">
        <v>418</v>
      </c>
      <c r="K3" s="345" t="s">
        <v>419</v>
      </c>
      <c r="L3" s="345" t="s">
        <v>420</v>
      </c>
      <c r="M3" s="345" t="s">
        <v>421</v>
      </c>
      <c r="N3" s="345" t="s">
        <v>422</v>
      </c>
      <c r="O3" s="345" t="s">
        <v>423</v>
      </c>
      <c r="P3" s="345" t="s">
        <v>65</v>
      </c>
      <c r="Q3" s="345" t="s">
        <v>40</v>
      </c>
      <c r="R3" s="345" t="s">
        <v>424</v>
      </c>
      <c r="S3" s="345" t="s">
        <v>425</v>
      </c>
      <c r="T3" s="345" t="s">
        <v>411</v>
      </c>
      <c r="W3" s="3" t="s">
        <v>80</v>
      </c>
      <c r="X3" s="3" t="s">
        <v>82</v>
      </c>
      <c r="Y3" s="3" t="s">
        <v>84</v>
      </c>
      <c r="Z3" s="3" t="s">
        <v>86</v>
      </c>
      <c r="AA3" s="3"/>
      <c r="AD3" s="3" t="s">
        <v>87</v>
      </c>
    </row>
    <row r="4" spans="1:32" x14ac:dyDescent="0.3">
      <c r="A4" s="776" t="s">
        <v>411</v>
      </c>
      <c r="B4" s="777"/>
      <c r="C4" s="346"/>
      <c r="D4" s="347">
        <f>SUM(D5:D660)</f>
        <v>212886.69999999998</v>
      </c>
      <c r="E4" s="347">
        <f t="shared" ref="E4:T4" si="0">SUM(E5:E660)</f>
        <v>22887.299999999963</v>
      </c>
      <c r="F4" s="347">
        <f t="shared" si="0"/>
        <v>0</v>
      </c>
      <c r="G4" s="347">
        <f t="shared" si="0"/>
        <v>0</v>
      </c>
      <c r="H4" s="347">
        <f t="shared" si="0"/>
        <v>0</v>
      </c>
      <c r="I4" s="347">
        <f t="shared" si="0"/>
        <v>0</v>
      </c>
      <c r="J4" s="347">
        <f t="shared" si="0"/>
        <v>0</v>
      </c>
      <c r="K4" s="347">
        <f t="shared" si="0"/>
        <v>0</v>
      </c>
      <c r="L4" s="347">
        <f t="shared" si="0"/>
        <v>0</v>
      </c>
      <c r="M4" s="347">
        <f t="shared" si="0"/>
        <v>0</v>
      </c>
      <c r="N4" s="347">
        <f t="shared" si="0"/>
        <v>0</v>
      </c>
      <c r="O4" s="347">
        <f t="shared" si="0"/>
        <v>0</v>
      </c>
      <c r="P4" s="347">
        <f t="shared" si="0"/>
        <v>0</v>
      </c>
      <c r="Q4" s="347">
        <f t="shared" si="0"/>
        <v>0</v>
      </c>
      <c r="R4" s="347">
        <f t="shared" si="0"/>
        <v>0</v>
      </c>
      <c r="S4" s="347">
        <f t="shared" si="0"/>
        <v>0</v>
      </c>
      <c r="T4" s="347">
        <f t="shared" si="0"/>
        <v>235774</v>
      </c>
      <c r="W4" s="5">
        <f>SUM(W5:W251)</f>
        <v>53862.900000000023</v>
      </c>
      <c r="X4" s="5">
        <f>SUM(X5:X251)</f>
        <v>22887.299999999963</v>
      </c>
      <c r="Y4" s="5">
        <f>SUM(Y5:Y251)</f>
        <v>128245.00000000001</v>
      </c>
      <c r="Z4" s="5">
        <f>SUM(Z5:Z251)</f>
        <v>30778.799999999988</v>
      </c>
      <c r="AA4" s="5">
        <f>SUM(AA5:AA251)</f>
        <v>235774</v>
      </c>
      <c r="AD4" s="5">
        <f>SUM(AD5:AD251)</f>
        <v>320612.5</v>
      </c>
    </row>
    <row r="5" spans="1:32" x14ac:dyDescent="0.3">
      <c r="A5" s="348">
        <v>8732000</v>
      </c>
      <c r="B5" s="348" t="s">
        <v>313</v>
      </c>
      <c r="C5" s="348" t="s">
        <v>426</v>
      </c>
      <c r="D5" s="349">
        <v>1826.0000000000002</v>
      </c>
      <c r="E5" s="349">
        <v>441.74999999999915</v>
      </c>
      <c r="F5" s="349">
        <v>0</v>
      </c>
      <c r="G5" s="349">
        <v>0</v>
      </c>
      <c r="H5" s="349">
        <v>0</v>
      </c>
      <c r="I5" s="349">
        <v>0</v>
      </c>
      <c r="J5" s="349">
        <v>0</v>
      </c>
      <c r="K5" s="349">
        <v>0</v>
      </c>
      <c r="L5" s="349">
        <v>0</v>
      </c>
      <c r="M5" s="349">
        <v>0</v>
      </c>
      <c r="N5" s="349">
        <v>0</v>
      </c>
      <c r="O5" s="349">
        <v>0</v>
      </c>
      <c r="P5" s="349">
        <v>0</v>
      </c>
      <c r="Q5" s="349">
        <v>0</v>
      </c>
      <c r="R5" s="349">
        <v>0</v>
      </c>
      <c r="S5" s="349">
        <v>0</v>
      </c>
      <c r="T5" s="349">
        <v>2267.7499999999995</v>
      </c>
      <c r="W5" s="4">
        <f>D5/$AF$2*$W$2</f>
        <v>462.00000000000011</v>
      </c>
      <c r="X5" s="4">
        <f>E5</f>
        <v>441.74999999999915</v>
      </c>
      <c r="Y5" s="4">
        <f>D5/$AF$2*$Y$2</f>
        <v>1100.0000000000002</v>
      </c>
      <c r="Z5" s="4">
        <f>D5/$AF$2*$Z$2</f>
        <v>264.00000000000006</v>
      </c>
      <c r="AA5" s="5">
        <f>SUM(W5:Z5)</f>
        <v>2267.7499999999995</v>
      </c>
      <c r="AD5" s="4">
        <v>2750</v>
      </c>
    </row>
    <row r="6" spans="1:32" x14ac:dyDescent="0.3">
      <c r="A6" s="348">
        <v>8732001</v>
      </c>
      <c r="B6" s="348" t="s">
        <v>309</v>
      </c>
      <c r="C6" s="348" t="s">
        <v>426</v>
      </c>
      <c r="D6" s="349">
        <v>4017.2000000000003</v>
      </c>
      <c r="E6" s="349">
        <v>371.99999999999977</v>
      </c>
      <c r="F6" s="349">
        <v>0</v>
      </c>
      <c r="G6" s="349">
        <v>0</v>
      </c>
      <c r="H6" s="349">
        <v>0</v>
      </c>
      <c r="I6" s="349">
        <v>0</v>
      </c>
      <c r="J6" s="349">
        <v>0</v>
      </c>
      <c r="K6" s="349">
        <v>0</v>
      </c>
      <c r="L6" s="349">
        <v>0</v>
      </c>
      <c r="M6" s="349">
        <v>0</v>
      </c>
      <c r="N6" s="349">
        <v>0</v>
      </c>
      <c r="O6" s="349">
        <v>0</v>
      </c>
      <c r="P6" s="349">
        <v>0</v>
      </c>
      <c r="Q6" s="349">
        <v>0</v>
      </c>
      <c r="R6" s="349">
        <v>0</v>
      </c>
      <c r="S6" s="349">
        <v>0</v>
      </c>
      <c r="T6" s="349">
        <v>4389.2</v>
      </c>
      <c r="W6" s="4">
        <f t="shared" ref="W6:W69" si="1">D6/$AF$2*$W$2</f>
        <v>1016.4000000000003</v>
      </c>
      <c r="X6" s="4">
        <f t="shared" ref="X6:X69" si="2">E6</f>
        <v>371.99999999999977</v>
      </c>
      <c r="Y6" s="4">
        <f t="shared" ref="Y6:Y69" si="3">D6/$AF$2*$Y$2</f>
        <v>2420.0000000000005</v>
      </c>
      <c r="Z6" s="4">
        <f t="shared" ref="Z6:Z69" si="4">D6/$AF$2*$Z$2</f>
        <v>580.80000000000007</v>
      </c>
      <c r="AA6" s="5">
        <f t="shared" ref="AA6:AA69" si="5">SUM(W6:Z6)</f>
        <v>4389.2000000000007</v>
      </c>
      <c r="AD6" s="4">
        <v>6050</v>
      </c>
    </row>
    <row r="7" spans="1:32" x14ac:dyDescent="0.3">
      <c r="A7" s="348">
        <v>8732002</v>
      </c>
      <c r="B7" s="348" t="s">
        <v>103</v>
      </c>
      <c r="C7" s="348" t="s">
        <v>426</v>
      </c>
      <c r="D7" s="349">
        <v>2838.6000000000004</v>
      </c>
      <c r="E7" s="349">
        <v>367.34999999999906</v>
      </c>
      <c r="F7" s="349">
        <v>0</v>
      </c>
      <c r="G7" s="349">
        <v>0</v>
      </c>
      <c r="H7" s="349">
        <v>0</v>
      </c>
      <c r="I7" s="349">
        <v>0</v>
      </c>
      <c r="J7" s="349">
        <v>0</v>
      </c>
      <c r="K7" s="349">
        <v>0</v>
      </c>
      <c r="L7" s="349">
        <v>0</v>
      </c>
      <c r="M7" s="349">
        <v>0</v>
      </c>
      <c r="N7" s="349">
        <v>0</v>
      </c>
      <c r="O7" s="349">
        <v>0</v>
      </c>
      <c r="P7" s="349">
        <v>0</v>
      </c>
      <c r="Q7" s="349">
        <v>0</v>
      </c>
      <c r="R7" s="349">
        <v>0</v>
      </c>
      <c r="S7" s="349">
        <v>0</v>
      </c>
      <c r="T7" s="349">
        <v>3205.9499999999994</v>
      </c>
      <c r="W7" s="4">
        <f t="shared" si="1"/>
        <v>718.20000000000027</v>
      </c>
      <c r="X7" s="4">
        <f t="shared" si="2"/>
        <v>367.34999999999906</v>
      </c>
      <c r="Y7" s="4">
        <f t="shared" si="3"/>
        <v>1710.0000000000005</v>
      </c>
      <c r="Z7" s="4">
        <f t="shared" si="4"/>
        <v>410.40000000000015</v>
      </c>
      <c r="AA7" s="5">
        <f t="shared" si="5"/>
        <v>3205.95</v>
      </c>
      <c r="AD7" s="4">
        <v>4275</v>
      </c>
    </row>
    <row r="8" spans="1:32" x14ac:dyDescent="0.3">
      <c r="A8" s="348">
        <v>8732004</v>
      </c>
      <c r="B8" s="348" t="s">
        <v>118</v>
      </c>
      <c r="C8" s="348" t="s">
        <v>426</v>
      </c>
      <c r="D8" s="349">
        <v>1577.0000000000002</v>
      </c>
      <c r="E8" s="349">
        <v>134.84999999999965</v>
      </c>
      <c r="F8" s="349">
        <v>0</v>
      </c>
      <c r="G8" s="349">
        <v>0</v>
      </c>
      <c r="H8" s="349">
        <v>0</v>
      </c>
      <c r="I8" s="349">
        <v>0</v>
      </c>
      <c r="J8" s="349">
        <v>0</v>
      </c>
      <c r="K8" s="349">
        <v>0</v>
      </c>
      <c r="L8" s="349">
        <v>0</v>
      </c>
      <c r="M8" s="349">
        <v>0</v>
      </c>
      <c r="N8" s="349">
        <v>0</v>
      </c>
      <c r="O8" s="349">
        <v>0</v>
      </c>
      <c r="P8" s="349">
        <v>0</v>
      </c>
      <c r="Q8" s="349">
        <v>0</v>
      </c>
      <c r="R8" s="349">
        <v>0</v>
      </c>
      <c r="S8" s="349">
        <v>0</v>
      </c>
      <c r="T8" s="349">
        <v>1711.85</v>
      </c>
      <c r="W8" s="4">
        <f t="shared" si="1"/>
        <v>399.00000000000011</v>
      </c>
      <c r="X8" s="4">
        <f t="shared" si="2"/>
        <v>134.84999999999965</v>
      </c>
      <c r="Y8" s="4">
        <f t="shared" si="3"/>
        <v>950.00000000000023</v>
      </c>
      <c r="Z8" s="4">
        <f t="shared" si="4"/>
        <v>228.00000000000006</v>
      </c>
      <c r="AA8" s="5">
        <f t="shared" si="5"/>
        <v>1711.85</v>
      </c>
      <c r="AD8" s="4">
        <v>2375</v>
      </c>
    </row>
    <row r="9" spans="1:32" x14ac:dyDescent="0.3">
      <c r="A9" s="348">
        <v>8732006</v>
      </c>
      <c r="B9" s="348" t="s">
        <v>133</v>
      </c>
      <c r="C9" s="348" t="s">
        <v>426</v>
      </c>
      <c r="D9" s="349">
        <v>4000.6000000000004</v>
      </c>
      <c r="E9" s="349">
        <v>404.54999999999939</v>
      </c>
      <c r="F9" s="349">
        <v>0</v>
      </c>
      <c r="G9" s="349">
        <v>0</v>
      </c>
      <c r="H9" s="349">
        <v>0</v>
      </c>
      <c r="I9" s="349">
        <v>0</v>
      </c>
      <c r="J9" s="349">
        <v>0</v>
      </c>
      <c r="K9" s="349">
        <v>0</v>
      </c>
      <c r="L9" s="349">
        <v>0</v>
      </c>
      <c r="M9" s="349">
        <v>0</v>
      </c>
      <c r="N9" s="349">
        <v>0</v>
      </c>
      <c r="O9" s="349">
        <v>0</v>
      </c>
      <c r="P9" s="349">
        <v>0</v>
      </c>
      <c r="Q9" s="349">
        <v>0</v>
      </c>
      <c r="R9" s="349">
        <v>0</v>
      </c>
      <c r="S9" s="349">
        <v>0</v>
      </c>
      <c r="T9" s="349">
        <v>4405.1499999999996</v>
      </c>
      <c r="W9" s="4">
        <f t="shared" si="1"/>
        <v>1012.2000000000003</v>
      </c>
      <c r="X9" s="4">
        <f t="shared" si="2"/>
        <v>404.54999999999939</v>
      </c>
      <c r="Y9" s="4">
        <f t="shared" si="3"/>
        <v>2410.0000000000005</v>
      </c>
      <c r="Z9" s="4">
        <f t="shared" si="4"/>
        <v>578.40000000000009</v>
      </c>
      <c r="AA9" s="5">
        <f t="shared" si="5"/>
        <v>4405.1499999999996</v>
      </c>
      <c r="AD9" s="4">
        <v>6025</v>
      </c>
    </row>
    <row r="10" spans="1:32" x14ac:dyDescent="0.3">
      <c r="A10" s="348">
        <v>8732010</v>
      </c>
      <c r="B10" s="348" t="s">
        <v>157</v>
      </c>
      <c r="C10" s="348" t="s">
        <v>426</v>
      </c>
      <c r="D10" s="349">
        <v>763.6</v>
      </c>
      <c r="E10" s="349">
        <v>65.099999999999895</v>
      </c>
      <c r="F10" s="349">
        <v>0</v>
      </c>
      <c r="G10" s="349">
        <v>0</v>
      </c>
      <c r="H10" s="349">
        <v>0</v>
      </c>
      <c r="I10" s="349">
        <v>0</v>
      </c>
      <c r="J10" s="349">
        <v>0</v>
      </c>
      <c r="K10" s="349">
        <v>0</v>
      </c>
      <c r="L10" s="349">
        <v>0</v>
      </c>
      <c r="M10" s="349">
        <v>0</v>
      </c>
      <c r="N10" s="349">
        <v>0</v>
      </c>
      <c r="O10" s="349">
        <v>0</v>
      </c>
      <c r="P10" s="349">
        <v>0</v>
      </c>
      <c r="Q10" s="349">
        <v>0</v>
      </c>
      <c r="R10" s="349">
        <v>0</v>
      </c>
      <c r="S10" s="349">
        <v>0</v>
      </c>
      <c r="T10" s="349">
        <v>828.69999999999993</v>
      </c>
      <c r="W10" s="4">
        <f t="shared" si="1"/>
        <v>193.20000000000005</v>
      </c>
      <c r="X10" s="4">
        <f t="shared" si="2"/>
        <v>65.099999999999895</v>
      </c>
      <c r="Y10" s="4">
        <f t="shared" si="3"/>
        <v>460.00000000000006</v>
      </c>
      <c r="Z10" s="4">
        <f t="shared" si="4"/>
        <v>110.40000000000002</v>
      </c>
      <c r="AA10" s="5">
        <f t="shared" si="5"/>
        <v>828.69999999999993</v>
      </c>
      <c r="AD10" s="4">
        <v>1150</v>
      </c>
    </row>
    <row r="11" spans="1:32" x14ac:dyDescent="0.3">
      <c r="A11" s="348">
        <v>8732011</v>
      </c>
      <c r="B11" s="348" t="s">
        <v>162</v>
      </c>
      <c r="C11" s="348" t="s">
        <v>426</v>
      </c>
      <c r="D11" s="349">
        <v>622.5</v>
      </c>
      <c r="E11" s="349">
        <v>46.499999999999886</v>
      </c>
      <c r="F11" s="349">
        <v>0</v>
      </c>
      <c r="G11" s="349">
        <v>0</v>
      </c>
      <c r="H11" s="349">
        <v>0</v>
      </c>
      <c r="I11" s="349">
        <v>0</v>
      </c>
      <c r="J11" s="349">
        <v>0</v>
      </c>
      <c r="K11" s="349">
        <v>0</v>
      </c>
      <c r="L11" s="349">
        <v>0</v>
      </c>
      <c r="M11" s="349">
        <v>0</v>
      </c>
      <c r="N11" s="349">
        <v>0</v>
      </c>
      <c r="O11" s="349">
        <v>0</v>
      </c>
      <c r="P11" s="349">
        <v>0</v>
      </c>
      <c r="Q11" s="349">
        <v>0</v>
      </c>
      <c r="R11" s="349">
        <v>0</v>
      </c>
      <c r="S11" s="349">
        <v>0</v>
      </c>
      <c r="T11" s="349">
        <v>668.99999999999989</v>
      </c>
      <c r="W11" s="4">
        <f t="shared" si="1"/>
        <v>157.50000000000003</v>
      </c>
      <c r="X11" s="4">
        <f t="shared" si="2"/>
        <v>46.499999999999886</v>
      </c>
      <c r="Y11" s="4">
        <f t="shared" si="3"/>
        <v>375.00000000000006</v>
      </c>
      <c r="Z11" s="4">
        <f t="shared" si="4"/>
        <v>90.000000000000014</v>
      </c>
      <c r="AA11" s="5">
        <f t="shared" si="5"/>
        <v>669</v>
      </c>
      <c r="AD11" s="4">
        <v>937.5</v>
      </c>
    </row>
    <row r="12" spans="1:32" x14ac:dyDescent="0.3">
      <c r="A12" s="348">
        <v>8732012</v>
      </c>
      <c r="B12" s="348" t="s">
        <v>163</v>
      </c>
      <c r="C12" s="348" t="s">
        <v>426</v>
      </c>
      <c r="D12" s="349">
        <v>655.7</v>
      </c>
      <c r="E12" s="349">
        <v>102.2999999999997</v>
      </c>
      <c r="F12" s="349">
        <v>0</v>
      </c>
      <c r="G12" s="349">
        <v>0</v>
      </c>
      <c r="H12" s="349">
        <v>0</v>
      </c>
      <c r="I12" s="349">
        <v>0</v>
      </c>
      <c r="J12" s="349">
        <v>0</v>
      </c>
      <c r="K12" s="349">
        <v>0</v>
      </c>
      <c r="L12" s="349">
        <v>0</v>
      </c>
      <c r="M12" s="349">
        <v>0</v>
      </c>
      <c r="N12" s="349">
        <v>0</v>
      </c>
      <c r="O12" s="349">
        <v>0</v>
      </c>
      <c r="P12" s="349">
        <v>0</v>
      </c>
      <c r="Q12" s="349">
        <v>0</v>
      </c>
      <c r="R12" s="349">
        <v>0</v>
      </c>
      <c r="S12" s="349">
        <v>0</v>
      </c>
      <c r="T12" s="349">
        <v>757.99999999999977</v>
      </c>
      <c r="W12" s="4">
        <f t="shared" si="1"/>
        <v>165.90000000000003</v>
      </c>
      <c r="X12" s="4">
        <f t="shared" si="2"/>
        <v>102.2999999999997</v>
      </c>
      <c r="Y12" s="4">
        <f t="shared" si="3"/>
        <v>395.00000000000006</v>
      </c>
      <c r="Z12" s="4">
        <f t="shared" si="4"/>
        <v>94.800000000000011</v>
      </c>
      <c r="AA12" s="5">
        <f t="shared" si="5"/>
        <v>757.99999999999977</v>
      </c>
      <c r="AD12" s="4">
        <v>987.5</v>
      </c>
    </row>
    <row r="13" spans="1:32" x14ac:dyDescent="0.3">
      <c r="A13" s="348">
        <v>8732016</v>
      </c>
      <c r="B13" s="348" t="s">
        <v>172</v>
      </c>
      <c r="C13" s="348" t="s">
        <v>426</v>
      </c>
      <c r="D13" s="349">
        <v>1120.5</v>
      </c>
      <c r="E13" s="349">
        <v>120.89999999999965</v>
      </c>
      <c r="F13" s="349">
        <v>0</v>
      </c>
      <c r="G13" s="349">
        <v>0</v>
      </c>
      <c r="H13" s="349">
        <v>0</v>
      </c>
      <c r="I13" s="349">
        <v>0</v>
      </c>
      <c r="J13" s="349">
        <v>0</v>
      </c>
      <c r="K13" s="349">
        <v>0</v>
      </c>
      <c r="L13" s="349">
        <v>0</v>
      </c>
      <c r="M13" s="349">
        <v>0</v>
      </c>
      <c r="N13" s="349">
        <v>0</v>
      </c>
      <c r="O13" s="349">
        <v>0</v>
      </c>
      <c r="P13" s="349">
        <v>0</v>
      </c>
      <c r="Q13" s="349">
        <v>0</v>
      </c>
      <c r="R13" s="349">
        <v>0</v>
      </c>
      <c r="S13" s="349">
        <v>0</v>
      </c>
      <c r="T13" s="349">
        <v>1241.3999999999996</v>
      </c>
      <c r="W13" s="4">
        <f t="shared" si="1"/>
        <v>283.50000000000006</v>
      </c>
      <c r="X13" s="4">
        <f t="shared" si="2"/>
        <v>120.89999999999965</v>
      </c>
      <c r="Y13" s="4">
        <f t="shared" si="3"/>
        <v>675.00000000000011</v>
      </c>
      <c r="Z13" s="4">
        <f t="shared" si="4"/>
        <v>162.00000000000003</v>
      </c>
      <c r="AA13" s="5">
        <f t="shared" si="5"/>
        <v>1241.3999999999999</v>
      </c>
      <c r="AD13" s="4">
        <v>1687.5</v>
      </c>
    </row>
    <row r="14" spans="1:32" x14ac:dyDescent="0.3">
      <c r="A14" s="348">
        <v>8732028</v>
      </c>
      <c r="B14" s="348" t="s">
        <v>218</v>
      </c>
      <c r="C14" s="348" t="s">
        <v>426</v>
      </c>
      <c r="D14" s="349">
        <v>3012.9</v>
      </c>
      <c r="E14" s="349">
        <v>358.04999999999984</v>
      </c>
      <c r="F14" s="349">
        <v>0</v>
      </c>
      <c r="G14" s="349">
        <v>0</v>
      </c>
      <c r="H14" s="349">
        <v>0</v>
      </c>
      <c r="I14" s="349">
        <v>0</v>
      </c>
      <c r="J14" s="349">
        <v>0</v>
      </c>
      <c r="K14" s="349">
        <v>0</v>
      </c>
      <c r="L14" s="349">
        <v>0</v>
      </c>
      <c r="M14" s="349">
        <v>0</v>
      </c>
      <c r="N14" s="349">
        <v>0</v>
      </c>
      <c r="O14" s="349">
        <v>0</v>
      </c>
      <c r="P14" s="349">
        <v>0</v>
      </c>
      <c r="Q14" s="349">
        <v>0</v>
      </c>
      <c r="R14" s="349">
        <v>0</v>
      </c>
      <c r="S14" s="349">
        <v>0</v>
      </c>
      <c r="T14" s="349">
        <v>3370.95</v>
      </c>
      <c r="W14" s="4">
        <f t="shared" si="1"/>
        <v>762.30000000000018</v>
      </c>
      <c r="X14" s="4">
        <f t="shared" si="2"/>
        <v>358.04999999999984</v>
      </c>
      <c r="Y14" s="4">
        <f t="shared" si="3"/>
        <v>1815.0000000000002</v>
      </c>
      <c r="Z14" s="4">
        <f t="shared" si="4"/>
        <v>435.60000000000008</v>
      </c>
      <c r="AA14" s="5">
        <f t="shared" si="5"/>
        <v>3370.9500000000003</v>
      </c>
      <c r="AD14" s="4">
        <v>4537.5</v>
      </c>
    </row>
    <row r="15" spans="1:32" x14ac:dyDescent="0.3">
      <c r="A15" s="348">
        <v>8732029</v>
      </c>
      <c r="B15" s="348" t="s">
        <v>220</v>
      </c>
      <c r="C15" s="348" t="s">
        <v>426</v>
      </c>
      <c r="D15" s="349">
        <v>1610.2</v>
      </c>
      <c r="E15" s="349">
        <v>148.79999999999964</v>
      </c>
      <c r="F15" s="349">
        <v>0</v>
      </c>
      <c r="G15" s="349">
        <v>0</v>
      </c>
      <c r="H15" s="349">
        <v>0</v>
      </c>
      <c r="I15" s="349">
        <v>0</v>
      </c>
      <c r="J15" s="349">
        <v>0</v>
      </c>
      <c r="K15" s="349">
        <v>0</v>
      </c>
      <c r="L15" s="349">
        <v>0</v>
      </c>
      <c r="M15" s="349">
        <v>0</v>
      </c>
      <c r="N15" s="349">
        <v>0</v>
      </c>
      <c r="O15" s="349">
        <v>0</v>
      </c>
      <c r="P15" s="349">
        <v>0</v>
      </c>
      <c r="Q15" s="349">
        <v>0</v>
      </c>
      <c r="R15" s="349">
        <v>0</v>
      </c>
      <c r="S15" s="349">
        <v>0</v>
      </c>
      <c r="T15" s="349">
        <v>1758.9999999999998</v>
      </c>
      <c r="W15" s="4">
        <f t="shared" si="1"/>
        <v>407.40000000000009</v>
      </c>
      <c r="X15" s="4">
        <f t="shared" si="2"/>
        <v>148.79999999999964</v>
      </c>
      <c r="Y15" s="4">
        <f t="shared" si="3"/>
        <v>970.00000000000011</v>
      </c>
      <c r="Z15" s="4">
        <f t="shared" si="4"/>
        <v>232.8</v>
      </c>
      <c r="AA15" s="5">
        <f t="shared" si="5"/>
        <v>1758.9999999999998</v>
      </c>
      <c r="AD15" s="4">
        <v>2425</v>
      </c>
    </row>
    <row r="16" spans="1:32" x14ac:dyDescent="0.3">
      <c r="A16" s="348">
        <v>8732031</v>
      </c>
      <c r="B16" s="348" t="s">
        <v>239</v>
      </c>
      <c r="C16" s="348" t="s">
        <v>426</v>
      </c>
      <c r="D16" s="349">
        <v>1676.6000000000001</v>
      </c>
      <c r="E16" s="349">
        <v>134.84999999999948</v>
      </c>
      <c r="F16" s="349">
        <v>0</v>
      </c>
      <c r="G16" s="349">
        <v>0</v>
      </c>
      <c r="H16" s="349">
        <v>0</v>
      </c>
      <c r="I16" s="349">
        <v>0</v>
      </c>
      <c r="J16" s="349">
        <v>0</v>
      </c>
      <c r="K16" s="349">
        <v>0</v>
      </c>
      <c r="L16" s="349">
        <v>0</v>
      </c>
      <c r="M16" s="349">
        <v>0</v>
      </c>
      <c r="N16" s="349">
        <v>0</v>
      </c>
      <c r="O16" s="349">
        <v>0</v>
      </c>
      <c r="P16" s="349">
        <v>0</v>
      </c>
      <c r="Q16" s="349">
        <v>0</v>
      </c>
      <c r="R16" s="349">
        <v>0</v>
      </c>
      <c r="S16" s="349">
        <v>0</v>
      </c>
      <c r="T16" s="349">
        <v>1811.4499999999996</v>
      </c>
      <c r="W16" s="4">
        <f t="shared" si="1"/>
        <v>424.2000000000001</v>
      </c>
      <c r="X16" s="4">
        <f t="shared" si="2"/>
        <v>134.84999999999948</v>
      </c>
      <c r="Y16" s="4">
        <f t="shared" si="3"/>
        <v>1010.0000000000001</v>
      </c>
      <c r="Z16" s="4">
        <f t="shared" si="4"/>
        <v>242.40000000000003</v>
      </c>
      <c r="AA16" s="5">
        <f t="shared" si="5"/>
        <v>1811.4499999999998</v>
      </c>
      <c r="AD16" s="4">
        <v>2525</v>
      </c>
    </row>
    <row r="17" spans="1:30" x14ac:dyDescent="0.3">
      <c r="A17" s="348">
        <v>8732033</v>
      </c>
      <c r="B17" s="348" t="s">
        <v>245</v>
      </c>
      <c r="C17" s="348" t="s">
        <v>426</v>
      </c>
      <c r="D17" s="349">
        <v>2415.3000000000002</v>
      </c>
      <c r="E17" s="349">
        <v>195.29999999999936</v>
      </c>
      <c r="F17" s="349">
        <v>0</v>
      </c>
      <c r="G17" s="349">
        <v>0</v>
      </c>
      <c r="H17" s="349">
        <v>0</v>
      </c>
      <c r="I17" s="349">
        <v>0</v>
      </c>
      <c r="J17" s="349">
        <v>0</v>
      </c>
      <c r="K17" s="349">
        <v>0</v>
      </c>
      <c r="L17" s="349">
        <v>0</v>
      </c>
      <c r="M17" s="349">
        <v>0</v>
      </c>
      <c r="N17" s="349">
        <v>0</v>
      </c>
      <c r="O17" s="349">
        <v>0</v>
      </c>
      <c r="P17" s="349">
        <v>0</v>
      </c>
      <c r="Q17" s="349">
        <v>0</v>
      </c>
      <c r="R17" s="349">
        <v>0</v>
      </c>
      <c r="S17" s="349">
        <v>0</v>
      </c>
      <c r="T17" s="349">
        <v>2610.5999999999995</v>
      </c>
      <c r="W17" s="4">
        <f t="shared" si="1"/>
        <v>611.10000000000014</v>
      </c>
      <c r="X17" s="4">
        <f t="shared" si="2"/>
        <v>195.29999999999936</v>
      </c>
      <c r="Y17" s="4">
        <f t="shared" si="3"/>
        <v>1455.0000000000002</v>
      </c>
      <c r="Z17" s="4">
        <f t="shared" si="4"/>
        <v>349.20000000000005</v>
      </c>
      <c r="AA17" s="5">
        <f t="shared" si="5"/>
        <v>2610.5999999999995</v>
      </c>
      <c r="AD17" s="4">
        <v>3637.5</v>
      </c>
    </row>
    <row r="18" spans="1:30" x14ac:dyDescent="0.3">
      <c r="A18" s="348">
        <v>8732046</v>
      </c>
      <c r="B18" s="348" t="s">
        <v>288</v>
      </c>
      <c r="C18" s="348" t="s">
        <v>426</v>
      </c>
      <c r="D18" s="349">
        <v>2597.9</v>
      </c>
      <c r="E18" s="349">
        <v>97.65</v>
      </c>
      <c r="F18" s="349">
        <v>0</v>
      </c>
      <c r="G18" s="349">
        <v>0</v>
      </c>
      <c r="H18" s="349">
        <v>0</v>
      </c>
      <c r="I18" s="349">
        <v>0</v>
      </c>
      <c r="J18" s="349">
        <v>0</v>
      </c>
      <c r="K18" s="349">
        <v>0</v>
      </c>
      <c r="L18" s="349">
        <v>0</v>
      </c>
      <c r="M18" s="349">
        <v>0</v>
      </c>
      <c r="N18" s="349">
        <v>0</v>
      </c>
      <c r="O18" s="349">
        <v>0</v>
      </c>
      <c r="P18" s="349">
        <v>0</v>
      </c>
      <c r="Q18" s="349">
        <v>0</v>
      </c>
      <c r="R18" s="349">
        <v>0</v>
      </c>
      <c r="S18" s="349">
        <v>0</v>
      </c>
      <c r="T18" s="349">
        <v>2695.55</v>
      </c>
      <c r="W18" s="4">
        <f t="shared" si="1"/>
        <v>657.30000000000018</v>
      </c>
      <c r="X18" s="4">
        <f t="shared" si="2"/>
        <v>97.65</v>
      </c>
      <c r="Y18" s="4">
        <f t="shared" si="3"/>
        <v>1565.0000000000002</v>
      </c>
      <c r="Z18" s="4">
        <f t="shared" si="4"/>
        <v>375.60000000000008</v>
      </c>
      <c r="AA18" s="5">
        <f t="shared" si="5"/>
        <v>2695.55</v>
      </c>
      <c r="AD18" s="4">
        <v>3912.5</v>
      </c>
    </row>
    <row r="19" spans="1:30" x14ac:dyDescent="0.3">
      <c r="A19" s="348">
        <v>8732048</v>
      </c>
      <c r="B19" s="348" t="s">
        <v>319</v>
      </c>
      <c r="C19" s="348" t="s">
        <v>426</v>
      </c>
      <c r="D19" s="349">
        <v>4291.1000000000004</v>
      </c>
      <c r="E19" s="349">
        <v>418.49999999999972</v>
      </c>
      <c r="F19" s="349">
        <v>0</v>
      </c>
      <c r="G19" s="349">
        <v>0</v>
      </c>
      <c r="H19" s="349">
        <v>0</v>
      </c>
      <c r="I19" s="349">
        <v>0</v>
      </c>
      <c r="J19" s="349">
        <v>0</v>
      </c>
      <c r="K19" s="349">
        <v>0</v>
      </c>
      <c r="L19" s="349">
        <v>0</v>
      </c>
      <c r="M19" s="349">
        <v>0</v>
      </c>
      <c r="N19" s="349">
        <v>0</v>
      </c>
      <c r="O19" s="349">
        <v>0</v>
      </c>
      <c r="P19" s="349">
        <v>0</v>
      </c>
      <c r="Q19" s="349">
        <v>0</v>
      </c>
      <c r="R19" s="349">
        <v>0</v>
      </c>
      <c r="S19" s="349">
        <v>0</v>
      </c>
      <c r="T19" s="349">
        <v>4709.6000000000004</v>
      </c>
      <c r="W19" s="4">
        <f t="shared" si="1"/>
        <v>1085.7000000000003</v>
      </c>
      <c r="X19" s="4">
        <f t="shared" si="2"/>
        <v>418.49999999999972</v>
      </c>
      <c r="Y19" s="4">
        <f t="shared" si="3"/>
        <v>2585.0000000000005</v>
      </c>
      <c r="Z19" s="4">
        <f t="shared" si="4"/>
        <v>620.40000000000009</v>
      </c>
      <c r="AA19" s="5">
        <f t="shared" si="5"/>
        <v>4709.6000000000004</v>
      </c>
      <c r="AD19" s="4">
        <v>6462.5</v>
      </c>
    </row>
    <row r="20" spans="1:30" x14ac:dyDescent="0.3">
      <c r="A20" s="348">
        <v>8732054</v>
      </c>
      <c r="B20" s="348" t="s">
        <v>325</v>
      </c>
      <c r="C20" s="348" t="s">
        <v>426</v>
      </c>
      <c r="D20" s="349">
        <v>2996.3</v>
      </c>
      <c r="E20" s="349">
        <v>441.74999999999983</v>
      </c>
      <c r="F20" s="349">
        <v>0</v>
      </c>
      <c r="G20" s="349">
        <v>0</v>
      </c>
      <c r="H20" s="349">
        <v>0</v>
      </c>
      <c r="I20" s="349">
        <v>0</v>
      </c>
      <c r="J20" s="349">
        <v>0</v>
      </c>
      <c r="K20" s="349">
        <v>0</v>
      </c>
      <c r="L20" s="349">
        <v>0</v>
      </c>
      <c r="M20" s="349">
        <v>0</v>
      </c>
      <c r="N20" s="349">
        <v>0</v>
      </c>
      <c r="O20" s="349">
        <v>0</v>
      </c>
      <c r="P20" s="349">
        <v>0</v>
      </c>
      <c r="Q20" s="349">
        <v>0</v>
      </c>
      <c r="R20" s="349">
        <v>0</v>
      </c>
      <c r="S20" s="349">
        <v>0</v>
      </c>
      <c r="T20" s="349">
        <v>3438.05</v>
      </c>
      <c r="W20" s="4">
        <f t="shared" si="1"/>
        <v>758.10000000000014</v>
      </c>
      <c r="X20" s="4">
        <f t="shared" si="2"/>
        <v>441.74999999999983</v>
      </c>
      <c r="Y20" s="4">
        <f t="shared" si="3"/>
        <v>1805.0000000000002</v>
      </c>
      <c r="Z20" s="4">
        <f t="shared" si="4"/>
        <v>433.20000000000005</v>
      </c>
      <c r="AA20" s="5">
        <f t="shared" si="5"/>
        <v>3438.05</v>
      </c>
      <c r="AD20" s="4">
        <v>4512.5</v>
      </c>
    </row>
    <row r="21" spans="1:30" x14ac:dyDescent="0.3">
      <c r="A21" s="348">
        <v>8732059</v>
      </c>
      <c r="B21" s="348" t="s">
        <v>222</v>
      </c>
      <c r="C21" s="348" t="s">
        <v>426</v>
      </c>
      <c r="D21" s="349">
        <v>1510.6000000000001</v>
      </c>
      <c r="E21" s="349">
        <v>83.7</v>
      </c>
      <c r="F21" s="349">
        <v>0</v>
      </c>
      <c r="G21" s="349">
        <v>0</v>
      </c>
      <c r="H21" s="349">
        <v>0</v>
      </c>
      <c r="I21" s="349">
        <v>0</v>
      </c>
      <c r="J21" s="349">
        <v>0</v>
      </c>
      <c r="K21" s="349">
        <v>0</v>
      </c>
      <c r="L21" s="349">
        <v>0</v>
      </c>
      <c r="M21" s="349">
        <v>0</v>
      </c>
      <c r="N21" s="349">
        <v>0</v>
      </c>
      <c r="O21" s="349">
        <v>0</v>
      </c>
      <c r="P21" s="349">
        <v>0</v>
      </c>
      <c r="Q21" s="349">
        <v>0</v>
      </c>
      <c r="R21" s="349">
        <v>0</v>
      </c>
      <c r="S21" s="349">
        <v>0</v>
      </c>
      <c r="T21" s="349">
        <v>1594.3000000000002</v>
      </c>
      <c r="W21" s="4">
        <f t="shared" si="1"/>
        <v>382.2000000000001</v>
      </c>
      <c r="X21" s="4">
        <f t="shared" si="2"/>
        <v>83.7</v>
      </c>
      <c r="Y21" s="4">
        <f t="shared" si="3"/>
        <v>910.00000000000011</v>
      </c>
      <c r="Z21" s="4">
        <f t="shared" si="4"/>
        <v>218.40000000000003</v>
      </c>
      <c r="AA21" s="5">
        <f t="shared" si="5"/>
        <v>1594.3000000000002</v>
      </c>
      <c r="AD21" s="4">
        <v>2275</v>
      </c>
    </row>
    <row r="22" spans="1:30" x14ac:dyDescent="0.3">
      <c r="A22" s="348">
        <v>8732060</v>
      </c>
      <c r="B22" s="348" t="s">
        <v>106</v>
      </c>
      <c r="C22" s="348" t="s">
        <v>426</v>
      </c>
      <c r="D22" s="349">
        <v>838.30000000000007</v>
      </c>
      <c r="E22" s="349">
        <v>134.84999999999994</v>
      </c>
      <c r="F22" s="349">
        <v>0</v>
      </c>
      <c r="G22" s="349">
        <v>0</v>
      </c>
      <c r="H22" s="349">
        <v>0</v>
      </c>
      <c r="I22" s="349">
        <v>0</v>
      </c>
      <c r="J22" s="349">
        <v>0</v>
      </c>
      <c r="K22" s="349">
        <v>0</v>
      </c>
      <c r="L22" s="349">
        <v>0</v>
      </c>
      <c r="M22" s="349">
        <v>0</v>
      </c>
      <c r="N22" s="349">
        <v>0</v>
      </c>
      <c r="O22" s="349">
        <v>0</v>
      </c>
      <c r="P22" s="349">
        <v>0</v>
      </c>
      <c r="Q22" s="349">
        <v>0</v>
      </c>
      <c r="R22" s="349">
        <v>0</v>
      </c>
      <c r="S22" s="349">
        <v>0</v>
      </c>
      <c r="T22" s="349">
        <v>973.15</v>
      </c>
      <c r="W22" s="4">
        <f t="shared" si="1"/>
        <v>212.10000000000005</v>
      </c>
      <c r="X22" s="4">
        <f t="shared" si="2"/>
        <v>134.84999999999994</v>
      </c>
      <c r="Y22" s="4">
        <f t="shared" si="3"/>
        <v>505.00000000000006</v>
      </c>
      <c r="Z22" s="4">
        <f t="shared" si="4"/>
        <v>121.20000000000002</v>
      </c>
      <c r="AA22" s="5">
        <f t="shared" si="5"/>
        <v>973.15000000000009</v>
      </c>
      <c r="AD22" s="4">
        <v>1262.5</v>
      </c>
    </row>
    <row r="23" spans="1:30" x14ac:dyDescent="0.3">
      <c r="A23" s="348">
        <v>8732064</v>
      </c>
      <c r="B23" s="348" t="s">
        <v>311</v>
      </c>
      <c r="C23" s="348" t="s">
        <v>426</v>
      </c>
      <c r="D23" s="349">
        <v>713.80000000000007</v>
      </c>
      <c r="E23" s="349">
        <v>162.7499999999998</v>
      </c>
      <c r="F23" s="349">
        <v>0</v>
      </c>
      <c r="G23" s="349">
        <v>0</v>
      </c>
      <c r="H23" s="349">
        <v>0</v>
      </c>
      <c r="I23" s="349">
        <v>0</v>
      </c>
      <c r="J23" s="349">
        <v>0</v>
      </c>
      <c r="K23" s="349">
        <v>0</v>
      </c>
      <c r="L23" s="349">
        <v>0</v>
      </c>
      <c r="M23" s="349">
        <v>0</v>
      </c>
      <c r="N23" s="349">
        <v>0</v>
      </c>
      <c r="O23" s="349">
        <v>0</v>
      </c>
      <c r="P23" s="349">
        <v>0</v>
      </c>
      <c r="Q23" s="349">
        <v>0</v>
      </c>
      <c r="R23" s="349">
        <v>0</v>
      </c>
      <c r="S23" s="349">
        <v>0</v>
      </c>
      <c r="T23" s="349">
        <v>876.54999999999984</v>
      </c>
      <c r="W23" s="4">
        <f t="shared" si="1"/>
        <v>180.60000000000005</v>
      </c>
      <c r="X23" s="4">
        <f t="shared" si="2"/>
        <v>162.7499999999998</v>
      </c>
      <c r="Y23" s="4">
        <f t="shared" si="3"/>
        <v>430.00000000000006</v>
      </c>
      <c r="Z23" s="4">
        <f t="shared" si="4"/>
        <v>103.20000000000002</v>
      </c>
      <c r="AA23" s="5">
        <f t="shared" si="5"/>
        <v>876.55</v>
      </c>
      <c r="AD23" s="4">
        <v>1075</v>
      </c>
    </row>
    <row r="24" spans="1:30" x14ac:dyDescent="0.3">
      <c r="A24" s="348">
        <v>8732065</v>
      </c>
      <c r="B24" s="348" t="s">
        <v>128</v>
      </c>
      <c r="C24" s="348" t="s">
        <v>426</v>
      </c>
      <c r="D24" s="349">
        <v>1552.1000000000001</v>
      </c>
      <c r="E24" s="349">
        <v>176.69999999999945</v>
      </c>
      <c r="F24" s="349">
        <v>0</v>
      </c>
      <c r="G24" s="349">
        <v>0</v>
      </c>
      <c r="H24" s="349">
        <v>0</v>
      </c>
      <c r="I24" s="349">
        <v>0</v>
      </c>
      <c r="J24" s="349">
        <v>0</v>
      </c>
      <c r="K24" s="349">
        <v>0</v>
      </c>
      <c r="L24" s="349">
        <v>0</v>
      </c>
      <c r="M24" s="349">
        <v>0</v>
      </c>
      <c r="N24" s="349">
        <v>0</v>
      </c>
      <c r="O24" s="349">
        <v>0</v>
      </c>
      <c r="P24" s="349">
        <v>0</v>
      </c>
      <c r="Q24" s="349">
        <v>0</v>
      </c>
      <c r="R24" s="349">
        <v>0</v>
      </c>
      <c r="S24" s="349">
        <v>0</v>
      </c>
      <c r="T24" s="349">
        <v>1728.7999999999995</v>
      </c>
      <c r="W24" s="4">
        <f t="shared" si="1"/>
        <v>392.7000000000001</v>
      </c>
      <c r="X24" s="4">
        <f t="shared" si="2"/>
        <v>176.69999999999945</v>
      </c>
      <c r="Y24" s="4">
        <f t="shared" si="3"/>
        <v>935.00000000000011</v>
      </c>
      <c r="Z24" s="4">
        <f t="shared" si="4"/>
        <v>224.40000000000003</v>
      </c>
      <c r="AA24" s="5">
        <f t="shared" si="5"/>
        <v>1728.7999999999997</v>
      </c>
      <c r="AD24" s="4">
        <v>2337.5</v>
      </c>
    </row>
    <row r="25" spans="1:30" x14ac:dyDescent="0.3">
      <c r="A25" s="348">
        <v>8732066</v>
      </c>
      <c r="B25" s="348" t="s">
        <v>209</v>
      </c>
      <c r="C25" s="348" t="s">
        <v>426</v>
      </c>
      <c r="D25" s="349">
        <v>1718.1000000000001</v>
      </c>
      <c r="E25" s="349">
        <v>130.19999999999925</v>
      </c>
      <c r="F25" s="349">
        <v>0</v>
      </c>
      <c r="G25" s="349">
        <v>0</v>
      </c>
      <c r="H25" s="349">
        <v>0</v>
      </c>
      <c r="I25" s="349">
        <v>0</v>
      </c>
      <c r="J25" s="349">
        <v>0</v>
      </c>
      <c r="K25" s="349">
        <v>0</v>
      </c>
      <c r="L25" s="349">
        <v>0</v>
      </c>
      <c r="M25" s="349">
        <v>0</v>
      </c>
      <c r="N25" s="349">
        <v>0</v>
      </c>
      <c r="O25" s="349">
        <v>0</v>
      </c>
      <c r="P25" s="349">
        <v>0</v>
      </c>
      <c r="Q25" s="349">
        <v>0</v>
      </c>
      <c r="R25" s="349">
        <v>0</v>
      </c>
      <c r="S25" s="349">
        <v>0</v>
      </c>
      <c r="T25" s="349">
        <v>1848.2999999999993</v>
      </c>
      <c r="W25" s="4">
        <f t="shared" si="1"/>
        <v>434.70000000000016</v>
      </c>
      <c r="X25" s="4">
        <f t="shared" si="2"/>
        <v>130.19999999999925</v>
      </c>
      <c r="Y25" s="4">
        <f t="shared" si="3"/>
        <v>1035.0000000000002</v>
      </c>
      <c r="Z25" s="4">
        <f t="shared" si="4"/>
        <v>248.40000000000006</v>
      </c>
      <c r="AA25" s="5">
        <f t="shared" si="5"/>
        <v>1848.2999999999997</v>
      </c>
      <c r="AD25" s="4">
        <v>2587.5</v>
      </c>
    </row>
    <row r="26" spans="1:30" x14ac:dyDescent="0.3">
      <c r="A26" s="348">
        <v>8732068</v>
      </c>
      <c r="B26" s="348" t="s">
        <v>164</v>
      </c>
      <c r="C26" s="348" t="s">
        <v>426</v>
      </c>
      <c r="D26" s="349">
        <v>780.2</v>
      </c>
      <c r="E26" s="349">
        <v>195.29999999999964</v>
      </c>
      <c r="F26" s="349">
        <v>0</v>
      </c>
      <c r="G26" s="349">
        <v>0</v>
      </c>
      <c r="H26" s="349">
        <v>0</v>
      </c>
      <c r="I26" s="349">
        <v>0</v>
      </c>
      <c r="J26" s="349">
        <v>0</v>
      </c>
      <c r="K26" s="349">
        <v>0</v>
      </c>
      <c r="L26" s="349">
        <v>0</v>
      </c>
      <c r="M26" s="349">
        <v>0</v>
      </c>
      <c r="N26" s="349">
        <v>0</v>
      </c>
      <c r="O26" s="349">
        <v>0</v>
      </c>
      <c r="P26" s="349">
        <v>0</v>
      </c>
      <c r="Q26" s="349">
        <v>0</v>
      </c>
      <c r="R26" s="349">
        <v>0</v>
      </c>
      <c r="S26" s="349">
        <v>0</v>
      </c>
      <c r="T26" s="349">
        <v>975.49999999999966</v>
      </c>
      <c r="W26" s="4">
        <f t="shared" si="1"/>
        <v>197.40000000000003</v>
      </c>
      <c r="X26" s="4">
        <f t="shared" si="2"/>
        <v>195.29999999999964</v>
      </c>
      <c r="Y26" s="4">
        <f t="shared" si="3"/>
        <v>470.00000000000006</v>
      </c>
      <c r="Z26" s="4">
        <f t="shared" si="4"/>
        <v>112.80000000000001</v>
      </c>
      <c r="AA26" s="5">
        <f t="shared" si="5"/>
        <v>975.49999999999977</v>
      </c>
      <c r="AD26" s="4">
        <v>1175</v>
      </c>
    </row>
    <row r="27" spans="1:30" x14ac:dyDescent="0.3">
      <c r="A27" s="348">
        <v>8732070</v>
      </c>
      <c r="B27" s="348" t="s">
        <v>254</v>
      </c>
      <c r="C27" s="348" t="s">
        <v>426</v>
      </c>
      <c r="D27" s="349">
        <v>2257.6000000000004</v>
      </c>
      <c r="E27" s="349">
        <v>213.89999999999935</v>
      </c>
      <c r="F27" s="349">
        <v>0</v>
      </c>
      <c r="G27" s="349">
        <v>0</v>
      </c>
      <c r="H27" s="349">
        <v>0</v>
      </c>
      <c r="I27" s="349">
        <v>0</v>
      </c>
      <c r="J27" s="349">
        <v>0</v>
      </c>
      <c r="K27" s="349">
        <v>0</v>
      </c>
      <c r="L27" s="349">
        <v>0</v>
      </c>
      <c r="M27" s="349">
        <v>0</v>
      </c>
      <c r="N27" s="349">
        <v>0</v>
      </c>
      <c r="O27" s="349">
        <v>0</v>
      </c>
      <c r="P27" s="349">
        <v>0</v>
      </c>
      <c r="Q27" s="349">
        <v>0</v>
      </c>
      <c r="R27" s="349">
        <v>0</v>
      </c>
      <c r="S27" s="349">
        <v>0</v>
      </c>
      <c r="T27" s="349">
        <v>2471.4999999999995</v>
      </c>
      <c r="W27" s="4">
        <f t="shared" si="1"/>
        <v>571.20000000000016</v>
      </c>
      <c r="X27" s="4">
        <f t="shared" si="2"/>
        <v>213.89999999999935</v>
      </c>
      <c r="Y27" s="4">
        <f t="shared" si="3"/>
        <v>1360.0000000000002</v>
      </c>
      <c r="Z27" s="4">
        <f t="shared" si="4"/>
        <v>326.40000000000003</v>
      </c>
      <c r="AA27" s="5">
        <f t="shared" si="5"/>
        <v>2471.4999999999995</v>
      </c>
      <c r="AD27" s="4">
        <v>3400</v>
      </c>
    </row>
    <row r="28" spans="1:30" x14ac:dyDescent="0.3">
      <c r="A28" s="348">
        <v>8732074</v>
      </c>
      <c r="B28" s="348" t="s">
        <v>212</v>
      </c>
      <c r="C28" s="348" t="s">
        <v>426</v>
      </c>
      <c r="D28" s="349">
        <v>3344.9</v>
      </c>
      <c r="E28" s="349">
        <v>464.99999999999972</v>
      </c>
      <c r="F28" s="349">
        <v>0</v>
      </c>
      <c r="G28" s="349">
        <v>0</v>
      </c>
      <c r="H28" s="349">
        <v>0</v>
      </c>
      <c r="I28" s="349">
        <v>0</v>
      </c>
      <c r="J28" s="349">
        <v>0</v>
      </c>
      <c r="K28" s="349">
        <v>0</v>
      </c>
      <c r="L28" s="349">
        <v>0</v>
      </c>
      <c r="M28" s="349">
        <v>0</v>
      </c>
      <c r="N28" s="349">
        <v>0</v>
      </c>
      <c r="O28" s="349">
        <v>0</v>
      </c>
      <c r="P28" s="349">
        <v>0</v>
      </c>
      <c r="Q28" s="349">
        <v>0</v>
      </c>
      <c r="R28" s="349">
        <v>0</v>
      </c>
      <c r="S28" s="349">
        <v>0</v>
      </c>
      <c r="T28" s="349">
        <v>3809.8999999999996</v>
      </c>
      <c r="W28" s="4">
        <f t="shared" si="1"/>
        <v>846.30000000000018</v>
      </c>
      <c r="X28" s="4">
        <f t="shared" si="2"/>
        <v>464.99999999999972</v>
      </c>
      <c r="Y28" s="4">
        <f t="shared" si="3"/>
        <v>2015.0000000000002</v>
      </c>
      <c r="Z28" s="4">
        <f t="shared" si="4"/>
        <v>483.6</v>
      </c>
      <c r="AA28" s="5">
        <f t="shared" si="5"/>
        <v>3809.9</v>
      </c>
      <c r="AD28" s="4">
        <v>5037.5</v>
      </c>
    </row>
    <row r="29" spans="1:30" x14ac:dyDescent="0.3">
      <c r="A29" s="348">
        <v>8732075</v>
      </c>
      <c r="B29" s="348" t="s">
        <v>214</v>
      </c>
      <c r="C29" s="348" t="s">
        <v>426</v>
      </c>
      <c r="D29" s="349">
        <v>1585.3000000000002</v>
      </c>
      <c r="E29" s="349">
        <v>255.74999999999994</v>
      </c>
      <c r="F29" s="349">
        <v>0</v>
      </c>
      <c r="G29" s="349">
        <v>0</v>
      </c>
      <c r="H29" s="349">
        <v>0</v>
      </c>
      <c r="I29" s="349">
        <v>0</v>
      </c>
      <c r="J29" s="349">
        <v>0</v>
      </c>
      <c r="K29" s="349">
        <v>0</v>
      </c>
      <c r="L29" s="349">
        <v>0</v>
      </c>
      <c r="M29" s="349">
        <v>0</v>
      </c>
      <c r="N29" s="349">
        <v>0</v>
      </c>
      <c r="O29" s="349">
        <v>0</v>
      </c>
      <c r="P29" s="349">
        <v>0</v>
      </c>
      <c r="Q29" s="349">
        <v>0</v>
      </c>
      <c r="R29" s="349">
        <v>0</v>
      </c>
      <c r="S29" s="349">
        <v>0</v>
      </c>
      <c r="T29" s="349">
        <v>1841.0500000000002</v>
      </c>
      <c r="W29" s="4">
        <f t="shared" si="1"/>
        <v>401.10000000000014</v>
      </c>
      <c r="X29" s="4">
        <f t="shared" si="2"/>
        <v>255.74999999999994</v>
      </c>
      <c r="Y29" s="4">
        <f t="shared" si="3"/>
        <v>955.00000000000023</v>
      </c>
      <c r="Z29" s="4">
        <f t="shared" si="4"/>
        <v>229.20000000000007</v>
      </c>
      <c r="AA29" s="5">
        <f t="shared" si="5"/>
        <v>1841.0500000000004</v>
      </c>
      <c r="AD29" s="4">
        <v>2387.5</v>
      </c>
    </row>
    <row r="30" spans="1:30" x14ac:dyDescent="0.3">
      <c r="A30" s="348">
        <v>8732082</v>
      </c>
      <c r="B30" s="348" t="s">
        <v>105</v>
      </c>
      <c r="C30" s="348" t="s">
        <v>426</v>
      </c>
      <c r="D30" s="349">
        <v>1195.2</v>
      </c>
      <c r="E30" s="349">
        <v>227.84999999999948</v>
      </c>
      <c r="F30" s="349">
        <v>0</v>
      </c>
      <c r="G30" s="349">
        <v>0</v>
      </c>
      <c r="H30" s="349">
        <v>0</v>
      </c>
      <c r="I30" s="349">
        <v>0</v>
      </c>
      <c r="J30" s="349">
        <v>0</v>
      </c>
      <c r="K30" s="349">
        <v>0</v>
      </c>
      <c r="L30" s="349">
        <v>0</v>
      </c>
      <c r="M30" s="349">
        <v>0</v>
      </c>
      <c r="N30" s="349">
        <v>0</v>
      </c>
      <c r="O30" s="349">
        <v>0</v>
      </c>
      <c r="P30" s="349">
        <v>0</v>
      </c>
      <c r="Q30" s="349">
        <v>0</v>
      </c>
      <c r="R30" s="349">
        <v>0</v>
      </c>
      <c r="S30" s="349">
        <v>0</v>
      </c>
      <c r="T30" s="349">
        <v>1423.0499999999995</v>
      </c>
      <c r="W30" s="4">
        <f t="shared" si="1"/>
        <v>302.40000000000009</v>
      </c>
      <c r="X30" s="4">
        <f t="shared" si="2"/>
        <v>227.84999999999948</v>
      </c>
      <c r="Y30" s="4">
        <f t="shared" si="3"/>
        <v>720.00000000000011</v>
      </c>
      <c r="Z30" s="4">
        <f t="shared" si="4"/>
        <v>172.80000000000004</v>
      </c>
      <c r="AA30" s="5">
        <f t="shared" si="5"/>
        <v>1423.0499999999995</v>
      </c>
      <c r="AD30" s="4">
        <v>1800</v>
      </c>
    </row>
    <row r="31" spans="1:30" x14ac:dyDescent="0.3">
      <c r="A31" s="348">
        <v>8732083</v>
      </c>
      <c r="B31" s="348" t="s">
        <v>95</v>
      </c>
      <c r="C31" s="348" t="s">
        <v>426</v>
      </c>
      <c r="D31" s="349">
        <v>846.6</v>
      </c>
      <c r="E31" s="349">
        <v>125.54999999999993</v>
      </c>
      <c r="F31" s="349">
        <v>0</v>
      </c>
      <c r="G31" s="349">
        <v>0</v>
      </c>
      <c r="H31" s="349">
        <v>0</v>
      </c>
      <c r="I31" s="349">
        <v>0</v>
      </c>
      <c r="J31" s="349">
        <v>0</v>
      </c>
      <c r="K31" s="349">
        <v>0</v>
      </c>
      <c r="L31" s="349">
        <v>0</v>
      </c>
      <c r="M31" s="349">
        <v>0</v>
      </c>
      <c r="N31" s="349">
        <v>0</v>
      </c>
      <c r="O31" s="349">
        <v>0</v>
      </c>
      <c r="P31" s="349">
        <v>0</v>
      </c>
      <c r="Q31" s="349">
        <v>0</v>
      </c>
      <c r="R31" s="349">
        <v>0</v>
      </c>
      <c r="S31" s="349">
        <v>0</v>
      </c>
      <c r="T31" s="349">
        <v>972.15</v>
      </c>
      <c r="W31" s="4">
        <f t="shared" si="1"/>
        <v>214.20000000000005</v>
      </c>
      <c r="X31" s="4">
        <f t="shared" si="2"/>
        <v>125.54999999999993</v>
      </c>
      <c r="Y31" s="4">
        <f t="shared" si="3"/>
        <v>510.00000000000006</v>
      </c>
      <c r="Z31" s="4">
        <f t="shared" si="4"/>
        <v>122.4</v>
      </c>
      <c r="AA31" s="5">
        <f t="shared" si="5"/>
        <v>972.15</v>
      </c>
      <c r="AD31" s="4">
        <v>1275</v>
      </c>
    </row>
    <row r="32" spans="1:30" x14ac:dyDescent="0.3">
      <c r="A32" s="348">
        <v>8732084</v>
      </c>
      <c r="B32" s="348" t="s">
        <v>283</v>
      </c>
      <c r="C32" s="348" t="s">
        <v>426</v>
      </c>
      <c r="D32" s="349">
        <v>1552.1000000000001</v>
      </c>
      <c r="E32" s="349">
        <v>185.99999999999997</v>
      </c>
      <c r="F32" s="349">
        <v>0</v>
      </c>
      <c r="G32" s="349">
        <v>0</v>
      </c>
      <c r="H32" s="349">
        <v>0</v>
      </c>
      <c r="I32" s="349">
        <v>0</v>
      </c>
      <c r="J32" s="349">
        <v>0</v>
      </c>
      <c r="K32" s="349">
        <v>0</v>
      </c>
      <c r="L32" s="349">
        <v>0</v>
      </c>
      <c r="M32" s="349">
        <v>0</v>
      </c>
      <c r="N32" s="349">
        <v>0</v>
      </c>
      <c r="O32" s="349">
        <v>0</v>
      </c>
      <c r="P32" s="349">
        <v>0</v>
      </c>
      <c r="Q32" s="349">
        <v>0</v>
      </c>
      <c r="R32" s="349">
        <v>0</v>
      </c>
      <c r="S32" s="349">
        <v>0</v>
      </c>
      <c r="T32" s="349">
        <v>1738.1000000000001</v>
      </c>
      <c r="W32" s="4">
        <f t="shared" si="1"/>
        <v>392.7000000000001</v>
      </c>
      <c r="X32" s="4">
        <f t="shared" si="2"/>
        <v>185.99999999999997</v>
      </c>
      <c r="Y32" s="4">
        <f t="shared" si="3"/>
        <v>935.00000000000011</v>
      </c>
      <c r="Z32" s="4">
        <f t="shared" si="4"/>
        <v>224.40000000000003</v>
      </c>
      <c r="AA32" s="5">
        <f t="shared" si="5"/>
        <v>1738.1000000000004</v>
      </c>
      <c r="AD32" s="4">
        <v>2337.5</v>
      </c>
    </row>
    <row r="33" spans="1:30" x14ac:dyDescent="0.3">
      <c r="A33" s="348">
        <v>8732091</v>
      </c>
      <c r="B33" s="348" t="s">
        <v>127</v>
      </c>
      <c r="C33" s="348" t="s">
        <v>426</v>
      </c>
      <c r="D33" s="349">
        <v>1411.0000000000002</v>
      </c>
      <c r="E33" s="349">
        <v>190.64999999999978</v>
      </c>
      <c r="F33" s="349">
        <v>0</v>
      </c>
      <c r="G33" s="349">
        <v>0</v>
      </c>
      <c r="H33" s="349">
        <v>0</v>
      </c>
      <c r="I33" s="349">
        <v>0</v>
      </c>
      <c r="J33" s="349">
        <v>0</v>
      </c>
      <c r="K33" s="349">
        <v>0</v>
      </c>
      <c r="L33" s="349">
        <v>0</v>
      </c>
      <c r="M33" s="349">
        <v>0</v>
      </c>
      <c r="N33" s="349">
        <v>0</v>
      </c>
      <c r="O33" s="349">
        <v>0</v>
      </c>
      <c r="P33" s="349">
        <v>0</v>
      </c>
      <c r="Q33" s="349">
        <v>0</v>
      </c>
      <c r="R33" s="349">
        <v>0</v>
      </c>
      <c r="S33" s="349">
        <v>0</v>
      </c>
      <c r="T33" s="349">
        <v>1601.65</v>
      </c>
      <c r="W33" s="4">
        <f t="shared" si="1"/>
        <v>357.00000000000011</v>
      </c>
      <c r="X33" s="4">
        <f t="shared" si="2"/>
        <v>190.64999999999978</v>
      </c>
      <c r="Y33" s="4">
        <f t="shared" si="3"/>
        <v>850.00000000000023</v>
      </c>
      <c r="Z33" s="4">
        <f t="shared" si="4"/>
        <v>204.00000000000006</v>
      </c>
      <c r="AA33" s="5">
        <f t="shared" si="5"/>
        <v>1601.65</v>
      </c>
      <c r="AD33" s="4">
        <v>2125</v>
      </c>
    </row>
    <row r="34" spans="1:30" x14ac:dyDescent="0.3">
      <c r="A34" s="348">
        <v>8732107</v>
      </c>
      <c r="B34" s="348" t="s">
        <v>228</v>
      </c>
      <c r="C34" s="348" t="s">
        <v>426</v>
      </c>
      <c r="D34" s="349">
        <v>3079.3</v>
      </c>
      <c r="E34" s="349">
        <v>297.59999999999934</v>
      </c>
      <c r="F34" s="349">
        <v>0</v>
      </c>
      <c r="G34" s="349">
        <v>0</v>
      </c>
      <c r="H34" s="349">
        <v>0</v>
      </c>
      <c r="I34" s="349">
        <v>0</v>
      </c>
      <c r="J34" s="349">
        <v>0</v>
      </c>
      <c r="K34" s="349">
        <v>0</v>
      </c>
      <c r="L34" s="349">
        <v>0</v>
      </c>
      <c r="M34" s="349">
        <v>0</v>
      </c>
      <c r="N34" s="349">
        <v>0</v>
      </c>
      <c r="O34" s="349">
        <v>0</v>
      </c>
      <c r="P34" s="349">
        <v>0</v>
      </c>
      <c r="Q34" s="349">
        <v>0</v>
      </c>
      <c r="R34" s="349">
        <v>0</v>
      </c>
      <c r="S34" s="349">
        <v>0</v>
      </c>
      <c r="T34" s="349">
        <v>3376.8999999999996</v>
      </c>
      <c r="W34" s="4">
        <f t="shared" si="1"/>
        <v>779.10000000000014</v>
      </c>
      <c r="X34" s="4">
        <f t="shared" si="2"/>
        <v>297.59999999999934</v>
      </c>
      <c r="Y34" s="4">
        <f t="shared" si="3"/>
        <v>1855.0000000000002</v>
      </c>
      <c r="Z34" s="4">
        <f t="shared" si="4"/>
        <v>445.20000000000005</v>
      </c>
      <c r="AA34" s="5">
        <f t="shared" si="5"/>
        <v>3376.8999999999996</v>
      </c>
      <c r="AD34" s="4">
        <v>4637.5</v>
      </c>
    </row>
    <row r="35" spans="1:30" x14ac:dyDescent="0.3">
      <c r="A35" s="348">
        <v>8732109</v>
      </c>
      <c r="B35" s="348" t="s">
        <v>232</v>
      </c>
      <c r="C35" s="348" t="s">
        <v>426</v>
      </c>
      <c r="D35" s="349">
        <v>1809.4</v>
      </c>
      <c r="E35" s="349">
        <v>74.399999999999963</v>
      </c>
      <c r="F35" s="349">
        <v>0</v>
      </c>
      <c r="G35" s="349">
        <v>0</v>
      </c>
      <c r="H35" s="349">
        <v>0</v>
      </c>
      <c r="I35" s="349">
        <v>0</v>
      </c>
      <c r="J35" s="349">
        <v>0</v>
      </c>
      <c r="K35" s="349">
        <v>0</v>
      </c>
      <c r="L35" s="349">
        <v>0</v>
      </c>
      <c r="M35" s="349">
        <v>0</v>
      </c>
      <c r="N35" s="349">
        <v>0</v>
      </c>
      <c r="O35" s="349">
        <v>0</v>
      </c>
      <c r="P35" s="349">
        <v>0</v>
      </c>
      <c r="Q35" s="349">
        <v>0</v>
      </c>
      <c r="R35" s="349">
        <v>0</v>
      </c>
      <c r="S35" s="349">
        <v>0</v>
      </c>
      <c r="T35" s="349">
        <v>1883.8</v>
      </c>
      <c r="W35" s="4">
        <f t="shared" si="1"/>
        <v>457.80000000000007</v>
      </c>
      <c r="X35" s="4">
        <f t="shared" si="2"/>
        <v>74.399999999999963</v>
      </c>
      <c r="Y35" s="4">
        <f t="shared" si="3"/>
        <v>1090.0000000000002</v>
      </c>
      <c r="Z35" s="4">
        <f t="shared" si="4"/>
        <v>261.60000000000002</v>
      </c>
      <c r="AA35" s="5">
        <f t="shared" si="5"/>
        <v>1883.8000000000002</v>
      </c>
      <c r="AD35" s="4">
        <v>2725</v>
      </c>
    </row>
    <row r="36" spans="1:30" x14ac:dyDescent="0.3">
      <c r="A36" s="348">
        <v>8732115</v>
      </c>
      <c r="B36" s="348" t="s">
        <v>259</v>
      </c>
      <c r="C36" s="348" t="s">
        <v>426</v>
      </c>
      <c r="D36" s="349">
        <v>2589.6000000000004</v>
      </c>
      <c r="E36" s="349">
        <v>609.14999999999873</v>
      </c>
      <c r="F36" s="349">
        <v>0</v>
      </c>
      <c r="G36" s="349">
        <v>0</v>
      </c>
      <c r="H36" s="349">
        <v>0</v>
      </c>
      <c r="I36" s="349">
        <v>0</v>
      </c>
      <c r="J36" s="349">
        <v>0</v>
      </c>
      <c r="K36" s="349">
        <v>0</v>
      </c>
      <c r="L36" s="349">
        <v>0</v>
      </c>
      <c r="M36" s="349">
        <v>0</v>
      </c>
      <c r="N36" s="349">
        <v>0</v>
      </c>
      <c r="O36" s="349">
        <v>0</v>
      </c>
      <c r="P36" s="349">
        <v>0</v>
      </c>
      <c r="Q36" s="349">
        <v>0</v>
      </c>
      <c r="R36" s="349">
        <v>0</v>
      </c>
      <c r="S36" s="349">
        <v>0</v>
      </c>
      <c r="T36" s="349">
        <v>3198.7499999999991</v>
      </c>
      <c r="W36" s="4">
        <f t="shared" si="1"/>
        <v>655.20000000000016</v>
      </c>
      <c r="X36" s="4">
        <f t="shared" si="2"/>
        <v>609.14999999999873</v>
      </c>
      <c r="Y36" s="4">
        <f t="shared" si="3"/>
        <v>1560.0000000000002</v>
      </c>
      <c r="Z36" s="4">
        <f t="shared" si="4"/>
        <v>374.40000000000003</v>
      </c>
      <c r="AA36" s="5">
        <f t="shared" si="5"/>
        <v>3198.7499999999995</v>
      </c>
      <c r="AD36" s="4">
        <v>3900</v>
      </c>
    </row>
    <row r="37" spans="1:30" x14ac:dyDescent="0.3">
      <c r="A37" s="348">
        <v>8732118</v>
      </c>
      <c r="B37" s="348" t="s">
        <v>97</v>
      </c>
      <c r="C37" s="348" t="s">
        <v>426</v>
      </c>
      <c r="D37" s="349">
        <v>3104.2000000000003</v>
      </c>
      <c r="E37" s="349">
        <v>674.24999999999955</v>
      </c>
      <c r="F37" s="349">
        <v>0</v>
      </c>
      <c r="G37" s="349">
        <v>0</v>
      </c>
      <c r="H37" s="349">
        <v>0</v>
      </c>
      <c r="I37" s="349">
        <v>0</v>
      </c>
      <c r="J37" s="349">
        <v>0</v>
      </c>
      <c r="K37" s="349">
        <v>0</v>
      </c>
      <c r="L37" s="349">
        <v>0</v>
      </c>
      <c r="M37" s="349">
        <v>0</v>
      </c>
      <c r="N37" s="349">
        <v>0</v>
      </c>
      <c r="O37" s="349">
        <v>0</v>
      </c>
      <c r="P37" s="349">
        <v>0</v>
      </c>
      <c r="Q37" s="349">
        <v>0</v>
      </c>
      <c r="R37" s="349">
        <v>0</v>
      </c>
      <c r="S37" s="349">
        <v>0</v>
      </c>
      <c r="T37" s="349">
        <v>3778.45</v>
      </c>
      <c r="W37" s="4">
        <f t="shared" si="1"/>
        <v>785.4000000000002</v>
      </c>
      <c r="X37" s="4">
        <f t="shared" si="2"/>
        <v>674.24999999999955</v>
      </c>
      <c r="Y37" s="4">
        <f t="shared" si="3"/>
        <v>1870.0000000000002</v>
      </c>
      <c r="Z37" s="4">
        <f t="shared" si="4"/>
        <v>448.80000000000007</v>
      </c>
      <c r="AA37" s="5">
        <f t="shared" si="5"/>
        <v>3778.45</v>
      </c>
      <c r="AD37" s="4">
        <v>4675</v>
      </c>
    </row>
    <row r="38" spans="1:30" x14ac:dyDescent="0.3">
      <c r="A38" s="348">
        <v>8732119</v>
      </c>
      <c r="B38" s="348" t="s">
        <v>130</v>
      </c>
      <c r="C38" s="348" t="s">
        <v>426</v>
      </c>
      <c r="D38" s="349">
        <v>1734.7</v>
      </c>
      <c r="E38" s="349">
        <v>246.44999999999953</v>
      </c>
      <c r="F38" s="349">
        <v>0</v>
      </c>
      <c r="G38" s="349">
        <v>0</v>
      </c>
      <c r="H38" s="349">
        <v>0</v>
      </c>
      <c r="I38" s="349">
        <v>0</v>
      </c>
      <c r="J38" s="349">
        <v>0</v>
      </c>
      <c r="K38" s="349">
        <v>0</v>
      </c>
      <c r="L38" s="349">
        <v>0</v>
      </c>
      <c r="M38" s="349">
        <v>0</v>
      </c>
      <c r="N38" s="349">
        <v>0</v>
      </c>
      <c r="O38" s="349">
        <v>0</v>
      </c>
      <c r="P38" s="349">
        <v>0</v>
      </c>
      <c r="Q38" s="349">
        <v>0</v>
      </c>
      <c r="R38" s="349">
        <v>0</v>
      </c>
      <c r="S38" s="349">
        <v>0</v>
      </c>
      <c r="T38" s="349">
        <v>1981.1499999999996</v>
      </c>
      <c r="W38" s="4">
        <f t="shared" si="1"/>
        <v>438.90000000000009</v>
      </c>
      <c r="X38" s="4">
        <f t="shared" si="2"/>
        <v>246.44999999999953</v>
      </c>
      <c r="Y38" s="4">
        <f t="shared" si="3"/>
        <v>1045.0000000000002</v>
      </c>
      <c r="Z38" s="4">
        <f t="shared" si="4"/>
        <v>250.8</v>
      </c>
      <c r="AA38" s="5">
        <f t="shared" si="5"/>
        <v>1981.1499999999999</v>
      </c>
      <c r="AD38" s="4">
        <v>2612.5</v>
      </c>
    </row>
    <row r="39" spans="1:30" x14ac:dyDescent="0.3">
      <c r="A39" s="348">
        <v>8732121</v>
      </c>
      <c r="B39" s="348" t="s">
        <v>216</v>
      </c>
      <c r="C39" s="348" t="s">
        <v>426</v>
      </c>
      <c r="D39" s="349">
        <v>3295.1000000000004</v>
      </c>
      <c r="E39" s="349">
        <v>278.99999999999847</v>
      </c>
      <c r="F39" s="349">
        <v>0</v>
      </c>
      <c r="G39" s="349">
        <v>0</v>
      </c>
      <c r="H39" s="349">
        <v>0</v>
      </c>
      <c r="I39" s="349">
        <v>0</v>
      </c>
      <c r="J39" s="349">
        <v>0</v>
      </c>
      <c r="K39" s="349">
        <v>0</v>
      </c>
      <c r="L39" s="349">
        <v>0</v>
      </c>
      <c r="M39" s="349">
        <v>0</v>
      </c>
      <c r="N39" s="349">
        <v>0</v>
      </c>
      <c r="O39" s="349">
        <v>0</v>
      </c>
      <c r="P39" s="349">
        <v>0</v>
      </c>
      <c r="Q39" s="349">
        <v>0</v>
      </c>
      <c r="R39" s="349">
        <v>0</v>
      </c>
      <c r="S39" s="349">
        <v>0</v>
      </c>
      <c r="T39" s="349">
        <v>3574.099999999999</v>
      </c>
      <c r="W39" s="4">
        <f t="shared" si="1"/>
        <v>833.70000000000027</v>
      </c>
      <c r="X39" s="4">
        <f t="shared" si="2"/>
        <v>278.99999999999847</v>
      </c>
      <c r="Y39" s="4">
        <f t="shared" si="3"/>
        <v>1985.0000000000005</v>
      </c>
      <c r="Z39" s="4">
        <f t="shared" si="4"/>
        <v>476.40000000000009</v>
      </c>
      <c r="AA39" s="5">
        <f t="shared" si="5"/>
        <v>3574.099999999999</v>
      </c>
      <c r="AD39" s="4">
        <v>4962.5</v>
      </c>
    </row>
    <row r="40" spans="1:30" x14ac:dyDescent="0.3">
      <c r="A40" s="348">
        <v>8732123</v>
      </c>
      <c r="B40" s="348" t="s">
        <v>295</v>
      </c>
      <c r="C40" s="348" t="s">
        <v>426</v>
      </c>
      <c r="D40" s="349">
        <v>1626.8000000000002</v>
      </c>
      <c r="E40" s="349">
        <v>376.65000000000003</v>
      </c>
      <c r="F40" s="349">
        <v>0</v>
      </c>
      <c r="G40" s="349">
        <v>0</v>
      </c>
      <c r="H40" s="349">
        <v>0</v>
      </c>
      <c r="I40" s="349">
        <v>0</v>
      </c>
      <c r="J40" s="349">
        <v>0</v>
      </c>
      <c r="K40" s="349">
        <v>0</v>
      </c>
      <c r="L40" s="349">
        <v>0</v>
      </c>
      <c r="M40" s="349">
        <v>0</v>
      </c>
      <c r="N40" s="349">
        <v>0</v>
      </c>
      <c r="O40" s="349">
        <v>0</v>
      </c>
      <c r="P40" s="349">
        <v>0</v>
      </c>
      <c r="Q40" s="349">
        <v>0</v>
      </c>
      <c r="R40" s="349">
        <v>0</v>
      </c>
      <c r="S40" s="349">
        <v>0</v>
      </c>
      <c r="T40" s="349">
        <v>2003.4500000000003</v>
      </c>
      <c r="W40" s="4">
        <f t="shared" si="1"/>
        <v>411.60000000000014</v>
      </c>
      <c r="X40" s="4">
        <f t="shared" si="2"/>
        <v>376.65000000000003</v>
      </c>
      <c r="Y40" s="4">
        <f t="shared" si="3"/>
        <v>980.00000000000023</v>
      </c>
      <c r="Z40" s="4">
        <f t="shared" si="4"/>
        <v>235.20000000000005</v>
      </c>
      <c r="AA40" s="5">
        <f t="shared" si="5"/>
        <v>2003.4500000000005</v>
      </c>
      <c r="AD40" s="4">
        <v>2450</v>
      </c>
    </row>
    <row r="41" spans="1:30" x14ac:dyDescent="0.3">
      <c r="A41" s="348">
        <v>8732205</v>
      </c>
      <c r="B41" s="348" t="s">
        <v>185</v>
      </c>
      <c r="C41" s="348" t="s">
        <v>426</v>
      </c>
      <c r="D41" s="349">
        <v>439.90000000000003</v>
      </c>
      <c r="E41" s="349">
        <v>46.499999999999787</v>
      </c>
      <c r="F41" s="349">
        <v>0</v>
      </c>
      <c r="G41" s="349">
        <v>0</v>
      </c>
      <c r="H41" s="349">
        <v>0</v>
      </c>
      <c r="I41" s="349">
        <v>0</v>
      </c>
      <c r="J41" s="349">
        <v>0</v>
      </c>
      <c r="K41" s="349">
        <v>0</v>
      </c>
      <c r="L41" s="349">
        <v>0</v>
      </c>
      <c r="M41" s="349">
        <v>0</v>
      </c>
      <c r="N41" s="349">
        <v>0</v>
      </c>
      <c r="O41" s="349">
        <v>0</v>
      </c>
      <c r="P41" s="349">
        <v>0</v>
      </c>
      <c r="Q41" s="349">
        <v>0</v>
      </c>
      <c r="R41" s="349">
        <v>0</v>
      </c>
      <c r="S41" s="349">
        <v>0</v>
      </c>
      <c r="T41" s="349">
        <v>486.39999999999981</v>
      </c>
      <c r="W41" s="4">
        <f t="shared" si="1"/>
        <v>111.30000000000004</v>
      </c>
      <c r="X41" s="4">
        <f t="shared" si="2"/>
        <v>46.499999999999787</v>
      </c>
      <c r="Y41" s="4">
        <f t="shared" si="3"/>
        <v>265.00000000000006</v>
      </c>
      <c r="Z41" s="4">
        <f t="shared" si="4"/>
        <v>63.600000000000016</v>
      </c>
      <c r="AA41" s="5">
        <f t="shared" si="5"/>
        <v>486.39999999999992</v>
      </c>
      <c r="AD41" s="4">
        <v>662.5</v>
      </c>
    </row>
    <row r="42" spans="1:30" x14ac:dyDescent="0.3">
      <c r="A42" s="348">
        <v>8732208</v>
      </c>
      <c r="B42" s="348" t="s">
        <v>158</v>
      </c>
      <c r="C42" s="348" t="s">
        <v>426</v>
      </c>
      <c r="D42" s="349">
        <v>1577.0000000000002</v>
      </c>
      <c r="E42" s="349">
        <v>172.04999999999987</v>
      </c>
      <c r="F42" s="349">
        <v>0</v>
      </c>
      <c r="G42" s="349">
        <v>0</v>
      </c>
      <c r="H42" s="349">
        <v>0</v>
      </c>
      <c r="I42" s="349">
        <v>0</v>
      </c>
      <c r="J42" s="349">
        <v>0</v>
      </c>
      <c r="K42" s="349">
        <v>0</v>
      </c>
      <c r="L42" s="349">
        <v>0</v>
      </c>
      <c r="M42" s="349">
        <v>0</v>
      </c>
      <c r="N42" s="349">
        <v>0</v>
      </c>
      <c r="O42" s="349">
        <v>0</v>
      </c>
      <c r="P42" s="349">
        <v>0</v>
      </c>
      <c r="Q42" s="349">
        <v>0</v>
      </c>
      <c r="R42" s="349">
        <v>0</v>
      </c>
      <c r="S42" s="349">
        <v>0</v>
      </c>
      <c r="T42" s="349">
        <v>1749.0500000000002</v>
      </c>
      <c r="W42" s="4">
        <f t="shared" si="1"/>
        <v>399.00000000000011</v>
      </c>
      <c r="X42" s="4">
        <f t="shared" si="2"/>
        <v>172.04999999999987</v>
      </c>
      <c r="Y42" s="4">
        <f t="shared" si="3"/>
        <v>950.00000000000023</v>
      </c>
      <c r="Z42" s="4">
        <f t="shared" si="4"/>
        <v>228.00000000000006</v>
      </c>
      <c r="AA42" s="5">
        <f t="shared" si="5"/>
        <v>1749.0500000000002</v>
      </c>
      <c r="AD42" s="4">
        <v>2375</v>
      </c>
    </row>
    <row r="43" spans="1:30" x14ac:dyDescent="0.3">
      <c r="A43" s="348">
        <v>8732211</v>
      </c>
      <c r="B43" s="348" t="s">
        <v>186</v>
      </c>
      <c r="C43" s="348" t="s">
        <v>426</v>
      </c>
      <c r="D43" s="349">
        <v>2041.8000000000002</v>
      </c>
      <c r="E43" s="349">
        <v>144.1499999999993</v>
      </c>
      <c r="F43" s="349">
        <v>0</v>
      </c>
      <c r="G43" s="349">
        <v>0</v>
      </c>
      <c r="H43" s="349">
        <v>0</v>
      </c>
      <c r="I43" s="349">
        <v>0</v>
      </c>
      <c r="J43" s="349">
        <v>0</v>
      </c>
      <c r="K43" s="349">
        <v>0</v>
      </c>
      <c r="L43" s="349">
        <v>0</v>
      </c>
      <c r="M43" s="349">
        <v>0</v>
      </c>
      <c r="N43" s="349">
        <v>0</v>
      </c>
      <c r="O43" s="349">
        <v>0</v>
      </c>
      <c r="P43" s="349">
        <v>0</v>
      </c>
      <c r="Q43" s="349">
        <v>0</v>
      </c>
      <c r="R43" s="349">
        <v>0</v>
      </c>
      <c r="S43" s="349">
        <v>0</v>
      </c>
      <c r="T43" s="349">
        <v>2185.9499999999994</v>
      </c>
      <c r="W43" s="4">
        <f t="shared" si="1"/>
        <v>516.60000000000014</v>
      </c>
      <c r="X43" s="4">
        <f t="shared" si="2"/>
        <v>144.1499999999993</v>
      </c>
      <c r="Y43" s="4">
        <f t="shared" si="3"/>
        <v>1230.0000000000002</v>
      </c>
      <c r="Z43" s="4">
        <f t="shared" si="4"/>
        <v>295.20000000000005</v>
      </c>
      <c r="AA43" s="5">
        <f t="shared" si="5"/>
        <v>2185.9499999999998</v>
      </c>
      <c r="AD43" s="4">
        <v>3075</v>
      </c>
    </row>
    <row r="44" spans="1:30" x14ac:dyDescent="0.3">
      <c r="A44" s="348">
        <v>8732212</v>
      </c>
      <c r="B44" s="348" t="s">
        <v>192</v>
      </c>
      <c r="C44" s="348" t="s">
        <v>426</v>
      </c>
      <c r="D44" s="349">
        <v>1460.8000000000002</v>
      </c>
      <c r="E44" s="349">
        <v>46.499999999999986</v>
      </c>
      <c r="F44" s="349">
        <v>0</v>
      </c>
      <c r="G44" s="349">
        <v>0</v>
      </c>
      <c r="H44" s="349">
        <v>0</v>
      </c>
      <c r="I44" s="349">
        <v>0</v>
      </c>
      <c r="J44" s="349">
        <v>0</v>
      </c>
      <c r="K44" s="349">
        <v>0</v>
      </c>
      <c r="L44" s="349">
        <v>0</v>
      </c>
      <c r="M44" s="349">
        <v>0</v>
      </c>
      <c r="N44" s="349">
        <v>0</v>
      </c>
      <c r="O44" s="349">
        <v>0</v>
      </c>
      <c r="P44" s="349">
        <v>0</v>
      </c>
      <c r="Q44" s="349">
        <v>0</v>
      </c>
      <c r="R44" s="349">
        <v>0</v>
      </c>
      <c r="S44" s="349">
        <v>0</v>
      </c>
      <c r="T44" s="349">
        <v>1507.3000000000002</v>
      </c>
      <c r="W44" s="4">
        <f t="shared" si="1"/>
        <v>369.60000000000014</v>
      </c>
      <c r="X44" s="4">
        <f t="shared" si="2"/>
        <v>46.499999999999986</v>
      </c>
      <c r="Y44" s="4">
        <f t="shared" si="3"/>
        <v>880.00000000000023</v>
      </c>
      <c r="Z44" s="4">
        <f t="shared" si="4"/>
        <v>211.20000000000007</v>
      </c>
      <c r="AA44" s="5">
        <f t="shared" si="5"/>
        <v>1507.3000000000004</v>
      </c>
      <c r="AD44" s="4">
        <v>2200</v>
      </c>
    </row>
    <row r="45" spans="1:30" x14ac:dyDescent="0.3">
      <c r="A45" s="348">
        <v>8732217</v>
      </c>
      <c r="B45" s="348" t="s">
        <v>291</v>
      </c>
      <c r="C45" s="348" t="s">
        <v>426</v>
      </c>
      <c r="D45" s="349">
        <v>1162</v>
      </c>
      <c r="E45" s="349">
        <v>181.34999999999965</v>
      </c>
      <c r="F45" s="349">
        <v>0</v>
      </c>
      <c r="G45" s="349">
        <v>0</v>
      </c>
      <c r="H45" s="349">
        <v>0</v>
      </c>
      <c r="I45" s="349">
        <v>0</v>
      </c>
      <c r="J45" s="349">
        <v>0</v>
      </c>
      <c r="K45" s="349">
        <v>0</v>
      </c>
      <c r="L45" s="349">
        <v>0</v>
      </c>
      <c r="M45" s="349">
        <v>0</v>
      </c>
      <c r="N45" s="349">
        <v>0</v>
      </c>
      <c r="O45" s="349">
        <v>0</v>
      </c>
      <c r="P45" s="349">
        <v>0</v>
      </c>
      <c r="Q45" s="349">
        <v>0</v>
      </c>
      <c r="R45" s="349">
        <v>0</v>
      </c>
      <c r="S45" s="349">
        <v>0</v>
      </c>
      <c r="T45" s="349">
        <v>1343.3499999999997</v>
      </c>
      <c r="W45" s="4">
        <f t="shared" si="1"/>
        <v>294.00000000000006</v>
      </c>
      <c r="X45" s="4">
        <f t="shared" si="2"/>
        <v>181.34999999999965</v>
      </c>
      <c r="Y45" s="4">
        <f t="shared" si="3"/>
        <v>700.00000000000011</v>
      </c>
      <c r="Z45" s="4">
        <f t="shared" si="4"/>
        <v>168.00000000000003</v>
      </c>
      <c r="AA45" s="5">
        <f t="shared" si="5"/>
        <v>1343.35</v>
      </c>
      <c r="AD45" s="4">
        <v>1750</v>
      </c>
    </row>
    <row r="46" spans="1:30" x14ac:dyDescent="0.3">
      <c r="A46" s="348">
        <v>8732219</v>
      </c>
      <c r="B46" s="348" t="s">
        <v>445</v>
      </c>
      <c r="C46" s="348" t="s">
        <v>426</v>
      </c>
      <c r="D46" s="349">
        <v>1419.3000000000002</v>
      </c>
      <c r="E46" s="349">
        <v>144.14999999999972</v>
      </c>
      <c r="F46" s="349">
        <v>0</v>
      </c>
      <c r="G46" s="349">
        <v>0</v>
      </c>
      <c r="H46" s="349">
        <v>0</v>
      </c>
      <c r="I46" s="349">
        <v>0</v>
      </c>
      <c r="J46" s="349">
        <v>0</v>
      </c>
      <c r="K46" s="349">
        <v>0</v>
      </c>
      <c r="L46" s="349">
        <v>0</v>
      </c>
      <c r="M46" s="349">
        <v>0</v>
      </c>
      <c r="N46" s="349">
        <v>0</v>
      </c>
      <c r="O46" s="349">
        <v>0</v>
      </c>
      <c r="P46" s="349">
        <v>0</v>
      </c>
      <c r="Q46" s="349">
        <v>0</v>
      </c>
      <c r="R46" s="349">
        <v>0</v>
      </c>
      <c r="S46" s="349">
        <v>0</v>
      </c>
      <c r="T46" s="349">
        <v>1563.4499999999998</v>
      </c>
      <c r="W46" s="4">
        <f t="shared" si="1"/>
        <v>359.10000000000014</v>
      </c>
      <c r="X46" s="4">
        <f t="shared" si="2"/>
        <v>144.14999999999972</v>
      </c>
      <c r="Y46" s="4">
        <f t="shared" si="3"/>
        <v>855.00000000000023</v>
      </c>
      <c r="Z46" s="4">
        <f t="shared" si="4"/>
        <v>205.20000000000007</v>
      </c>
      <c r="AA46" s="5">
        <f t="shared" si="5"/>
        <v>1563.45</v>
      </c>
      <c r="AD46" s="4">
        <v>2137.5</v>
      </c>
    </row>
    <row r="47" spans="1:30" x14ac:dyDescent="0.3">
      <c r="A47" s="348">
        <v>8732232</v>
      </c>
      <c r="B47" s="348" t="s">
        <v>320</v>
      </c>
      <c r="C47" s="348" t="s">
        <v>426</v>
      </c>
      <c r="D47" s="349">
        <v>1950.5000000000002</v>
      </c>
      <c r="E47" s="349">
        <v>246.45000000000002</v>
      </c>
      <c r="F47" s="349">
        <v>0</v>
      </c>
      <c r="G47" s="349">
        <v>0</v>
      </c>
      <c r="H47" s="349">
        <v>0</v>
      </c>
      <c r="I47" s="349">
        <v>0</v>
      </c>
      <c r="J47" s="349">
        <v>0</v>
      </c>
      <c r="K47" s="349">
        <v>0</v>
      </c>
      <c r="L47" s="349">
        <v>0</v>
      </c>
      <c r="M47" s="349">
        <v>0</v>
      </c>
      <c r="N47" s="349">
        <v>0</v>
      </c>
      <c r="O47" s="349">
        <v>0</v>
      </c>
      <c r="P47" s="349">
        <v>0</v>
      </c>
      <c r="Q47" s="349">
        <v>0</v>
      </c>
      <c r="R47" s="349">
        <v>0</v>
      </c>
      <c r="S47" s="349">
        <v>0</v>
      </c>
      <c r="T47" s="349">
        <v>2196.9500000000003</v>
      </c>
      <c r="W47" s="4">
        <f t="shared" si="1"/>
        <v>493.50000000000011</v>
      </c>
      <c r="X47" s="4">
        <f t="shared" si="2"/>
        <v>246.45000000000002</v>
      </c>
      <c r="Y47" s="4">
        <f t="shared" si="3"/>
        <v>1175.0000000000002</v>
      </c>
      <c r="Z47" s="4">
        <f t="shared" si="4"/>
        <v>282.00000000000006</v>
      </c>
      <c r="AA47" s="5">
        <f t="shared" si="5"/>
        <v>2196.9500000000003</v>
      </c>
      <c r="AD47" s="4">
        <v>2937.5</v>
      </c>
    </row>
    <row r="48" spans="1:30" x14ac:dyDescent="0.3">
      <c r="A48" s="348">
        <v>8732239</v>
      </c>
      <c r="B48" s="348" t="s">
        <v>247</v>
      </c>
      <c r="C48" s="348" t="s">
        <v>426</v>
      </c>
      <c r="D48" s="349">
        <v>2324</v>
      </c>
      <c r="E48" s="349">
        <v>353.39999999999952</v>
      </c>
      <c r="F48" s="349">
        <v>0</v>
      </c>
      <c r="G48" s="349">
        <v>0</v>
      </c>
      <c r="H48" s="349">
        <v>0</v>
      </c>
      <c r="I48" s="349">
        <v>0</v>
      </c>
      <c r="J48" s="349">
        <v>0</v>
      </c>
      <c r="K48" s="349">
        <v>0</v>
      </c>
      <c r="L48" s="349">
        <v>0</v>
      </c>
      <c r="M48" s="349">
        <v>0</v>
      </c>
      <c r="N48" s="349">
        <v>0</v>
      </c>
      <c r="O48" s="349">
        <v>0</v>
      </c>
      <c r="P48" s="349">
        <v>0</v>
      </c>
      <c r="Q48" s="349">
        <v>0</v>
      </c>
      <c r="R48" s="349">
        <v>0</v>
      </c>
      <c r="S48" s="349">
        <v>0</v>
      </c>
      <c r="T48" s="349">
        <v>2677.3999999999996</v>
      </c>
      <c r="W48" s="4">
        <f t="shared" si="1"/>
        <v>588.00000000000011</v>
      </c>
      <c r="X48" s="4">
        <f t="shared" si="2"/>
        <v>353.39999999999952</v>
      </c>
      <c r="Y48" s="4">
        <f t="shared" si="3"/>
        <v>1400.0000000000002</v>
      </c>
      <c r="Z48" s="4">
        <f t="shared" si="4"/>
        <v>336.00000000000006</v>
      </c>
      <c r="AA48" s="5">
        <f t="shared" si="5"/>
        <v>2677.3999999999996</v>
      </c>
      <c r="AD48" s="4">
        <v>3500</v>
      </c>
    </row>
    <row r="49" spans="1:30" x14ac:dyDescent="0.3">
      <c r="A49" s="348">
        <v>8732240</v>
      </c>
      <c r="B49" s="348" t="s">
        <v>331</v>
      </c>
      <c r="C49" s="348" t="s">
        <v>426</v>
      </c>
      <c r="D49" s="349">
        <v>1087.3000000000002</v>
      </c>
      <c r="E49" s="349">
        <v>74.399999999999608</v>
      </c>
      <c r="F49" s="349">
        <v>0</v>
      </c>
      <c r="G49" s="349">
        <v>0</v>
      </c>
      <c r="H49" s="349">
        <v>0</v>
      </c>
      <c r="I49" s="349">
        <v>0</v>
      </c>
      <c r="J49" s="349">
        <v>0</v>
      </c>
      <c r="K49" s="349">
        <v>0</v>
      </c>
      <c r="L49" s="349">
        <v>0</v>
      </c>
      <c r="M49" s="349">
        <v>0</v>
      </c>
      <c r="N49" s="349">
        <v>0</v>
      </c>
      <c r="O49" s="349">
        <v>0</v>
      </c>
      <c r="P49" s="349">
        <v>0</v>
      </c>
      <c r="Q49" s="349">
        <v>0</v>
      </c>
      <c r="R49" s="349">
        <v>0</v>
      </c>
      <c r="S49" s="349">
        <v>0</v>
      </c>
      <c r="T49" s="349">
        <v>1161.6999999999998</v>
      </c>
      <c r="W49" s="4">
        <f t="shared" si="1"/>
        <v>275.10000000000008</v>
      </c>
      <c r="X49" s="4">
        <f t="shared" si="2"/>
        <v>74.399999999999608</v>
      </c>
      <c r="Y49" s="4">
        <f t="shared" si="3"/>
        <v>655.00000000000011</v>
      </c>
      <c r="Z49" s="4">
        <f t="shared" si="4"/>
        <v>157.20000000000002</v>
      </c>
      <c r="AA49" s="5">
        <f t="shared" si="5"/>
        <v>1161.6999999999998</v>
      </c>
      <c r="AD49" s="4">
        <v>1637.5</v>
      </c>
    </row>
    <row r="50" spans="1:30" x14ac:dyDescent="0.3">
      <c r="A50" s="348">
        <v>8732246</v>
      </c>
      <c r="B50" s="348" t="s">
        <v>144</v>
      </c>
      <c r="C50" s="348" t="s">
        <v>426</v>
      </c>
      <c r="D50" s="349">
        <v>1344.6000000000001</v>
      </c>
      <c r="E50" s="349">
        <v>106.94999999999978</v>
      </c>
      <c r="F50" s="349">
        <v>0</v>
      </c>
      <c r="G50" s="349">
        <v>0</v>
      </c>
      <c r="H50" s="349">
        <v>0</v>
      </c>
      <c r="I50" s="349">
        <v>0</v>
      </c>
      <c r="J50" s="349">
        <v>0</v>
      </c>
      <c r="K50" s="349">
        <v>0</v>
      </c>
      <c r="L50" s="349">
        <v>0</v>
      </c>
      <c r="M50" s="349">
        <v>0</v>
      </c>
      <c r="N50" s="349">
        <v>0</v>
      </c>
      <c r="O50" s="349">
        <v>0</v>
      </c>
      <c r="P50" s="349">
        <v>0</v>
      </c>
      <c r="Q50" s="349">
        <v>0</v>
      </c>
      <c r="R50" s="349">
        <v>0</v>
      </c>
      <c r="S50" s="349">
        <v>0</v>
      </c>
      <c r="T50" s="349">
        <v>1451.55</v>
      </c>
      <c r="W50" s="4">
        <f t="shared" si="1"/>
        <v>340.2000000000001</v>
      </c>
      <c r="X50" s="4">
        <f t="shared" si="2"/>
        <v>106.94999999999978</v>
      </c>
      <c r="Y50" s="4">
        <f t="shared" si="3"/>
        <v>810.00000000000011</v>
      </c>
      <c r="Z50" s="4">
        <f t="shared" si="4"/>
        <v>194.40000000000003</v>
      </c>
      <c r="AA50" s="5">
        <f t="shared" si="5"/>
        <v>1451.5500000000002</v>
      </c>
      <c r="AD50" s="4">
        <v>2025</v>
      </c>
    </row>
    <row r="51" spans="1:30" x14ac:dyDescent="0.3">
      <c r="A51" s="348">
        <v>8732254</v>
      </c>
      <c r="B51" s="348" t="s">
        <v>332</v>
      </c>
      <c r="C51" s="348" t="s">
        <v>426</v>
      </c>
      <c r="D51" s="349">
        <v>1153.7</v>
      </c>
      <c r="E51" s="349">
        <v>106.94999999999963</v>
      </c>
      <c r="F51" s="349">
        <v>0</v>
      </c>
      <c r="G51" s="349">
        <v>0</v>
      </c>
      <c r="H51" s="349">
        <v>0</v>
      </c>
      <c r="I51" s="349">
        <v>0</v>
      </c>
      <c r="J51" s="349">
        <v>0</v>
      </c>
      <c r="K51" s="349">
        <v>0</v>
      </c>
      <c r="L51" s="349">
        <v>0</v>
      </c>
      <c r="M51" s="349">
        <v>0</v>
      </c>
      <c r="N51" s="349">
        <v>0</v>
      </c>
      <c r="O51" s="349">
        <v>0</v>
      </c>
      <c r="P51" s="349">
        <v>0</v>
      </c>
      <c r="Q51" s="349">
        <v>0</v>
      </c>
      <c r="R51" s="349">
        <v>0</v>
      </c>
      <c r="S51" s="349">
        <v>0</v>
      </c>
      <c r="T51" s="349">
        <v>1260.6499999999996</v>
      </c>
      <c r="W51" s="4">
        <f t="shared" si="1"/>
        <v>291.90000000000009</v>
      </c>
      <c r="X51" s="4">
        <f t="shared" si="2"/>
        <v>106.94999999999963</v>
      </c>
      <c r="Y51" s="4">
        <f t="shared" si="3"/>
        <v>695.00000000000011</v>
      </c>
      <c r="Z51" s="4">
        <f t="shared" si="4"/>
        <v>166.80000000000004</v>
      </c>
      <c r="AA51" s="5">
        <f t="shared" si="5"/>
        <v>1260.6499999999999</v>
      </c>
      <c r="AD51" s="4">
        <v>1737.5</v>
      </c>
    </row>
    <row r="52" spans="1:30" x14ac:dyDescent="0.3">
      <c r="A52" s="348">
        <v>8732255</v>
      </c>
      <c r="B52" s="348" t="s">
        <v>256</v>
      </c>
      <c r="C52" s="348" t="s">
        <v>426</v>
      </c>
      <c r="D52" s="349">
        <v>1767.9</v>
      </c>
      <c r="E52" s="349">
        <v>158.09999999999911</v>
      </c>
      <c r="F52" s="349">
        <v>0</v>
      </c>
      <c r="G52" s="349">
        <v>0</v>
      </c>
      <c r="H52" s="349">
        <v>0</v>
      </c>
      <c r="I52" s="349">
        <v>0</v>
      </c>
      <c r="J52" s="349">
        <v>0</v>
      </c>
      <c r="K52" s="349">
        <v>0</v>
      </c>
      <c r="L52" s="349">
        <v>0</v>
      </c>
      <c r="M52" s="349">
        <v>0</v>
      </c>
      <c r="N52" s="349">
        <v>0</v>
      </c>
      <c r="O52" s="349">
        <v>0</v>
      </c>
      <c r="P52" s="349">
        <v>0</v>
      </c>
      <c r="Q52" s="349">
        <v>0</v>
      </c>
      <c r="R52" s="349">
        <v>0</v>
      </c>
      <c r="S52" s="349">
        <v>0</v>
      </c>
      <c r="T52" s="349">
        <v>1925.9999999999991</v>
      </c>
      <c r="W52" s="4">
        <f t="shared" si="1"/>
        <v>447.30000000000007</v>
      </c>
      <c r="X52" s="4">
        <f t="shared" si="2"/>
        <v>158.09999999999911</v>
      </c>
      <c r="Y52" s="4">
        <f t="shared" si="3"/>
        <v>1065.0000000000002</v>
      </c>
      <c r="Z52" s="4">
        <f t="shared" si="4"/>
        <v>255.60000000000002</v>
      </c>
      <c r="AA52" s="5">
        <f t="shared" si="5"/>
        <v>1925.9999999999995</v>
      </c>
      <c r="AD52" s="4">
        <v>2662.5</v>
      </c>
    </row>
    <row r="53" spans="1:30" x14ac:dyDescent="0.3">
      <c r="A53" s="348">
        <v>8732260</v>
      </c>
      <c r="B53" s="348" t="s">
        <v>299</v>
      </c>
      <c r="C53" s="348" t="s">
        <v>426</v>
      </c>
      <c r="D53" s="349">
        <v>415.00000000000006</v>
      </c>
      <c r="E53" s="349">
        <v>55.800000000000004</v>
      </c>
      <c r="F53" s="349">
        <v>0</v>
      </c>
      <c r="G53" s="349">
        <v>0</v>
      </c>
      <c r="H53" s="349">
        <v>0</v>
      </c>
      <c r="I53" s="349">
        <v>0</v>
      </c>
      <c r="J53" s="349">
        <v>0</v>
      </c>
      <c r="K53" s="349">
        <v>0</v>
      </c>
      <c r="L53" s="349">
        <v>0</v>
      </c>
      <c r="M53" s="349">
        <v>0</v>
      </c>
      <c r="N53" s="349">
        <v>0</v>
      </c>
      <c r="O53" s="349">
        <v>0</v>
      </c>
      <c r="P53" s="349">
        <v>0</v>
      </c>
      <c r="Q53" s="349">
        <v>0</v>
      </c>
      <c r="R53" s="349">
        <v>0</v>
      </c>
      <c r="S53" s="349">
        <v>0</v>
      </c>
      <c r="T53" s="349">
        <v>470.80000000000007</v>
      </c>
      <c r="W53" s="4">
        <f t="shared" si="1"/>
        <v>105.00000000000003</v>
      </c>
      <c r="X53" s="4">
        <f t="shared" si="2"/>
        <v>55.800000000000004</v>
      </c>
      <c r="Y53" s="4">
        <f t="shared" si="3"/>
        <v>250.00000000000006</v>
      </c>
      <c r="Z53" s="4">
        <f t="shared" si="4"/>
        <v>60.000000000000014</v>
      </c>
      <c r="AA53" s="5">
        <f t="shared" si="5"/>
        <v>470.80000000000007</v>
      </c>
      <c r="AD53" s="4">
        <v>625</v>
      </c>
    </row>
    <row r="54" spans="1:30" x14ac:dyDescent="0.3">
      <c r="A54" s="348">
        <v>8732293</v>
      </c>
      <c r="B54" s="348" t="s">
        <v>210</v>
      </c>
      <c r="C54" s="348" t="s">
        <v>426</v>
      </c>
      <c r="D54" s="349">
        <v>2398.7000000000003</v>
      </c>
      <c r="E54" s="349">
        <v>209.24999999999915</v>
      </c>
      <c r="F54" s="349">
        <v>0</v>
      </c>
      <c r="G54" s="349">
        <v>0</v>
      </c>
      <c r="H54" s="349">
        <v>0</v>
      </c>
      <c r="I54" s="349">
        <v>0</v>
      </c>
      <c r="J54" s="349">
        <v>0</v>
      </c>
      <c r="K54" s="349">
        <v>0</v>
      </c>
      <c r="L54" s="349">
        <v>0</v>
      </c>
      <c r="M54" s="349">
        <v>0</v>
      </c>
      <c r="N54" s="349">
        <v>0</v>
      </c>
      <c r="O54" s="349">
        <v>0</v>
      </c>
      <c r="P54" s="349">
        <v>0</v>
      </c>
      <c r="Q54" s="349">
        <v>0</v>
      </c>
      <c r="R54" s="349">
        <v>0</v>
      </c>
      <c r="S54" s="349">
        <v>0</v>
      </c>
      <c r="T54" s="349">
        <v>2607.9499999999994</v>
      </c>
      <c r="W54" s="4">
        <f t="shared" si="1"/>
        <v>606.90000000000009</v>
      </c>
      <c r="X54" s="4">
        <f t="shared" si="2"/>
        <v>209.24999999999915</v>
      </c>
      <c r="Y54" s="4">
        <f t="shared" si="3"/>
        <v>1445.0000000000002</v>
      </c>
      <c r="Z54" s="4">
        <f t="shared" si="4"/>
        <v>346.80000000000007</v>
      </c>
      <c r="AA54" s="5">
        <f t="shared" si="5"/>
        <v>2607.9499999999998</v>
      </c>
      <c r="AD54" s="4">
        <v>3612.5</v>
      </c>
    </row>
    <row r="55" spans="1:30" x14ac:dyDescent="0.3">
      <c r="A55" s="348">
        <v>8732312</v>
      </c>
      <c r="B55" s="348" t="s">
        <v>107</v>
      </c>
      <c r="C55" s="348" t="s">
        <v>426</v>
      </c>
      <c r="D55" s="349">
        <v>1651.7</v>
      </c>
      <c r="E55" s="349">
        <v>120.89999999999972</v>
      </c>
      <c r="F55" s="349">
        <v>0</v>
      </c>
      <c r="G55" s="349">
        <v>0</v>
      </c>
      <c r="H55" s="349">
        <v>0</v>
      </c>
      <c r="I55" s="349">
        <v>0</v>
      </c>
      <c r="J55" s="349">
        <v>0</v>
      </c>
      <c r="K55" s="349">
        <v>0</v>
      </c>
      <c r="L55" s="349">
        <v>0</v>
      </c>
      <c r="M55" s="349">
        <v>0</v>
      </c>
      <c r="N55" s="349">
        <v>0</v>
      </c>
      <c r="O55" s="349">
        <v>0</v>
      </c>
      <c r="P55" s="349">
        <v>0</v>
      </c>
      <c r="Q55" s="349">
        <v>0</v>
      </c>
      <c r="R55" s="349">
        <v>0</v>
      </c>
      <c r="S55" s="349">
        <v>0</v>
      </c>
      <c r="T55" s="349">
        <v>1772.5999999999997</v>
      </c>
      <c r="W55" s="4">
        <f t="shared" si="1"/>
        <v>417.90000000000009</v>
      </c>
      <c r="X55" s="4">
        <f t="shared" si="2"/>
        <v>120.89999999999972</v>
      </c>
      <c r="Y55" s="4">
        <f t="shared" si="3"/>
        <v>995.00000000000011</v>
      </c>
      <c r="Z55" s="4">
        <f t="shared" si="4"/>
        <v>238.8</v>
      </c>
      <c r="AA55" s="5">
        <f t="shared" si="5"/>
        <v>1772.6</v>
      </c>
      <c r="AD55" s="4">
        <v>2487.5</v>
      </c>
    </row>
    <row r="56" spans="1:30" x14ac:dyDescent="0.3">
      <c r="A56" s="348">
        <v>8732315</v>
      </c>
      <c r="B56" s="348" t="s">
        <v>179</v>
      </c>
      <c r="C56" s="348" t="s">
        <v>426</v>
      </c>
      <c r="D56" s="349">
        <v>4515.2000000000007</v>
      </c>
      <c r="E56" s="349">
        <v>511.49999999999966</v>
      </c>
      <c r="F56" s="349">
        <v>0</v>
      </c>
      <c r="G56" s="349">
        <v>0</v>
      </c>
      <c r="H56" s="349">
        <v>0</v>
      </c>
      <c r="I56" s="349">
        <v>0</v>
      </c>
      <c r="J56" s="349">
        <v>0</v>
      </c>
      <c r="K56" s="349">
        <v>0</v>
      </c>
      <c r="L56" s="349">
        <v>0</v>
      </c>
      <c r="M56" s="349">
        <v>0</v>
      </c>
      <c r="N56" s="349">
        <v>0</v>
      </c>
      <c r="O56" s="349">
        <v>0</v>
      </c>
      <c r="P56" s="349">
        <v>0</v>
      </c>
      <c r="Q56" s="349">
        <v>0</v>
      </c>
      <c r="R56" s="349">
        <v>0</v>
      </c>
      <c r="S56" s="349">
        <v>0</v>
      </c>
      <c r="T56" s="349">
        <v>5026.7000000000007</v>
      </c>
      <c r="W56" s="4">
        <f t="shared" si="1"/>
        <v>1142.4000000000003</v>
      </c>
      <c r="X56" s="4">
        <f t="shared" si="2"/>
        <v>511.49999999999966</v>
      </c>
      <c r="Y56" s="4">
        <f t="shared" si="3"/>
        <v>2720.0000000000005</v>
      </c>
      <c r="Z56" s="4">
        <f t="shared" si="4"/>
        <v>652.80000000000007</v>
      </c>
      <c r="AA56" s="5">
        <f t="shared" si="5"/>
        <v>5026.7000000000007</v>
      </c>
      <c r="AD56" s="4">
        <v>6800</v>
      </c>
    </row>
    <row r="57" spans="1:30" x14ac:dyDescent="0.3">
      <c r="A57" s="348">
        <v>8732317</v>
      </c>
      <c r="B57" s="348" t="s">
        <v>275</v>
      </c>
      <c r="C57" s="348" t="s">
        <v>426</v>
      </c>
      <c r="D57" s="349">
        <v>5021.5</v>
      </c>
      <c r="E57" s="349">
        <v>409.19999999999879</v>
      </c>
      <c r="F57" s="349">
        <v>0</v>
      </c>
      <c r="G57" s="349">
        <v>0</v>
      </c>
      <c r="H57" s="349">
        <v>0</v>
      </c>
      <c r="I57" s="349">
        <v>0</v>
      </c>
      <c r="J57" s="349">
        <v>0</v>
      </c>
      <c r="K57" s="349">
        <v>0</v>
      </c>
      <c r="L57" s="349">
        <v>0</v>
      </c>
      <c r="M57" s="349">
        <v>0</v>
      </c>
      <c r="N57" s="349">
        <v>0</v>
      </c>
      <c r="O57" s="349">
        <v>0</v>
      </c>
      <c r="P57" s="349">
        <v>0</v>
      </c>
      <c r="Q57" s="349">
        <v>0</v>
      </c>
      <c r="R57" s="349">
        <v>0</v>
      </c>
      <c r="S57" s="349">
        <v>0</v>
      </c>
      <c r="T57" s="349">
        <v>5430.6999999999989</v>
      </c>
      <c r="W57" s="4">
        <f t="shared" si="1"/>
        <v>1270.5000000000002</v>
      </c>
      <c r="X57" s="4">
        <f t="shared" si="2"/>
        <v>409.19999999999879</v>
      </c>
      <c r="Y57" s="4">
        <f t="shared" si="3"/>
        <v>3025.0000000000005</v>
      </c>
      <c r="Z57" s="4">
        <f t="shared" si="4"/>
        <v>726.00000000000011</v>
      </c>
      <c r="AA57" s="5">
        <f t="shared" si="5"/>
        <v>5430.6999999999989</v>
      </c>
      <c r="AD57" s="4">
        <v>7562.5</v>
      </c>
    </row>
    <row r="58" spans="1:30" x14ac:dyDescent="0.3">
      <c r="A58" s="348">
        <v>8732321</v>
      </c>
      <c r="B58" s="348" t="s">
        <v>161</v>
      </c>
      <c r="C58" s="348" t="s">
        <v>426</v>
      </c>
      <c r="D58" s="349">
        <v>3685.2000000000003</v>
      </c>
      <c r="E58" s="349">
        <v>409.19999999999965</v>
      </c>
      <c r="F58" s="349">
        <v>0</v>
      </c>
      <c r="G58" s="349">
        <v>0</v>
      </c>
      <c r="H58" s="349">
        <v>0</v>
      </c>
      <c r="I58" s="349">
        <v>0</v>
      </c>
      <c r="J58" s="349">
        <v>0</v>
      </c>
      <c r="K58" s="349">
        <v>0</v>
      </c>
      <c r="L58" s="349">
        <v>0</v>
      </c>
      <c r="M58" s="349">
        <v>0</v>
      </c>
      <c r="N58" s="349">
        <v>0</v>
      </c>
      <c r="O58" s="349">
        <v>0</v>
      </c>
      <c r="P58" s="349">
        <v>0</v>
      </c>
      <c r="Q58" s="349">
        <v>0</v>
      </c>
      <c r="R58" s="349">
        <v>0</v>
      </c>
      <c r="S58" s="349">
        <v>0</v>
      </c>
      <c r="T58" s="349">
        <v>4094.4</v>
      </c>
      <c r="W58" s="4">
        <f t="shared" si="1"/>
        <v>932.40000000000032</v>
      </c>
      <c r="X58" s="4">
        <f t="shared" si="2"/>
        <v>409.19999999999965</v>
      </c>
      <c r="Y58" s="4">
        <f t="shared" si="3"/>
        <v>2220.0000000000005</v>
      </c>
      <c r="Z58" s="4">
        <f t="shared" si="4"/>
        <v>532.80000000000007</v>
      </c>
      <c r="AA58" s="5">
        <f t="shared" si="5"/>
        <v>4094.4000000000005</v>
      </c>
      <c r="AD58" s="4">
        <v>5550</v>
      </c>
    </row>
    <row r="59" spans="1:30" x14ac:dyDescent="0.3">
      <c r="A59" s="348">
        <v>8732327</v>
      </c>
      <c r="B59" s="348" t="s">
        <v>115</v>
      </c>
      <c r="C59" s="348" t="s">
        <v>426</v>
      </c>
      <c r="D59" s="349">
        <v>3112.5000000000005</v>
      </c>
      <c r="E59" s="349">
        <v>344.09999999999945</v>
      </c>
      <c r="F59" s="349">
        <v>0</v>
      </c>
      <c r="G59" s="349">
        <v>0</v>
      </c>
      <c r="H59" s="349">
        <v>0</v>
      </c>
      <c r="I59" s="349">
        <v>0</v>
      </c>
      <c r="J59" s="349">
        <v>0</v>
      </c>
      <c r="K59" s="349">
        <v>0</v>
      </c>
      <c r="L59" s="349">
        <v>0</v>
      </c>
      <c r="M59" s="349">
        <v>0</v>
      </c>
      <c r="N59" s="349">
        <v>0</v>
      </c>
      <c r="O59" s="349">
        <v>0</v>
      </c>
      <c r="P59" s="349">
        <v>0</v>
      </c>
      <c r="Q59" s="349">
        <v>0</v>
      </c>
      <c r="R59" s="349">
        <v>0</v>
      </c>
      <c r="S59" s="349">
        <v>0</v>
      </c>
      <c r="T59" s="349">
        <v>3456.6</v>
      </c>
      <c r="W59" s="4">
        <f t="shared" si="1"/>
        <v>787.50000000000023</v>
      </c>
      <c r="X59" s="4">
        <f t="shared" si="2"/>
        <v>344.09999999999945</v>
      </c>
      <c r="Y59" s="4">
        <f t="shared" si="3"/>
        <v>1875.0000000000005</v>
      </c>
      <c r="Z59" s="4">
        <f t="shared" si="4"/>
        <v>450.00000000000011</v>
      </c>
      <c r="AA59" s="5">
        <f t="shared" si="5"/>
        <v>3456.6000000000004</v>
      </c>
      <c r="AD59" s="4">
        <v>4687.5</v>
      </c>
    </row>
    <row r="60" spans="1:30" x14ac:dyDescent="0.3">
      <c r="A60" s="348">
        <v>8732328</v>
      </c>
      <c r="B60" s="348" t="s">
        <v>165</v>
      </c>
      <c r="C60" s="348" t="s">
        <v>426</v>
      </c>
      <c r="D60" s="349">
        <v>2099.9</v>
      </c>
      <c r="E60" s="349">
        <v>167.39999999999992</v>
      </c>
      <c r="F60" s="349">
        <v>0</v>
      </c>
      <c r="G60" s="349">
        <v>0</v>
      </c>
      <c r="H60" s="349">
        <v>0</v>
      </c>
      <c r="I60" s="349">
        <v>0</v>
      </c>
      <c r="J60" s="349">
        <v>0</v>
      </c>
      <c r="K60" s="349">
        <v>0</v>
      </c>
      <c r="L60" s="349">
        <v>0</v>
      </c>
      <c r="M60" s="349">
        <v>0</v>
      </c>
      <c r="N60" s="349">
        <v>0</v>
      </c>
      <c r="O60" s="349">
        <v>0</v>
      </c>
      <c r="P60" s="349">
        <v>0</v>
      </c>
      <c r="Q60" s="349">
        <v>0</v>
      </c>
      <c r="R60" s="349">
        <v>0</v>
      </c>
      <c r="S60" s="349">
        <v>0</v>
      </c>
      <c r="T60" s="349">
        <v>2267.3000000000002</v>
      </c>
      <c r="W60" s="4">
        <f t="shared" si="1"/>
        <v>531.30000000000018</v>
      </c>
      <c r="X60" s="4">
        <f t="shared" si="2"/>
        <v>167.39999999999992</v>
      </c>
      <c r="Y60" s="4">
        <f t="shared" si="3"/>
        <v>1265.0000000000002</v>
      </c>
      <c r="Z60" s="4">
        <f t="shared" si="4"/>
        <v>303.60000000000008</v>
      </c>
      <c r="AA60" s="5">
        <f t="shared" si="5"/>
        <v>2267.3000000000002</v>
      </c>
      <c r="AD60" s="4">
        <v>3162.5</v>
      </c>
    </row>
    <row r="61" spans="1:30" x14ac:dyDescent="0.3">
      <c r="A61" s="348">
        <v>8732329</v>
      </c>
      <c r="B61" s="348" t="s">
        <v>264</v>
      </c>
      <c r="C61" s="348" t="s">
        <v>426</v>
      </c>
      <c r="D61" s="349">
        <v>1203.5</v>
      </c>
      <c r="E61" s="349">
        <v>274.3499999999994</v>
      </c>
      <c r="F61" s="349">
        <v>0</v>
      </c>
      <c r="G61" s="349">
        <v>0</v>
      </c>
      <c r="H61" s="349">
        <v>0</v>
      </c>
      <c r="I61" s="349">
        <v>0</v>
      </c>
      <c r="J61" s="349">
        <v>0</v>
      </c>
      <c r="K61" s="349">
        <v>0</v>
      </c>
      <c r="L61" s="349">
        <v>0</v>
      </c>
      <c r="M61" s="349">
        <v>0</v>
      </c>
      <c r="N61" s="349">
        <v>0</v>
      </c>
      <c r="O61" s="349">
        <v>0</v>
      </c>
      <c r="P61" s="349">
        <v>0</v>
      </c>
      <c r="Q61" s="349">
        <v>0</v>
      </c>
      <c r="R61" s="349">
        <v>0</v>
      </c>
      <c r="S61" s="349">
        <v>0</v>
      </c>
      <c r="T61" s="349">
        <v>1477.8499999999995</v>
      </c>
      <c r="W61" s="4">
        <f t="shared" si="1"/>
        <v>304.50000000000006</v>
      </c>
      <c r="X61" s="4">
        <f t="shared" si="2"/>
        <v>274.3499999999994</v>
      </c>
      <c r="Y61" s="4">
        <f t="shared" si="3"/>
        <v>725.00000000000011</v>
      </c>
      <c r="Z61" s="4">
        <f t="shared" si="4"/>
        <v>174.00000000000003</v>
      </c>
      <c r="AA61" s="5">
        <f t="shared" si="5"/>
        <v>1477.8499999999995</v>
      </c>
      <c r="AD61" s="4">
        <v>1812.5</v>
      </c>
    </row>
    <row r="62" spans="1:30" x14ac:dyDescent="0.3">
      <c r="A62" s="348">
        <v>8732331</v>
      </c>
      <c r="B62" s="348" t="s">
        <v>201</v>
      </c>
      <c r="C62" s="348" t="s">
        <v>426</v>
      </c>
      <c r="D62" s="349">
        <v>506.30000000000007</v>
      </c>
      <c r="E62" s="349">
        <v>167.39999999999989</v>
      </c>
      <c r="F62" s="349">
        <v>0</v>
      </c>
      <c r="G62" s="349">
        <v>0</v>
      </c>
      <c r="H62" s="349">
        <v>0</v>
      </c>
      <c r="I62" s="349">
        <v>0</v>
      </c>
      <c r="J62" s="349">
        <v>0</v>
      </c>
      <c r="K62" s="349">
        <v>0</v>
      </c>
      <c r="L62" s="349">
        <v>0</v>
      </c>
      <c r="M62" s="349">
        <v>0</v>
      </c>
      <c r="N62" s="349">
        <v>0</v>
      </c>
      <c r="O62" s="349">
        <v>0</v>
      </c>
      <c r="P62" s="349">
        <v>0</v>
      </c>
      <c r="Q62" s="349">
        <v>0</v>
      </c>
      <c r="R62" s="349">
        <v>0</v>
      </c>
      <c r="S62" s="349">
        <v>0</v>
      </c>
      <c r="T62" s="349">
        <v>673.69999999999993</v>
      </c>
      <c r="W62" s="4">
        <f t="shared" si="1"/>
        <v>128.10000000000002</v>
      </c>
      <c r="X62" s="4">
        <f t="shared" si="2"/>
        <v>167.39999999999989</v>
      </c>
      <c r="Y62" s="4">
        <f t="shared" si="3"/>
        <v>305.00000000000006</v>
      </c>
      <c r="Z62" s="4">
        <f t="shared" si="4"/>
        <v>73.200000000000017</v>
      </c>
      <c r="AA62" s="5">
        <f t="shared" si="5"/>
        <v>673.7</v>
      </c>
      <c r="AD62" s="4">
        <v>762.5</v>
      </c>
    </row>
    <row r="63" spans="1:30" x14ac:dyDescent="0.3">
      <c r="A63" s="348">
        <v>8732333</v>
      </c>
      <c r="B63" s="348" t="s">
        <v>248</v>
      </c>
      <c r="C63" s="348" t="s">
        <v>426</v>
      </c>
      <c r="D63" s="349">
        <v>3087.6000000000004</v>
      </c>
      <c r="E63" s="349">
        <v>278.99999999999972</v>
      </c>
      <c r="F63" s="349">
        <v>0</v>
      </c>
      <c r="G63" s="349">
        <v>0</v>
      </c>
      <c r="H63" s="349">
        <v>0</v>
      </c>
      <c r="I63" s="349">
        <v>0</v>
      </c>
      <c r="J63" s="349">
        <v>0</v>
      </c>
      <c r="K63" s="349">
        <v>0</v>
      </c>
      <c r="L63" s="349">
        <v>0</v>
      </c>
      <c r="M63" s="349">
        <v>0</v>
      </c>
      <c r="N63" s="349">
        <v>0</v>
      </c>
      <c r="O63" s="349">
        <v>0</v>
      </c>
      <c r="P63" s="349">
        <v>0</v>
      </c>
      <c r="Q63" s="349">
        <v>0</v>
      </c>
      <c r="R63" s="349">
        <v>0</v>
      </c>
      <c r="S63" s="349">
        <v>0</v>
      </c>
      <c r="T63" s="349">
        <v>3366.6</v>
      </c>
      <c r="W63" s="4">
        <f t="shared" si="1"/>
        <v>781.20000000000027</v>
      </c>
      <c r="X63" s="4">
        <f t="shared" si="2"/>
        <v>278.99999999999972</v>
      </c>
      <c r="Y63" s="4">
        <f t="shared" si="3"/>
        <v>1860.0000000000005</v>
      </c>
      <c r="Z63" s="4">
        <f t="shared" si="4"/>
        <v>446.40000000000015</v>
      </c>
      <c r="AA63" s="5">
        <f t="shared" si="5"/>
        <v>3366.6000000000008</v>
      </c>
      <c r="AD63" s="4">
        <v>4650</v>
      </c>
    </row>
    <row r="64" spans="1:30" x14ac:dyDescent="0.3">
      <c r="A64" s="348">
        <v>8732335</v>
      </c>
      <c r="B64" s="348" t="s">
        <v>303</v>
      </c>
      <c r="C64" s="348" t="s">
        <v>426</v>
      </c>
      <c r="D64" s="349">
        <v>1502.3000000000002</v>
      </c>
      <c r="E64" s="349">
        <v>60.45</v>
      </c>
      <c r="F64" s="349">
        <v>0</v>
      </c>
      <c r="G64" s="349">
        <v>0</v>
      </c>
      <c r="H64" s="349">
        <v>0</v>
      </c>
      <c r="I64" s="349">
        <v>0</v>
      </c>
      <c r="J64" s="349">
        <v>0</v>
      </c>
      <c r="K64" s="349">
        <v>0</v>
      </c>
      <c r="L64" s="349">
        <v>0</v>
      </c>
      <c r="M64" s="349">
        <v>0</v>
      </c>
      <c r="N64" s="349">
        <v>0</v>
      </c>
      <c r="O64" s="349">
        <v>0</v>
      </c>
      <c r="P64" s="349">
        <v>0</v>
      </c>
      <c r="Q64" s="349">
        <v>0</v>
      </c>
      <c r="R64" s="349">
        <v>0</v>
      </c>
      <c r="S64" s="349">
        <v>0</v>
      </c>
      <c r="T64" s="349">
        <v>1562.7500000000002</v>
      </c>
      <c r="W64" s="4">
        <f t="shared" si="1"/>
        <v>380.10000000000014</v>
      </c>
      <c r="X64" s="4">
        <f t="shared" si="2"/>
        <v>60.45</v>
      </c>
      <c r="Y64" s="4">
        <f t="shared" si="3"/>
        <v>905.00000000000023</v>
      </c>
      <c r="Z64" s="4">
        <f t="shared" si="4"/>
        <v>217.20000000000007</v>
      </c>
      <c r="AA64" s="5">
        <f t="shared" si="5"/>
        <v>1562.7500000000005</v>
      </c>
      <c r="AD64" s="4">
        <v>2262.5</v>
      </c>
    </row>
    <row r="65" spans="1:30" x14ac:dyDescent="0.3">
      <c r="A65" s="348">
        <v>8732336</v>
      </c>
      <c r="B65" s="348" t="s">
        <v>155</v>
      </c>
      <c r="C65" s="348" t="s">
        <v>426</v>
      </c>
      <c r="D65" s="349">
        <v>2805.4</v>
      </c>
      <c r="E65" s="349">
        <v>432.44999999999879</v>
      </c>
      <c r="F65" s="349">
        <v>0</v>
      </c>
      <c r="G65" s="349">
        <v>0</v>
      </c>
      <c r="H65" s="349">
        <v>0</v>
      </c>
      <c r="I65" s="349">
        <v>0</v>
      </c>
      <c r="J65" s="349">
        <v>0</v>
      </c>
      <c r="K65" s="349">
        <v>0</v>
      </c>
      <c r="L65" s="349">
        <v>0</v>
      </c>
      <c r="M65" s="349">
        <v>0</v>
      </c>
      <c r="N65" s="349">
        <v>0</v>
      </c>
      <c r="O65" s="349">
        <v>0</v>
      </c>
      <c r="P65" s="349">
        <v>0</v>
      </c>
      <c r="Q65" s="349">
        <v>0</v>
      </c>
      <c r="R65" s="349">
        <v>0</v>
      </c>
      <c r="S65" s="349">
        <v>0</v>
      </c>
      <c r="T65" s="349">
        <v>3237.849999999999</v>
      </c>
      <c r="W65" s="4">
        <f t="shared" si="1"/>
        <v>709.80000000000018</v>
      </c>
      <c r="X65" s="4">
        <f t="shared" si="2"/>
        <v>432.44999999999879</v>
      </c>
      <c r="Y65" s="4">
        <f t="shared" si="3"/>
        <v>1690.0000000000002</v>
      </c>
      <c r="Z65" s="4">
        <f t="shared" si="4"/>
        <v>405.60000000000008</v>
      </c>
      <c r="AA65" s="5">
        <f t="shared" si="5"/>
        <v>3237.849999999999</v>
      </c>
      <c r="AD65" s="4">
        <v>4225</v>
      </c>
    </row>
    <row r="66" spans="1:30" x14ac:dyDescent="0.3">
      <c r="A66" s="348">
        <v>8732442</v>
      </c>
      <c r="B66" s="348" t="s">
        <v>199</v>
      </c>
      <c r="C66" s="348" t="s">
        <v>426</v>
      </c>
      <c r="D66" s="349">
        <v>1178.6000000000001</v>
      </c>
      <c r="E66" s="349">
        <v>65.099999999999966</v>
      </c>
      <c r="F66" s="349">
        <v>0</v>
      </c>
      <c r="G66" s="349">
        <v>0</v>
      </c>
      <c r="H66" s="349">
        <v>0</v>
      </c>
      <c r="I66" s="349">
        <v>0</v>
      </c>
      <c r="J66" s="349">
        <v>0</v>
      </c>
      <c r="K66" s="349">
        <v>0</v>
      </c>
      <c r="L66" s="349">
        <v>0</v>
      </c>
      <c r="M66" s="349">
        <v>0</v>
      </c>
      <c r="N66" s="349">
        <v>0</v>
      </c>
      <c r="O66" s="349">
        <v>0</v>
      </c>
      <c r="P66" s="349">
        <v>0</v>
      </c>
      <c r="Q66" s="349">
        <v>0</v>
      </c>
      <c r="R66" s="349">
        <v>0</v>
      </c>
      <c r="S66" s="349">
        <v>0</v>
      </c>
      <c r="T66" s="349">
        <v>1243.7</v>
      </c>
      <c r="W66" s="4">
        <f t="shared" si="1"/>
        <v>298.20000000000005</v>
      </c>
      <c r="X66" s="4">
        <f t="shared" si="2"/>
        <v>65.099999999999966</v>
      </c>
      <c r="Y66" s="4">
        <f t="shared" si="3"/>
        <v>710.00000000000011</v>
      </c>
      <c r="Z66" s="4">
        <f t="shared" si="4"/>
        <v>170.40000000000003</v>
      </c>
      <c r="AA66" s="5">
        <f t="shared" si="5"/>
        <v>1243.7000000000003</v>
      </c>
      <c r="AD66" s="4">
        <v>1775</v>
      </c>
    </row>
    <row r="67" spans="1:30" x14ac:dyDescent="0.3">
      <c r="A67" s="348">
        <v>8732443</v>
      </c>
      <c r="B67" s="348" t="s">
        <v>284</v>
      </c>
      <c r="C67" s="348" t="s">
        <v>426</v>
      </c>
      <c r="D67" s="349">
        <v>3137.4</v>
      </c>
      <c r="E67" s="349">
        <v>223.19999999999831</v>
      </c>
      <c r="F67" s="349">
        <v>0</v>
      </c>
      <c r="G67" s="349">
        <v>0</v>
      </c>
      <c r="H67" s="349">
        <v>0</v>
      </c>
      <c r="I67" s="349">
        <v>0</v>
      </c>
      <c r="J67" s="349">
        <v>0</v>
      </c>
      <c r="K67" s="349">
        <v>0</v>
      </c>
      <c r="L67" s="349">
        <v>0</v>
      </c>
      <c r="M67" s="349">
        <v>0</v>
      </c>
      <c r="N67" s="349">
        <v>0</v>
      </c>
      <c r="O67" s="349">
        <v>0</v>
      </c>
      <c r="P67" s="349">
        <v>0</v>
      </c>
      <c r="Q67" s="349">
        <v>0</v>
      </c>
      <c r="R67" s="349">
        <v>0</v>
      </c>
      <c r="S67" s="349">
        <v>0</v>
      </c>
      <c r="T67" s="349">
        <v>3360.5999999999985</v>
      </c>
      <c r="W67" s="4">
        <f t="shared" si="1"/>
        <v>793.80000000000018</v>
      </c>
      <c r="X67" s="4">
        <f t="shared" si="2"/>
        <v>223.19999999999831</v>
      </c>
      <c r="Y67" s="4">
        <f t="shared" si="3"/>
        <v>1890.0000000000002</v>
      </c>
      <c r="Z67" s="4">
        <f t="shared" si="4"/>
        <v>453.60000000000008</v>
      </c>
      <c r="AA67" s="5">
        <f t="shared" si="5"/>
        <v>3360.5999999999985</v>
      </c>
      <c r="AD67" s="4">
        <v>4725</v>
      </c>
    </row>
    <row r="68" spans="1:30" x14ac:dyDescent="0.3">
      <c r="A68" s="348">
        <v>8732444</v>
      </c>
      <c r="B68" s="348" t="s">
        <v>149</v>
      </c>
      <c r="C68" s="348" t="s">
        <v>426</v>
      </c>
      <c r="D68" s="349">
        <v>3062.7000000000003</v>
      </c>
      <c r="E68" s="349">
        <v>158.10000000000002</v>
      </c>
      <c r="F68" s="349">
        <v>0</v>
      </c>
      <c r="G68" s="349">
        <v>0</v>
      </c>
      <c r="H68" s="349">
        <v>0</v>
      </c>
      <c r="I68" s="349">
        <v>0</v>
      </c>
      <c r="J68" s="349">
        <v>0</v>
      </c>
      <c r="K68" s="349">
        <v>0</v>
      </c>
      <c r="L68" s="349">
        <v>0</v>
      </c>
      <c r="M68" s="349">
        <v>0</v>
      </c>
      <c r="N68" s="349">
        <v>0</v>
      </c>
      <c r="O68" s="349">
        <v>0</v>
      </c>
      <c r="P68" s="349">
        <v>0</v>
      </c>
      <c r="Q68" s="349">
        <v>0</v>
      </c>
      <c r="R68" s="349">
        <v>0</v>
      </c>
      <c r="S68" s="349">
        <v>0</v>
      </c>
      <c r="T68" s="349">
        <v>3220.8</v>
      </c>
      <c r="W68" s="4">
        <f t="shared" si="1"/>
        <v>774.9000000000002</v>
      </c>
      <c r="X68" s="4">
        <f t="shared" si="2"/>
        <v>158.10000000000002</v>
      </c>
      <c r="Y68" s="4">
        <f t="shared" si="3"/>
        <v>1845.0000000000002</v>
      </c>
      <c r="Z68" s="4">
        <f t="shared" si="4"/>
        <v>442.80000000000007</v>
      </c>
      <c r="AA68" s="5">
        <f t="shared" si="5"/>
        <v>3220.8000000000006</v>
      </c>
      <c r="AD68" s="4">
        <v>4612.5</v>
      </c>
    </row>
    <row r="69" spans="1:30" x14ac:dyDescent="0.3">
      <c r="A69" s="348">
        <v>8732446</v>
      </c>
      <c r="B69" s="348" t="s">
        <v>202</v>
      </c>
      <c r="C69" s="348" t="s">
        <v>426</v>
      </c>
      <c r="D69" s="349">
        <v>3270.2000000000003</v>
      </c>
      <c r="E69" s="349">
        <v>697.49999999999977</v>
      </c>
      <c r="F69" s="349">
        <v>0</v>
      </c>
      <c r="G69" s="349">
        <v>0</v>
      </c>
      <c r="H69" s="349">
        <v>0</v>
      </c>
      <c r="I69" s="349">
        <v>0</v>
      </c>
      <c r="J69" s="349">
        <v>0</v>
      </c>
      <c r="K69" s="349">
        <v>0</v>
      </c>
      <c r="L69" s="349">
        <v>0</v>
      </c>
      <c r="M69" s="349">
        <v>0</v>
      </c>
      <c r="N69" s="349">
        <v>0</v>
      </c>
      <c r="O69" s="349">
        <v>0</v>
      </c>
      <c r="P69" s="349">
        <v>0</v>
      </c>
      <c r="Q69" s="349">
        <v>0</v>
      </c>
      <c r="R69" s="349">
        <v>0</v>
      </c>
      <c r="S69" s="349">
        <v>0</v>
      </c>
      <c r="T69" s="349">
        <v>3967.7</v>
      </c>
      <c r="W69" s="4">
        <f t="shared" si="1"/>
        <v>827.4000000000002</v>
      </c>
      <c r="X69" s="4">
        <f t="shared" si="2"/>
        <v>697.49999999999977</v>
      </c>
      <c r="Y69" s="4">
        <f t="shared" si="3"/>
        <v>1970.0000000000002</v>
      </c>
      <c r="Z69" s="4">
        <f t="shared" si="4"/>
        <v>472.80000000000007</v>
      </c>
      <c r="AA69" s="5">
        <f t="shared" si="5"/>
        <v>3967.7000000000007</v>
      </c>
      <c r="AD69" s="4">
        <v>4925</v>
      </c>
    </row>
    <row r="70" spans="1:30" x14ac:dyDescent="0.3">
      <c r="A70" s="348">
        <v>8732449</v>
      </c>
      <c r="B70" s="348" t="s">
        <v>227</v>
      </c>
      <c r="C70" s="348" t="s">
        <v>426</v>
      </c>
      <c r="D70" s="349">
        <v>3245.3</v>
      </c>
      <c r="E70" s="349">
        <v>265.04999999999978</v>
      </c>
      <c r="F70" s="349">
        <v>0</v>
      </c>
      <c r="G70" s="349">
        <v>0</v>
      </c>
      <c r="H70" s="349">
        <v>0</v>
      </c>
      <c r="I70" s="349">
        <v>0</v>
      </c>
      <c r="J70" s="349">
        <v>0</v>
      </c>
      <c r="K70" s="349">
        <v>0</v>
      </c>
      <c r="L70" s="349">
        <v>0</v>
      </c>
      <c r="M70" s="349">
        <v>0</v>
      </c>
      <c r="N70" s="349">
        <v>0</v>
      </c>
      <c r="O70" s="349">
        <v>0</v>
      </c>
      <c r="P70" s="349">
        <v>0</v>
      </c>
      <c r="Q70" s="349">
        <v>0</v>
      </c>
      <c r="R70" s="349">
        <v>0</v>
      </c>
      <c r="S70" s="349">
        <v>0</v>
      </c>
      <c r="T70" s="349">
        <v>3510.35</v>
      </c>
      <c r="W70" s="4">
        <f t="shared" ref="W70:W115" si="6">D70/$AF$2*$W$2</f>
        <v>821.10000000000014</v>
      </c>
      <c r="X70" s="4">
        <f t="shared" ref="X70:X115" si="7">E70</f>
        <v>265.04999999999978</v>
      </c>
      <c r="Y70" s="4">
        <f t="shared" ref="Y70:Y115" si="8">D70/$AF$2*$Y$2</f>
        <v>1955.0000000000002</v>
      </c>
      <c r="Z70" s="4">
        <f t="shared" ref="Z70:Z115" si="9">D70/$AF$2*$Z$2</f>
        <v>469.20000000000005</v>
      </c>
      <c r="AA70" s="5">
        <f t="shared" ref="AA70:AA115" si="10">SUM(W70:Z70)</f>
        <v>3510.3500000000004</v>
      </c>
      <c r="AD70" s="4">
        <v>4887.5</v>
      </c>
    </row>
    <row r="71" spans="1:30" x14ac:dyDescent="0.3">
      <c r="A71" s="348">
        <v>8732452</v>
      </c>
      <c r="B71" s="348" t="s">
        <v>117</v>
      </c>
      <c r="C71" s="348" t="s">
        <v>426</v>
      </c>
      <c r="D71" s="349">
        <v>3120.8</v>
      </c>
      <c r="E71" s="349">
        <v>413.84999999999917</v>
      </c>
      <c r="F71" s="349">
        <v>0</v>
      </c>
      <c r="G71" s="349">
        <v>0</v>
      </c>
      <c r="H71" s="349">
        <v>0</v>
      </c>
      <c r="I71" s="349">
        <v>0</v>
      </c>
      <c r="J71" s="349">
        <v>0</v>
      </c>
      <c r="K71" s="349">
        <v>0</v>
      </c>
      <c r="L71" s="349">
        <v>0</v>
      </c>
      <c r="M71" s="349">
        <v>0</v>
      </c>
      <c r="N71" s="349">
        <v>0</v>
      </c>
      <c r="O71" s="349">
        <v>0</v>
      </c>
      <c r="P71" s="349">
        <v>0</v>
      </c>
      <c r="Q71" s="349">
        <v>0</v>
      </c>
      <c r="R71" s="349">
        <v>0</v>
      </c>
      <c r="S71" s="349">
        <v>0</v>
      </c>
      <c r="T71" s="349">
        <v>3534.6499999999992</v>
      </c>
      <c r="W71" s="4">
        <f t="shared" si="6"/>
        <v>789.60000000000014</v>
      </c>
      <c r="X71" s="4">
        <f t="shared" si="7"/>
        <v>413.84999999999917</v>
      </c>
      <c r="Y71" s="4">
        <f t="shared" si="8"/>
        <v>1880.0000000000002</v>
      </c>
      <c r="Z71" s="4">
        <f t="shared" si="9"/>
        <v>451.20000000000005</v>
      </c>
      <c r="AA71" s="5">
        <f t="shared" si="10"/>
        <v>3534.6499999999996</v>
      </c>
      <c r="AD71" s="4">
        <v>4700</v>
      </c>
    </row>
    <row r="72" spans="1:30" x14ac:dyDescent="0.3">
      <c r="A72" s="348">
        <v>8732453</v>
      </c>
      <c r="B72" s="348" t="s">
        <v>253</v>
      </c>
      <c r="C72" s="348" t="s">
        <v>426</v>
      </c>
      <c r="D72" s="349">
        <v>1709.8000000000002</v>
      </c>
      <c r="E72" s="349">
        <v>185.99999999999966</v>
      </c>
      <c r="F72" s="349">
        <v>0</v>
      </c>
      <c r="G72" s="349">
        <v>0</v>
      </c>
      <c r="H72" s="349">
        <v>0</v>
      </c>
      <c r="I72" s="349">
        <v>0</v>
      </c>
      <c r="J72" s="349">
        <v>0</v>
      </c>
      <c r="K72" s="349">
        <v>0</v>
      </c>
      <c r="L72" s="349">
        <v>0</v>
      </c>
      <c r="M72" s="349">
        <v>0</v>
      </c>
      <c r="N72" s="349">
        <v>0</v>
      </c>
      <c r="O72" s="349">
        <v>0</v>
      </c>
      <c r="P72" s="349">
        <v>0</v>
      </c>
      <c r="Q72" s="349">
        <v>0</v>
      </c>
      <c r="R72" s="349">
        <v>0</v>
      </c>
      <c r="S72" s="349">
        <v>0</v>
      </c>
      <c r="T72" s="349">
        <v>1895.7999999999997</v>
      </c>
      <c r="W72" s="4">
        <f t="shared" si="6"/>
        <v>432.60000000000014</v>
      </c>
      <c r="X72" s="4">
        <f t="shared" si="7"/>
        <v>185.99999999999966</v>
      </c>
      <c r="Y72" s="4">
        <f t="shared" si="8"/>
        <v>1030.0000000000002</v>
      </c>
      <c r="Z72" s="4">
        <f t="shared" si="9"/>
        <v>247.20000000000005</v>
      </c>
      <c r="AA72" s="5">
        <f t="shared" si="10"/>
        <v>1895.8</v>
      </c>
      <c r="AD72" s="4">
        <v>2575</v>
      </c>
    </row>
    <row r="73" spans="1:30" x14ac:dyDescent="0.3">
      <c r="A73" s="348">
        <v>8733001</v>
      </c>
      <c r="B73" s="348" t="s">
        <v>101</v>
      </c>
      <c r="C73" s="348" t="s">
        <v>426</v>
      </c>
      <c r="D73" s="349">
        <v>1444.2</v>
      </c>
      <c r="E73" s="349">
        <v>111.59999999999951</v>
      </c>
      <c r="F73" s="349">
        <v>0</v>
      </c>
      <c r="G73" s="349">
        <v>0</v>
      </c>
      <c r="H73" s="349">
        <v>0</v>
      </c>
      <c r="I73" s="349">
        <v>0</v>
      </c>
      <c r="J73" s="349">
        <v>0</v>
      </c>
      <c r="K73" s="349">
        <v>0</v>
      </c>
      <c r="L73" s="349">
        <v>0</v>
      </c>
      <c r="M73" s="349">
        <v>0</v>
      </c>
      <c r="N73" s="349">
        <v>0</v>
      </c>
      <c r="O73" s="349">
        <v>0</v>
      </c>
      <c r="P73" s="349">
        <v>0</v>
      </c>
      <c r="Q73" s="349">
        <v>0</v>
      </c>
      <c r="R73" s="349">
        <v>0</v>
      </c>
      <c r="S73" s="349">
        <v>0</v>
      </c>
      <c r="T73" s="349">
        <v>1555.7999999999995</v>
      </c>
      <c r="W73" s="4">
        <f t="shared" si="6"/>
        <v>365.40000000000009</v>
      </c>
      <c r="X73" s="4">
        <f t="shared" si="7"/>
        <v>111.59999999999951</v>
      </c>
      <c r="Y73" s="4">
        <f t="shared" si="8"/>
        <v>870.00000000000011</v>
      </c>
      <c r="Z73" s="4">
        <f t="shared" si="9"/>
        <v>208.80000000000004</v>
      </c>
      <c r="AA73" s="5">
        <f t="shared" si="10"/>
        <v>1555.7999999999997</v>
      </c>
      <c r="AD73" s="4">
        <v>2175</v>
      </c>
    </row>
    <row r="74" spans="1:30" x14ac:dyDescent="0.3">
      <c r="A74" s="348">
        <v>8733008</v>
      </c>
      <c r="B74" s="348" t="s">
        <v>121</v>
      </c>
      <c r="C74" s="348" t="s">
        <v>426</v>
      </c>
      <c r="D74" s="349">
        <v>954.50000000000011</v>
      </c>
      <c r="E74" s="349">
        <v>92.999999999999545</v>
      </c>
      <c r="F74" s="349">
        <v>0</v>
      </c>
      <c r="G74" s="349">
        <v>0</v>
      </c>
      <c r="H74" s="349">
        <v>0</v>
      </c>
      <c r="I74" s="349">
        <v>0</v>
      </c>
      <c r="J74" s="349">
        <v>0</v>
      </c>
      <c r="K74" s="349">
        <v>0</v>
      </c>
      <c r="L74" s="349">
        <v>0</v>
      </c>
      <c r="M74" s="349">
        <v>0</v>
      </c>
      <c r="N74" s="349">
        <v>0</v>
      </c>
      <c r="O74" s="349">
        <v>0</v>
      </c>
      <c r="P74" s="349">
        <v>0</v>
      </c>
      <c r="Q74" s="349">
        <v>0</v>
      </c>
      <c r="R74" s="349">
        <v>0</v>
      </c>
      <c r="S74" s="349">
        <v>0</v>
      </c>
      <c r="T74" s="349">
        <v>1047.4999999999995</v>
      </c>
      <c r="W74" s="4">
        <f t="shared" si="6"/>
        <v>241.50000000000006</v>
      </c>
      <c r="X74" s="4">
        <f t="shared" si="7"/>
        <v>92.999999999999545</v>
      </c>
      <c r="Y74" s="4">
        <f t="shared" si="8"/>
        <v>575.00000000000011</v>
      </c>
      <c r="Z74" s="4">
        <f t="shared" si="9"/>
        <v>138.00000000000003</v>
      </c>
      <c r="AA74" s="5">
        <f t="shared" si="10"/>
        <v>1047.4999999999998</v>
      </c>
      <c r="AD74" s="4">
        <v>1437.5</v>
      </c>
    </row>
    <row r="75" spans="1:30" x14ac:dyDescent="0.3">
      <c r="A75" s="348">
        <v>8733009</v>
      </c>
      <c r="B75" s="348" t="s">
        <v>126</v>
      </c>
      <c r="C75" s="348" t="s">
        <v>426</v>
      </c>
      <c r="D75" s="349">
        <v>1211.8000000000002</v>
      </c>
      <c r="E75" s="349">
        <v>102.2999999999998</v>
      </c>
      <c r="F75" s="349">
        <v>0</v>
      </c>
      <c r="G75" s="349">
        <v>0</v>
      </c>
      <c r="H75" s="349">
        <v>0</v>
      </c>
      <c r="I75" s="349">
        <v>0</v>
      </c>
      <c r="J75" s="349">
        <v>0</v>
      </c>
      <c r="K75" s="349">
        <v>0</v>
      </c>
      <c r="L75" s="349">
        <v>0</v>
      </c>
      <c r="M75" s="349">
        <v>0</v>
      </c>
      <c r="N75" s="349">
        <v>0</v>
      </c>
      <c r="O75" s="349">
        <v>0</v>
      </c>
      <c r="P75" s="349">
        <v>0</v>
      </c>
      <c r="Q75" s="349">
        <v>0</v>
      </c>
      <c r="R75" s="349">
        <v>0</v>
      </c>
      <c r="S75" s="349">
        <v>0</v>
      </c>
      <c r="T75" s="349">
        <v>1314.1</v>
      </c>
      <c r="W75" s="4">
        <f t="shared" si="6"/>
        <v>306.60000000000008</v>
      </c>
      <c r="X75" s="4">
        <f t="shared" si="7"/>
        <v>102.2999999999998</v>
      </c>
      <c r="Y75" s="4">
        <f t="shared" si="8"/>
        <v>730.00000000000011</v>
      </c>
      <c r="Z75" s="4">
        <f t="shared" si="9"/>
        <v>175.20000000000002</v>
      </c>
      <c r="AA75" s="5">
        <f t="shared" si="10"/>
        <v>1314.1000000000001</v>
      </c>
      <c r="AD75" s="4">
        <v>1825</v>
      </c>
    </row>
    <row r="76" spans="1:30" x14ac:dyDescent="0.3">
      <c r="A76" s="348">
        <v>8733011</v>
      </c>
      <c r="B76" s="348" t="s">
        <v>132</v>
      </c>
      <c r="C76" s="348" t="s">
        <v>426</v>
      </c>
      <c r="D76" s="349">
        <v>805.1</v>
      </c>
      <c r="E76" s="349">
        <v>69.749999999999574</v>
      </c>
      <c r="F76" s="349">
        <v>0</v>
      </c>
      <c r="G76" s="349">
        <v>0</v>
      </c>
      <c r="H76" s="349">
        <v>0</v>
      </c>
      <c r="I76" s="349">
        <v>0</v>
      </c>
      <c r="J76" s="349">
        <v>0</v>
      </c>
      <c r="K76" s="349">
        <v>0</v>
      </c>
      <c r="L76" s="349">
        <v>0</v>
      </c>
      <c r="M76" s="349">
        <v>0</v>
      </c>
      <c r="N76" s="349">
        <v>0</v>
      </c>
      <c r="O76" s="349">
        <v>0</v>
      </c>
      <c r="P76" s="349">
        <v>0</v>
      </c>
      <c r="Q76" s="349">
        <v>0</v>
      </c>
      <c r="R76" s="349">
        <v>0</v>
      </c>
      <c r="S76" s="349">
        <v>0</v>
      </c>
      <c r="T76" s="349">
        <v>874.84999999999957</v>
      </c>
      <c r="W76" s="4">
        <f t="shared" si="6"/>
        <v>203.70000000000005</v>
      </c>
      <c r="X76" s="4">
        <f t="shared" si="7"/>
        <v>69.749999999999574</v>
      </c>
      <c r="Y76" s="4">
        <f t="shared" si="8"/>
        <v>485.00000000000006</v>
      </c>
      <c r="Z76" s="4">
        <f t="shared" si="9"/>
        <v>116.4</v>
      </c>
      <c r="AA76" s="5">
        <f t="shared" si="10"/>
        <v>874.84999999999957</v>
      </c>
      <c r="AD76" s="4">
        <v>1212.5</v>
      </c>
    </row>
    <row r="77" spans="1:30" x14ac:dyDescent="0.3">
      <c r="A77" s="348">
        <v>8733012</v>
      </c>
      <c r="B77" s="348" t="s">
        <v>141</v>
      </c>
      <c r="C77" s="348" t="s">
        <v>426</v>
      </c>
      <c r="D77" s="349">
        <v>539.5</v>
      </c>
      <c r="E77" s="349">
        <v>37.199999999999982</v>
      </c>
      <c r="F77" s="349">
        <v>0</v>
      </c>
      <c r="G77" s="349">
        <v>0</v>
      </c>
      <c r="H77" s="349">
        <v>0</v>
      </c>
      <c r="I77" s="349">
        <v>0</v>
      </c>
      <c r="J77" s="349">
        <v>0</v>
      </c>
      <c r="K77" s="349">
        <v>0</v>
      </c>
      <c r="L77" s="349">
        <v>0</v>
      </c>
      <c r="M77" s="349">
        <v>0</v>
      </c>
      <c r="N77" s="349">
        <v>0</v>
      </c>
      <c r="O77" s="349">
        <v>0</v>
      </c>
      <c r="P77" s="349">
        <v>0</v>
      </c>
      <c r="Q77" s="349">
        <v>0</v>
      </c>
      <c r="R77" s="349">
        <v>0</v>
      </c>
      <c r="S77" s="349">
        <v>0</v>
      </c>
      <c r="T77" s="349">
        <v>576.69999999999993</v>
      </c>
      <c r="W77" s="4">
        <f t="shared" si="6"/>
        <v>136.50000000000003</v>
      </c>
      <c r="X77" s="4">
        <f t="shared" si="7"/>
        <v>37.199999999999982</v>
      </c>
      <c r="Y77" s="4">
        <f t="shared" si="8"/>
        <v>325.00000000000006</v>
      </c>
      <c r="Z77" s="4">
        <f t="shared" si="9"/>
        <v>78.000000000000014</v>
      </c>
      <c r="AA77" s="5">
        <f t="shared" si="10"/>
        <v>576.70000000000005</v>
      </c>
      <c r="AD77" s="4">
        <v>812.5</v>
      </c>
    </row>
    <row r="78" spans="1:30" x14ac:dyDescent="0.3">
      <c r="A78" s="348">
        <v>8733014</v>
      </c>
      <c r="B78" s="348" t="s">
        <v>160</v>
      </c>
      <c r="C78" s="348" t="s">
        <v>426</v>
      </c>
      <c r="D78" s="349">
        <v>3436.2000000000003</v>
      </c>
      <c r="E78" s="349">
        <v>195.29999999999839</v>
      </c>
      <c r="F78" s="349">
        <v>0</v>
      </c>
      <c r="G78" s="349">
        <v>0</v>
      </c>
      <c r="H78" s="349">
        <v>0</v>
      </c>
      <c r="I78" s="349">
        <v>0</v>
      </c>
      <c r="J78" s="349">
        <v>0</v>
      </c>
      <c r="K78" s="349">
        <v>0</v>
      </c>
      <c r="L78" s="349">
        <v>0</v>
      </c>
      <c r="M78" s="349">
        <v>0</v>
      </c>
      <c r="N78" s="349">
        <v>0</v>
      </c>
      <c r="O78" s="349">
        <v>0</v>
      </c>
      <c r="P78" s="349">
        <v>0</v>
      </c>
      <c r="Q78" s="349">
        <v>0</v>
      </c>
      <c r="R78" s="349">
        <v>0</v>
      </c>
      <c r="S78" s="349">
        <v>0</v>
      </c>
      <c r="T78" s="349">
        <v>3631.4999999999986</v>
      </c>
      <c r="W78" s="4">
        <f t="shared" si="6"/>
        <v>869.40000000000032</v>
      </c>
      <c r="X78" s="4">
        <f t="shared" si="7"/>
        <v>195.29999999999839</v>
      </c>
      <c r="Y78" s="4">
        <f t="shared" si="8"/>
        <v>2070.0000000000005</v>
      </c>
      <c r="Z78" s="4">
        <f t="shared" si="9"/>
        <v>496.80000000000013</v>
      </c>
      <c r="AA78" s="5">
        <f t="shared" si="10"/>
        <v>3631.4999999999991</v>
      </c>
      <c r="AD78" s="4">
        <v>5175</v>
      </c>
    </row>
    <row r="79" spans="1:30" x14ac:dyDescent="0.3">
      <c r="A79" s="348">
        <v>8733022</v>
      </c>
      <c r="B79" s="348" t="s">
        <v>196</v>
      </c>
      <c r="C79" s="348" t="s">
        <v>426</v>
      </c>
      <c r="D79" s="349">
        <v>1668.3000000000002</v>
      </c>
      <c r="E79" s="349">
        <v>97.649999999999551</v>
      </c>
      <c r="F79" s="349">
        <v>0</v>
      </c>
      <c r="G79" s="349">
        <v>0</v>
      </c>
      <c r="H79" s="349">
        <v>0</v>
      </c>
      <c r="I79" s="349">
        <v>0</v>
      </c>
      <c r="J79" s="349">
        <v>0</v>
      </c>
      <c r="K79" s="349">
        <v>0</v>
      </c>
      <c r="L79" s="349">
        <v>0</v>
      </c>
      <c r="M79" s="349">
        <v>0</v>
      </c>
      <c r="N79" s="349">
        <v>0</v>
      </c>
      <c r="O79" s="349">
        <v>0</v>
      </c>
      <c r="P79" s="349">
        <v>0</v>
      </c>
      <c r="Q79" s="349">
        <v>0</v>
      </c>
      <c r="R79" s="349">
        <v>0</v>
      </c>
      <c r="S79" s="349">
        <v>0</v>
      </c>
      <c r="T79" s="349">
        <v>1765.9499999999998</v>
      </c>
      <c r="W79" s="4">
        <f t="shared" si="6"/>
        <v>422.10000000000014</v>
      </c>
      <c r="X79" s="4">
        <f t="shared" si="7"/>
        <v>97.649999999999551</v>
      </c>
      <c r="Y79" s="4">
        <f t="shared" si="8"/>
        <v>1005.0000000000002</v>
      </c>
      <c r="Z79" s="4">
        <f t="shared" si="9"/>
        <v>241.20000000000005</v>
      </c>
      <c r="AA79" s="5">
        <f t="shared" si="10"/>
        <v>1765.95</v>
      </c>
      <c r="AD79" s="4">
        <v>2512.5</v>
      </c>
    </row>
    <row r="80" spans="1:30" x14ac:dyDescent="0.3">
      <c r="A80" s="348">
        <v>8733029</v>
      </c>
      <c r="B80" s="348" t="s">
        <v>281</v>
      </c>
      <c r="C80" s="348" t="s">
        <v>426</v>
      </c>
      <c r="D80" s="349">
        <v>1170.3000000000002</v>
      </c>
      <c r="E80" s="349">
        <v>74.39999999999965</v>
      </c>
      <c r="F80" s="349">
        <v>0</v>
      </c>
      <c r="G80" s="349">
        <v>0</v>
      </c>
      <c r="H80" s="349">
        <v>0</v>
      </c>
      <c r="I80" s="349">
        <v>0</v>
      </c>
      <c r="J80" s="349">
        <v>0</v>
      </c>
      <c r="K80" s="349">
        <v>0</v>
      </c>
      <c r="L80" s="349">
        <v>0</v>
      </c>
      <c r="M80" s="349">
        <v>0</v>
      </c>
      <c r="N80" s="349">
        <v>0</v>
      </c>
      <c r="O80" s="349">
        <v>0</v>
      </c>
      <c r="P80" s="349">
        <v>0</v>
      </c>
      <c r="Q80" s="349">
        <v>0</v>
      </c>
      <c r="R80" s="349">
        <v>0</v>
      </c>
      <c r="S80" s="349">
        <v>0</v>
      </c>
      <c r="T80" s="349">
        <v>1244.6999999999998</v>
      </c>
      <c r="W80" s="4">
        <f t="shared" si="6"/>
        <v>296.10000000000008</v>
      </c>
      <c r="X80" s="4">
        <f t="shared" si="7"/>
        <v>74.39999999999965</v>
      </c>
      <c r="Y80" s="4">
        <f t="shared" si="8"/>
        <v>705.00000000000011</v>
      </c>
      <c r="Z80" s="4">
        <f t="shared" si="9"/>
        <v>169.20000000000002</v>
      </c>
      <c r="AA80" s="5">
        <f t="shared" si="10"/>
        <v>1244.6999999999998</v>
      </c>
      <c r="AD80" s="4">
        <v>1762.5</v>
      </c>
    </row>
    <row r="81" spans="1:30" x14ac:dyDescent="0.3">
      <c r="A81" s="348">
        <v>8733032</v>
      </c>
      <c r="B81" s="348" t="s">
        <v>324</v>
      </c>
      <c r="C81" s="348" t="s">
        <v>426</v>
      </c>
      <c r="D81" s="349">
        <v>1518.9</v>
      </c>
      <c r="E81" s="349">
        <v>120.89999999999965</v>
      </c>
      <c r="F81" s="349">
        <v>0</v>
      </c>
      <c r="G81" s="349">
        <v>0</v>
      </c>
      <c r="H81" s="349">
        <v>0</v>
      </c>
      <c r="I81" s="349">
        <v>0</v>
      </c>
      <c r="J81" s="349">
        <v>0</v>
      </c>
      <c r="K81" s="349">
        <v>0</v>
      </c>
      <c r="L81" s="349">
        <v>0</v>
      </c>
      <c r="M81" s="349">
        <v>0</v>
      </c>
      <c r="N81" s="349">
        <v>0</v>
      </c>
      <c r="O81" s="349">
        <v>0</v>
      </c>
      <c r="P81" s="349">
        <v>0</v>
      </c>
      <c r="Q81" s="349">
        <v>0</v>
      </c>
      <c r="R81" s="349">
        <v>0</v>
      </c>
      <c r="S81" s="349">
        <v>0</v>
      </c>
      <c r="T81" s="349">
        <v>1639.7999999999997</v>
      </c>
      <c r="W81" s="4">
        <f t="shared" si="6"/>
        <v>384.30000000000007</v>
      </c>
      <c r="X81" s="4">
        <f t="shared" si="7"/>
        <v>120.89999999999965</v>
      </c>
      <c r="Y81" s="4">
        <f t="shared" si="8"/>
        <v>915.00000000000011</v>
      </c>
      <c r="Z81" s="4">
        <f t="shared" si="9"/>
        <v>219.60000000000002</v>
      </c>
      <c r="AA81" s="5">
        <f t="shared" si="10"/>
        <v>1639.7999999999997</v>
      </c>
      <c r="AD81" s="4">
        <v>2287.5</v>
      </c>
    </row>
    <row r="82" spans="1:30" x14ac:dyDescent="0.3">
      <c r="A82" s="348">
        <v>8733035</v>
      </c>
      <c r="B82" s="348" t="s">
        <v>183</v>
      </c>
      <c r="C82" s="348" t="s">
        <v>426</v>
      </c>
      <c r="D82" s="349">
        <v>1095.6000000000001</v>
      </c>
      <c r="E82" s="349">
        <v>60.449999999999953</v>
      </c>
      <c r="F82" s="349">
        <v>0</v>
      </c>
      <c r="G82" s="349">
        <v>0</v>
      </c>
      <c r="H82" s="349">
        <v>0</v>
      </c>
      <c r="I82" s="349">
        <v>0</v>
      </c>
      <c r="J82" s="349">
        <v>0</v>
      </c>
      <c r="K82" s="349">
        <v>0</v>
      </c>
      <c r="L82" s="349">
        <v>0</v>
      </c>
      <c r="M82" s="349">
        <v>0</v>
      </c>
      <c r="N82" s="349">
        <v>0</v>
      </c>
      <c r="O82" s="349">
        <v>0</v>
      </c>
      <c r="P82" s="349">
        <v>0</v>
      </c>
      <c r="Q82" s="349">
        <v>0</v>
      </c>
      <c r="R82" s="349">
        <v>0</v>
      </c>
      <c r="S82" s="349">
        <v>0</v>
      </c>
      <c r="T82" s="349">
        <v>1156.0500000000002</v>
      </c>
      <c r="W82" s="4">
        <f t="shared" si="6"/>
        <v>277.20000000000005</v>
      </c>
      <c r="X82" s="4">
        <f t="shared" si="7"/>
        <v>60.449999999999953</v>
      </c>
      <c r="Y82" s="4">
        <f t="shared" si="8"/>
        <v>660.00000000000011</v>
      </c>
      <c r="Z82" s="4">
        <f t="shared" si="9"/>
        <v>158.40000000000003</v>
      </c>
      <c r="AA82" s="5">
        <f t="shared" si="10"/>
        <v>1156.0500000000002</v>
      </c>
      <c r="AD82" s="4">
        <v>1650</v>
      </c>
    </row>
    <row r="83" spans="1:30" x14ac:dyDescent="0.3">
      <c r="A83" s="348">
        <v>8733041</v>
      </c>
      <c r="B83" s="348" t="s">
        <v>142</v>
      </c>
      <c r="C83" s="348" t="s">
        <v>426</v>
      </c>
      <c r="D83" s="349">
        <v>1186.9000000000001</v>
      </c>
      <c r="E83" s="349">
        <v>102.29999999999944</v>
      </c>
      <c r="F83" s="349">
        <v>0</v>
      </c>
      <c r="G83" s="349">
        <v>0</v>
      </c>
      <c r="H83" s="349">
        <v>0</v>
      </c>
      <c r="I83" s="349">
        <v>0</v>
      </c>
      <c r="J83" s="349">
        <v>0</v>
      </c>
      <c r="K83" s="349">
        <v>0</v>
      </c>
      <c r="L83" s="349">
        <v>0</v>
      </c>
      <c r="M83" s="349">
        <v>0</v>
      </c>
      <c r="N83" s="349">
        <v>0</v>
      </c>
      <c r="O83" s="349">
        <v>0</v>
      </c>
      <c r="P83" s="349">
        <v>0</v>
      </c>
      <c r="Q83" s="349">
        <v>0</v>
      </c>
      <c r="R83" s="349">
        <v>0</v>
      </c>
      <c r="S83" s="349">
        <v>0</v>
      </c>
      <c r="T83" s="349">
        <v>1289.1999999999996</v>
      </c>
      <c r="W83" s="4">
        <f t="shared" si="6"/>
        <v>300.30000000000007</v>
      </c>
      <c r="X83" s="4">
        <f t="shared" si="7"/>
        <v>102.29999999999944</v>
      </c>
      <c r="Y83" s="4">
        <f t="shared" si="8"/>
        <v>715.00000000000011</v>
      </c>
      <c r="Z83" s="4">
        <f t="shared" si="9"/>
        <v>171.60000000000002</v>
      </c>
      <c r="AA83" s="5">
        <f t="shared" si="10"/>
        <v>1289.1999999999998</v>
      </c>
      <c r="AD83" s="4">
        <v>1787.5</v>
      </c>
    </row>
    <row r="84" spans="1:30" x14ac:dyDescent="0.3">
      <c r="A84" s="348">
        <v>8733050</v>
      </c>
      <c r="B84" s="348" t="s">
        <v>123</v>
      </c>
      <c r="C84" s="348" t="s">
        <v>426</v>
      </c>
      <c r="D84" s="349">
        <v>1361.2</v>
      </c>
      <c r="E84" s="349">
        <v>195.29999999999941</v>
      </c>
      <c r="F84" s="349">
        <v>0</v>
      </c>
      <c r="G84" s="349">
        <v>0</v>
      </c>
      <c r="H84" s="349">
        <v>0</v>
      </c>
      <c r="I84" s="349">
        <v>0</v>
      </c>
      <c r="J84" s="349">
        <v>0</v>
      </c>
      <c r="K84" s="349">
        <v>0</v>
      </c>
      <c r="L84" s="349">
        <v>0</v>
      </c>
      <c r="M84" s="349">
        <v>0</v>
      </c>
      <c r="N84" s="349">
        <v>0</v>
      </c>
      <c r="O84" s="349">
        <v>0</v>
      </c>
      <c r="P84" s="349">
        <v>0</v>
      </c>
      <c r="Q84" s="349">
        <v>0</v>
      </c>
      <c r="R84" s="349">
        <v>0</v>
      </c>
      <c r="S84" s="349">
        <v>0</v>
      </c>
      <c r="T84" s="349">
        <v>1556.4999999999995</v>
      </c>
      <c r="W84" s="4">
        <f t="shared" si="6"/>
        <v>344.40000000000009</v>
      </c>
      <c r="X84" s="4">
        <f t="shared" si="7"/>
        <v>195.29999999999941</v>
      </c>
      <c r="Y84" s="4">
        <f t="shared" si="8"/>
        <v>820.00000000000011</v>
      </c>
      <c r="Z84" s="4">
        <f t="shared" si="9"/>
        <v>196.80000000000004</v>
      </c>
      <c r="AA84" s="5">
        <f t="shared" si="10"/>
        <v>1556.4999999999995</v>
      </c>
      <c r="AD84" s="4">
        <v>2050</v>
      </c>
    </row>
    <row r="85" spans="1:30" x14ac:dyDescent="0.3">
      <c r="A85" s="348">
        <v>8733052</v>
      </c>
      <c r="B85" s="348" t="s">
        <v>285</v>
      </c>
      <c r="C85" s="348" t="s">
        <v>426</v>
      </c>
      <c r="D85" s="349">
        <v>2265.9</v>
      </c>
      <c r="E85" s="349">
        <v>255.74999999999943</v>
      </c>
      <c r="F85" s="349">
        <v>0</v>
      </c>
      <c r="G85" s="349">
        <v>0</v>
      </c>
      <c r="H85" s="349">
        <v>0</v>
      </c>
      <c r="I85" s="349">
        <v>0</v>
      </c>
      <c r="J85" s="349">
        <v>0</v>
      </c>
      <c r="K85" s="349">
        <v>0</v>
      </c>
      <c r="L85" s="349">
        <v>0</v>
      </c>
      <c r="M85" s="349">
        <v>0</v>
      </c>
      <c r="N85" s="349">
        <v>0</v>
      </c>
      <c r="O85" s="349">
        <v>0</v>
      </c>
      <c r="P85" s="349">
        <v>0</v>
      </c>
      <c r="Q85" s="349">
        <v>0</v>
      </c>
      <c r="R85" s="349">
        <v>0</v>
      </c>
      <c r="S85" s="349">
        <v>0</v>
      </c>
      <c r="T85" s="349">
        <v>2521.6499999999996</v>
      </c>
      <c r="W85" s="4">
        <f t="shared" si="6"/>
        <v>573.30000000000018</v>
      </c>
      <c r="X85" s="4">
        <f t="shared" si="7"/>
        <v>255.74999999999943</v>
      </c>
      <c r="Y85" s="4">
        <f t="shared" si="8"/>
        <v>1365.0000000000002</v>
      </c>
      <c r="Z85" s="4">
        <f t="shared" si="9"/>
        <v>327.60000000000008</v>
      </c>
      <c r="AA85" s="5">
        <f t="shared" si="10"/>
        <v>2521.6499999999996</v>
      </c>
      <c r="AD85" s="4">
        <v>3412.5</v>
      </c>
    </row>
    <row r="86" spans="1:30" x14ac:dyDescent="0.3">
      <c r="A86" s="348">
        <v>8733054</v>
      </c>
      <c r="B86" s="348" t="s">
        <v>50</v>
      </c>
      <c r="C86" s="348" t="s">
        <v>426</v>
      </c>
      <c r="D86" s="349">
        <v>913.00000000000011</v>
      </c>
      <c r="E86" s="349">
        <v>125.54999999999978</v>
      </c>
      <c r="F86" s="349">
        <v>0</v>
      </c>
      <c r="G86" s="349">
        <v>0</v>
      </c>
      <c r="H86" s="349">
        <v>0</v>
      </c>
      <c r="I86" s="349">
        <v>0</v>
      </c>
      <c r="J86" s="349">
        <v>0</v>
      </c>
      <c r="K86" s="349">
        <v>0</v>
      </c>
      <c r="L86" s="349">
        <v>0</v>
      </c>
      <c r="M86" s="349">
        <v>0</v>
      </c>
      <c r="N86" s="349">
        <v>0</v>
      </c>
      <c r="O86" s="349">
        <v>0</v>
      </c>
      <c r="P86" s="349">
        <v>0</v>
      </c>
      <c r="Q86" s="349">
        <v>0</v>
      </c>
      <c r="R86" s="349">
        <v>0</v>
      </c>
      <c r="S86" s="349">
        <v>0</v>
      </c>
      <c r="T86" s="349">
        <v>1038.55</v>
      </c>
      <c r="W86" s="4">
        <f t="shared" si="6"/>
        <v>231.00000000000006</v>
      </c>
      <c r="X86" s="4">
        <f t="shared" si="7"/>
        <v>125.54999999999978</v>
      </c>
      <c r="Y86" s="4">
        <f t="shared" si="8"/>
        <v>550.00000000000011</v>
      </c>
      <c r="Z86" s="4">
        <f t="shared" si="9"/>
        <v>132.00000000000003</v>
      </c>
      <c r="AA86" s="5">
        <f t="shared" si="10"/>
        <v>1038.55</v>
      </c>
      <c r="AD86" s="4">
        <v>1375</v>
      </c>
    </row>
    <row r="87" spans="1:30" x14ac:dyDescent="0.3">
      <c r="A87" s="348">
        <v>8733058</v>
      </c>
      <c r="B87" s="348" t="s">
        <v>485</v>
      </c>
      <c r="C87" s="348" t="s">
        <v>426</v>
      </c>
      <c r="D87" s="349">
        <v>2556.4</v>
      </c>
      <c r="E87" s="349">
        <v>320.84999999999997</v>
      </c>
      <c r="F87" s="349">
        <v>0</v>
      </c>
      <c r="G87" s="349">
        <v>0</v>
      </c>
      <c r="H87" s="349">
        <v>0</v>
      </c>
      <c r="I87" s="349">
        <v>0</v>
      </c>
      <c r="J87" s="349">
        <v>0</v>
      </c>
      <c r="K87" s="349">
        <v>0</v>
      </c>
      <c r="L87" s="349">
        <v>0</v>
      </c>
      <c r="M87" s="349">
        <v>0</v>
      </c>
      <c r="N87" s="349">
        <v>0</v>
      </c>
      <c r="O87" s="349">
        <v>0</v>
      </c>
      <c r="P87" s="349">
        <v>0</v>
      </c>
      <c r="Q87" s="349">
        <v>0</v>
      </c>
      <c r="R87" s="349">
        <v>0</v>
      </c>
      <c r="S87" s="349">
        <v>0</v>
      </c>
      <c r="T87" s="349">
        <v>2877.25</v>
      </c>
      <c r="W87" s="4">
        <f t="shared" si="6"/>
        <v>646.80000000000018</v>
      </c>
      <c r="X87" s="4">
        <f t="shared" si="7"/>
        <v>320.84999999999997</v>
      </c>
      <c r="Y87" s="4">
        <f t="shared" si="8"/>
        <v>1540.0000000000002</v>
      </c>
      <c r="Z87" s="4">
        <f t="shared" si="9"/>
        <v>369.60000000000008</v>
      </c>
      <c r="AA87" s="5">
        <f t="shared" si="10"/>
        <v>2877.2500000000005</v>
      </c>
      <c r="AD87" s="4">
        <v>3850</v>
      </c>
    </row>
    <row r="88" spans="1:30" x14ac:dyDescent="0.3">
      <c r="A88" s="348">
        <v>8733061</v>
      </c>
      <c r="B88" s="348" t="s">
        <v>93</v>
      </c>
      <c r="C88" s="348" t="s">
        <v>426</v>
      </c>
      <c r="D88" s="349">
        <v>1726.4</v>
      </c>
      <c r="E88" s="349">
        <v>116.24999999999935</v>
      </c>
      <c r="F88" s="349">
        <v>0</v>
      </c>
      <c r="G88" s="349">
        <v>0</v>
      </c>
      <c r="H88" s="349">
        <v>0</v>
      </c>
      <c r="I88" s="349">
        <v>0</v>
      </c>
      <c r="J88" s="349">
        <v>0</v>
      </c>
      <c r="K88" s="349">
        <v>0</v>
      </c>
      <c r="L88" s="349">
        <v>0</v>
      </c>
      <c r="M88" s="349">
        <v>0</v>
      </c>
      <c r="N88" s="349">
        <v>0</v>
      </c>
      <c r="O88" s="349">
        <v>0</v>
      </c>
      <c r="P88" s="349">
        <v>0</v>
      </c>
      <c r="Q88" s="349">
        <v>0</v>
      </c>
      <c r="R88" s="349">
        <v>0</v>
      </c>
      <c r="S88" s="349">
        <v>0</v>
      </c>
      <c r="T88" s="349">
        <v>1842.6499999999994</v>
      </c>
      <c r="W88" s="4">
        <f t="shared" si="6"/>
        <v>436.80000000000007</v>
      </c>
      <c r="X88" s="4">
        <f t="shared" si="7"/>
        <v>116.24999999999935</v>
      </c>
      <c r="Y88" s="4">
        <f t="shared" si="8"/>
        <v>1040.0000000000002</v>
      </c>
      <c r="Z88" s="4">
        <f t="shared" si="9"/>
        <v>249.60000000000002</v>
      </c>
      <c r="AA88" s="5">
        <f t="shared" si="10"/>
        <v>1842.6499999999996</v>
      </c>
      <c r="AD88" s="4">
        <v>2600</v>
      </c>
    </row>
    <row r="89" spans="1:30" x14ac:dyDescent="0.3">
      <c r="A89" s="348">
        <v>8733065</v>
      </c>
      <c r="B89" s="348" t="s">
        <v>159</v>
      </c>
      <c r="C89" s="348" t="s">
        <v>426</v>
      </c>
      <c r="D89" s="349">
        <v>697.2</v>
      </c>
      <c r="E89" s="349">
        <v>60.449999999999704</v>
      </c>
      <c r="F89" s="349">
        <v>0</v>
      </c>
      <c r="G89" s="349">
        <v>0</v>
      </c>
      <c r="H89" s="349">
        <v>0</v>
      </c>
      <c r="I89" s="349">
        <v>0</v>
      </c>
      <c r="J89" s="349">
        <v>0</v>
      </c>
      <c r="K89" s="349">
        <v>0</v>
      </c>
      <c r="L89" s="349">
        <v>0</v>
      </c>
      <c r="M89" s="349">
        <v>0</v>
      </c>
      <c r="N89" s="349">
        <v>0</v>
      </c>
      <c r="O89" s="349">
        <v>0</v>
      </c>
      <c r="P89" s="349">
        <v>0</v>
      </c>
      <c r="Q89" s="349">
        <v>0</v>
      </c>
      <c r="R89" s="349">
        <v>0</v>
      </c>
      <c r="S89" s="349">
        <v>0</v>
      </c>
      <c r="T89" s="349">
        <v>757.64999999999975</v>
      </c>
      <c r="W89" s="4">
        <f t="shared" si="6"/>
        <v>176.40000000000003</v>
      </c>
      <c r="X89" s="4">
        <f t="shared" si="7"/>
        <v>60.449999999999704</v>
      </c>
      <c r="Y89" s="4">
        <f t="shared" si="8"/>
        <v>420.00000000000006</v>
      </c>
      <c r="Z89" s="4">
        <f t="shared" si="9"/>
        <v>100.80000000000001</v>
      </c>
      <c r="AA89" s="5">
        <f t="shared" si="10"/>
        <v>757.64999999999986</v>
      </c>
      <c r="AD89" s="4">
        <v>1050</v>
      </c>
    </row>
    <row r="90" spans="1:30" x14ac:dyDescent="0.3">
      <c r="A90" s="348">
        <v>8733067</v>
      </c>
      <c r="B90" s="348" t="s">
        <v>100</v>
      </c>
      <c r="C90" s="348" t="s">
        <v>426</v>
      </c>
      <c r="D90" s="349">
        <v>1153.7</v>
      </c>
      <c r="E90" s="349">
        <v>41.849999999999994</v>
      </c>
      <c r="F90" s="349">
        <v>0</v>
      </c>
      <c r="G90" s="349">
        <v>0</v>
      </c>
      <c r="H90" s="349">
        <v>0</v>
      </c>
      <c r="I90" s="349">
        <v>0</v>
      </c>
      <c r="J90" s="349">
        <v>0</v>
      </c>
      <c r="K90" s="349">
        <v>0</v>
      </c>
      <c r="L90" s="349">
        <v>0</v>
      </c>
      <c r="M90" s="349">
        <v>0</v>
      </c>
      <c r="N90" s="349">
        <v>0</v>
      </c>
      <c r="O90" s="349">
        <v>0</v>
      </c>
      <c r="P90" s="349">
        <v>0</v>
      </c>
      <c r="Q90" s="349">
        <v>0</v>
      </c>
      <c r="R90" s="349">
        <v>0</v>
      </c>
      <c r="S90" s="349">
        <v>0</v>
      </c>
      <c r="T90" s="349">
        <v>1195.55</v>
      </c>
      <c r="W90" s="4">
        <f t="shared" si="6"/>
        <v>291.90000000000009</v>
      </c>
      <c r="X90" s="4">
        <f t="shared" si="7"/>
        <v>41.849999999999994</v>
      </c>
      <c r="Y90" s="4">
        <f t="shared" si="8"/>
        <v>695.00000000000011</v>
      </c>
      <c r="Z90" s="4">
        <f t="shared" si="9"/>
        <v>166.80000000000004</v>
      </c>
      <c r="AA90" s="5">
        <f t="shared" si="10"/>
        <v>1195.5500000000002</v>
      </c>
      <c r="AD90" s="4">
        <v>1737.5</v>
      </c>
    </row>
    <row r="91" spans="1:30" x14ac:dyDescent="0.3">
      <c r="A91" s="348">
        <v>8733068</v>
      </c>
      <c r="B91" s="348" t="s">
        <v>174</v>
      </c>
      <c r="C91" s="348" t="s">
        <v>426</v>
      </c>
      <c r="D91" s="349">
        <v>614.20000000000005</v>
      </c>
      <c r="E91" s="349">
        <v>51.149999999999778</v>
      </c>
      <c r="F91" s="349">
        <v>0</v>
      </c>
      <c r="G91" s="349">
        <v>0</v>
      </c>
      <c r="H91" s="349">
        <v>0</v>
      </c>
      <c r="I91" s="349">
        <v>0</v>
      </c>
      <c r="J91" s="349">
        <v>0</v>
      </c>
      <c r="K91" s="349">
        <v>0</v>
      </c>
      <c r="L91" s="349">
        <v>0</v>
      </c>
      <c r="M91" s="349">
        <v>0</v>
      </c>
      <c r="N91" s="349">
        <v>0</v>
      </c>
      <c r="O91" s="349">
        <v>0</v>
      </c>
      <c r="P91" s="349">
        <v>0</v>
      </c>
      <c r="Q91" s="349">
        <v>0</v>
      </c>
      <c r="R91" s="349">
        <v>0</v>
      </c>
      <c r="S91" s="349">
        <v>0</v>
      </c>
      <c r="T91" s="349">
        <v>665.3499999999998</v>
      </c>
      <c r="W91" s="4">
        <f t="shared" si="6"/>
        <v>155.40000000000003</v>
      </c>
      <c r="X91" s="4">
        <f t="shared" si="7"/>
        <v>51.149999999999778</v>
      </c>
      <c r="Y91" s="4">
        <f t="shared" si="8"/>
        <v>370.00000000000006</v>
      </c>
      <c r="Z91" s="4">
        <f t="shared" si="9"/>
        <v>88.800000000000011</v>
      </c>
      <c r="AA91" s="5">
        <f t="shared" si="10"/>
        <v>665.34999999999991</v>
      </c>
      <c r="AD91" s="4">
        <v>925</v>
      </c>
    </row>
    <row r="92" spans="1:30" x14ac:dyDescent="0.3">
      <c r="A92" s="348">
        <v>8733071</v>
      </c>
      <c r="B92" s="348" t="s">
        <v>191</v>
      </c>
      <c r="C92" s="348" t="s">
        <v>426</v>
      </c>
      <c r="D92" s="349">
        <v>1585.3000000000002</v>
      </c>
      <c r="E92" s="349">
        <v>106.94999999999978</v>
      </c>
      <c r="F92" s="349">
        <v>0</v>
      </c>
      <c r="G92" s="349">
        <v>0</v>
      </c>
      <c r="H92" s="349">
        <v>0</v>
      </c>
      <c r="I92" s="349">
        <v>0</v>
      </c>
      <c r="J92" s="349">
        <v>0</v>
      </c>
      <c r="K92" s="349">
        <v>0</v>
      </c>
      <c r="L92" s="349">
        <v>0</v>
      </c>
      <c r="M92" s="349">
        <v>0</v>
      </c>
      <c r="N92" s="349">
        <v>0</v>
      </c>
      <c r="O92" s="349">
        <v>0</v>
      </c>
      <c r="P92" s="349">
        <v>0</v>
      </c>
      <c r="Q92" s="349">
        <v>0</v>
      </c>
      <c r="R92" s="349">
        <v>0</v>
      </c>
      <c r="S92" s="349">
        <v>0</v>
      </c>
      <c r="T92" s="349">
        <v>1692.25</v>
      </c>
      <c r="W92" s="4">
        <f t="shared" si="6"/>
        <v>401.10000000000014</v>
      </c>
      <c r="X92" s="4">
        <f t="shared" si="7"/>
        <v>106.94999999999978</v>
      </c>
      <c r="Y92" s="4">
        <f t="shared" si="8"/>
        <v>955.00000000000023</v>
      </c>
      <c r="Z92" s="4">
        <f t="shared" si="9"/>
        <v>229.20000000000007</v>
      </c>
      <c r="AA92" s="5">
        <f t="shared" si="10"/>
        <v>1692.2500000000002</v>
      </c>
      <c r="AD92" s="4">
        <v>2387.5</v>
      </c>
    </row>
    <row r="93" spans="1:30" x14ac:dyDescent="0.3">
      <c r="A93" s="348">
        <v>8733074</v>
      </c>
      <c r="B93" s="348" t="s">
        <v>153</v>
      </c>
      <c r="C93" s="348" t="s">
        <v>426</v>
      </c>
      <c r="D93" s="349">
        <v>1552.1000000000001</v>
      </c>
      <c r="E93" s="349">
        <v>162.74999999999955</v>
      </c>
      <c r="F93" s="349">
        <v>0</v>
      </c>
      <c r="G93" s="349">
        <v>0</v>
      </c>
      <c r="H93" s="349">
        <v>0</v>
      </c>
      <c r="I93" s="349">
        <v>0</v>
      </c>
      <c r="J93" s="349">
        <v>0</v>
      </c>
      <c r="K93" s="349">
        <v>0</v>
      </c>
      <c r="L93" s="349">
        <v>0</v>
      </c>
      <c r="M93" s="349">
        <v>0</v>
      </c>
      <c r="N93" s="349">
        <v>0</v>
      </c>
      <c r="O93" s="349">
        <v>0</v>
      </c>
      <c r="P93" s="349">
        <v>0</v>
      </c>
      <c r="Q93" s="349">
        <v>0</v>
      </c>
      <c r="R93" s="349">
        <v>0</v>
      </c>
      <c r="S93" s="349">
        <v>0</v>
      </c>
      <c r="T93" s="349">
        <v>1714.8499999999997</v>
      </c>
      <c r="W93" s="4">
        <f t="shared" si="6"/>
        <v>392.7000000000001</v>
      </c>
      <c r="X93" s="4">
        <f t="shared" si="7"/>
        <v>162.74999999999955</v>
      </c>
      <c r="Y93" s="4">
        <f t="shared" si="8"/>
        <v>935.00000000000011</v>
      </c>
      <c r="Z93" s="4">
        <f t="shared" si="9"/>
        <v>224.40000000000003</v>
      </c>
      <c r="AA93" s="5">
        <f t="shared" si="10"/>
        <v>1714.85</v>
      </c>
      <c r="AD93" s="4">
        <v>2337.5</v>
      </c>
    </row>
    <row r="94" spans="1:30" x14ac:dyDescent="0.3">
      <c r="A94" s="348">
        <v>8733081</v>
      </c>
      <c r="B94" s="348" t="s">
        <v>112</v>
      </c>
      <c r="C94" s="348" t="s">
        <v>426</v>
      </c>
      <c r="D94" s="349">
        <v>780.2</v>
      </c>
      <c r="E94" s="349">
        <v>51.149999999999707</v>
      </c>
      <c r="F94" s="349">
        <v>0</v>
      </c>
      <c r="G94" s="349">
        <v>0</v>
      </c>
      <c r="H94" s="349">
        <v>0</v>
      </c>
      <c r="I94" s="349">
        <v>0</v>
      </c>
      <c r="J94" s="349">
        <v>0</v>
      </c>
      <c r="K94" s="349">
        <v>0</v>
      </c>
      <c r="L94" s="349">
        <v>0</v>
      </c>
      <c r="M94" s="349">
        <v>0</v>
      </c>
      <c r="N94" s="349">
        <v>0</v>
      </c>
      <c r="O94" s="349">
        <v>0</v>
      </c>
      <c r="P94" s="349">
        <v>0</v>
      </c>
      <c r="Q94" s="349">
        <v>0</v>
      </c>
      <c r="R94" s="349">
        <v>0</v>
      </c>
      <c r="S94" s="349">
        <v>0</v>
      </c>
      <c r="T94" s="349">
        <v>831.3499999999998</v>
      </c>
      <c r="W94" s="4">
        <f t="shared" si="6"/>
        <v>197.40000000000003</v>
      </c>
      <c r="X94" s="4">
        <f t="shared" si="7"/>
        <v>51.149999999999707</v>
      </c>
      <c r="Y94" s="4">
        <f t="shared" si="8"/>
        <v>470.00000000000006</v>
      </c>
      <c r="Z94" s="4">
        <f t="shared" si="9"/>
        <v>112.80000000000001</v>
      </c>
      <c r="AA94" s="5">
        <f t="shared" si="10"/>
        <v>831.34999999999968</v>
      </c>
      <c r="AD94" s="4">
        <v>1175</v>
      </c>
    </row>
    <row r="95" spans="1:30" x14ac:dyDescent="0.3">
      <c r="A95" s="348">
        <v>8733301</v>
      </c>
      <c r="B95" s="348" t="s">
        <v>102</v>
      </c>
      <c r="C95" s="348" t="s">
        <v>426</v>
      </c>
      <c r="D95" s="349">
        <v>971.10000000000014</v>
      </c>
      <c r="E95" s="349">
        <v>32.549999999999983</v>
      </c>
      <c r="F95" s="349">
        <v>0</v>
      </c>
      <c r="G95" s="349">
        <v>0</v>
      </c>
      <c r="H95" s="349">
        <v>0</v>
      </c>
      <c r="I95" s="349">
        <v>0</v>
      </c>
      <c r="J95" s="349">
        <v>0</v>
      </c>
      <c r="K95" s="349">
        <v>0</v>
      </c>
      <c r="L95" s="349">
        <v>0</v>
      </c>
      <c r="M95" s="349">
        <v>0</v>
      </c>
      <c r="N95" s="349">
        <v>0</v>
      </c>
      <c r="O95" s="349">
        <v>0</v>
      </c>
      <c r="P95" s="349">
        <v>0</v>
      </c>
      <c r="Q95" s="349">
        <v>0</v>
      </c>
      <c r="R95" s="349">
        <v>0</v>
      </c>
      <c r="S95" s="349">
        <v>0</v>
      </c>
      <c r="T95" s="349">
        <v>1003.6500000000001</v>
      </c>
      <c r="W95" s="4">
        <f t="shared" si="6"/>
        <v>245.70000000000007</v>
      </c>
      <c r="X95" s="4">
        <f t="shared" si="7"/>
        <v>32.549999999999983</v>
      </c>
      <c r="Y95" s="4">
        <f t="shared" si="8"/>
        <v>585.00000000000011</v>
      </c>
      <c r="Z95" s="4">
        <f t="shared" si="9"/>
        <v>140.40000000000003</v>
      </c>
      <c r="AA95" s="5">
        <f t="shared" si="10"/>
        <v>1003.6500000000003</v>
      </c>
      <c r="AD95" s="4">
        <v>1462.5</v>
      </c>
    </row>
    <row r="96" spans="1:30" x14ac:dyDescent="0.3">
      <c r="A96" s="348">
        <v>8733308</v>
      </c>
      <c r="B96" s="348" t="s">
        <v>147</v>
      </c>
      <c r="C96" s="348" t="s">
        <v>426</v>
      </c>
      <c r="D96" s="349">
        <v>1070.7</v>
      </c>
      <c r="E96" s="349">
        <v>37.199999999999946</v>
      </c>
      <c r="F96" s="349">
        <v>0</v>
      </c>
      <c r="G96" s="349">
        <v>0</v>
      </c>
      <c r="H96" s="349">
        <v>0</v>
      </c>
      <c r="I96" s="349">
        <v>0</v>
      </c>
      <c r="J96" s="349">
        <v>0</v>
      </c>
      <c r="K96" s="349">
        <v>0</v>
      </c>
      <c r="L96" s="349">
        <v>0</v>
      </c>
      <c r="M96" s="349">
        <v>0</v>
      </c>
      <c r="N96" s="349">
        <v>0</v>
      </c>
      <c r="O96" s="349">
        <v>0</v>
      </c>
      <c r="P96" s="349">
        <v>0</v>
      </c>
      <c r="Q96" s="349">
        <v>0</v>
      </c>
      <c r="R96" s="349">
        <v>0</v>
      </c>
      <c r="S96" s="349">
        <v>0</v>
      </c>
      <c r="T96" s="349">
        <v>1107.9000000000001</v>
      </c>
      <c r="W96" s="4">
        <f t="shared" si="6"/>
        <v>270.90000000000009</v>
      </c>
      <c r="X96" s="4">
        <f t="shared" si="7"/>
        <v>37.199999999999946</v>
      </c>
      <c r="Y96" s="4">
        <f t="shared" si="8"/>
        <v>645.00000000000011</v>
      </c>
      <c r="Z96" s="4">
        <f t="shared" si="9"/>
        <v>154.80000000000004</v>
      </c>
      <c r="AA96" s="5">
        <f t="shared" si="10"/>
        <v>1107.9000000000001</v>
      </c>
      <c r="AD96" s="4">
        <v>1612.5</v>
      </c>
    </row>
    <row r="97" spans="1:30" x14ac:dyDescent="0.3">
      <c r="A97" s="348">
        <v>8733310</v>
      </c>
      <c r="B97" s="348" t="s">
        <v>173</v>
      </c>
      <c r="C97" s="348" t="s">
        <v>426</v>
      </c>
      <c r="D97" s="349">
        <v>1660.0000000000002</v>
      </c>
      <c r="E97" s="349">
        <v>74.400000000000006</v>
      </c>
      <c r="F97" s="349">
        <v>0</v>
      </c>
      <c r="G97" s="349">
        <v>0</v>
      </c>
      <c r="H97" s="349">
        <v>0</v>
      </c>
      <c r="I97" s="349">
        <v>0</v>
      </c>
      <c r="J97" s="349">
        <v>0</v>
      </c>
      <c r="K97" s="349">
        <v>0</v>
      </c>
      <c r="L97" s="349">
        <v>0</v>
      </c>
      <c r="M97" s="349">
        <v>0</v>
      </c>
      <c r="N97" s="349">
        <v>0</v>
      </c>
      <c r="O97" s="349">
        <v>0</v>
      </c>
      <c r="P97" s="349">
        <v>0</v>
      </c>
      <c r="Q97" s="349">
        <v>0</v>
      </c>
      <c r="R97" s="349">
        <v>0</v>
      </c>
      <c r="S97" s="349">
        <v>0</v>
      </c>
      <c r="T97" s="349">
        <v>1734.4000000000003</v>
      </c>
      <c r="W97" s="4">
        <f t="shared" si="6"/>
        <v>420.00000000000011</v>
      </c>
      <c r="X97" s="4">
        <f t="shared" si="7"/>
        <v>74.400000000000006</v>
      </c>
      <c r="Y97" s="4">
        <f t="shared" si="8"/>
        <v>1000.0000000000002</v>
      </c>
      <c r="Z97" s="4">
        <f t="shared" si="9"/>
        <v>240.00000000000006</v>
      </c>
      <c r="AA97" s="5">
        <f t="shared" si="10"/>
        <v>1734.4000000000003</v>
      </c>
      <c r="AD97" s="4">
        <v>2500</v>
      </c>
    </row>
    <row r="98" spans="1:30" x14ac:dyDescent="0.3">
      <c r="A98" s="348">
        <v>8733317</v>
      </c>
      <c r="B98" s="348" t="s">
        <v>206</v>
      </c>
      <c r="C98" s="348" t="s">
        <v>426</v>
      </c>
      <c r="D98" s="349">
        <v>1253.3000000000002</v>
      </c>
      <c r="E98" s="349">
        <v>79.049999999999557</v>
      </c>
      <c r="F98" s="349">
        <v>0</v>
      </c>
      <c r="G98" s="349">
        <v>0</v>
      </c>
      <c r="H98" s="349">
        <v>0</v>
      </c>
      <c r="I98" s="349">
        <v>0</v>
      </c>
      <c r="J98" s="349">
        <v>0</v>
      </c>
      <c r="K98" s="349">
        <v>0</v>
      </c>
      <c r="L98" s="349">
        <v>0</v>
      </c>
      <c r="M98" s="349">
        <v>0</v>
      </c>
      <c r="N98" s="349">
        <v>0</v>
      </c>
      <c r="O98" s="349">
        <v>0</v>
      </c>
      <c r="P98" s="349">
        <v>0</v>
      </c>
      <c r="Q98" s="349">
        <v>0</v>
      </c>
      <c r="R98" s="349">
        <v>0</v>
      </c>
      <c r="S98" s="349">
        <v>0</v>
      </c>
      <c r="T98" s="349">
        <v>1332.3499999999997</v>
      </c>
      <c r="W98" s="4">
        <f t="shared" si="6"/>
        <v>317.10000000000008</v>
      </c>
      <c r="X98" s="4">
        <f t="shared" si="7"/>
        <v>79.049999999999557</v>
      </c>
      <c r="Y98" s="4">
        <f t="shared" si="8"/>
        <v>755.00000000000011</v>
      </c>
      <c r="Z98" s="4">
        <f t="shared" si="9"/>
        <v>181.20000000000002</v>
      </c>
      <c r="AA98" s="5">
        <f t="shared" si="10"/>
        <v>1332.3499999999997</v>
      </c>
      <c r="AD98" s="4">
        <v>1887.5</v>
      </c>
    </row>
    <row r="99" spans="1:30" x14ac:dyDescent="0.3">
      <c r="A99" s="348">
        <v>8733325</v>
      </c>
      <c r="B99" s="348" t="s">
        <v>290</v>
      </c>
      <c r="C99" s="348" t="s">
        <v>426</v>
      </c>
      <c r="D99" s="349">
        <v>1352.9</v>
      </c>
      <c r="E99" s="349">
        <v>269.69999999999948</v>
      </c>
      <c r="F99" s="349">
        <v>0</v>
      </c>
      <c r="G99" s="349">
        <v>0</v>
      </c>
      <c r="H99" s="349">
        <v>0</v>
      </c>
      <c r="I99" s="349">
        <v>0</v>
      </c>
      <c r="J99" s="349">
        <v>0</v>
      </c>
      <c r="K99" s="349">
        <v>0</v>
      </c>
      <c r="L99" s="349">
        <v>0</v>
      </c>
      <c r="M99" s="349">
        <v>0</v>
      </c>
      <c r="N99" s="349">
        <v>0</v>
      </c>
      <c r="O99" s="349">
        <v>0</v>
      </c>
      <c r="P99" s="349">
        <v>0</v>
      </c>
      <c r="Q99" s="349">
        <v>0</v>
      </c>
      <c r="R99" s="349">
        <v>0</v>
      </c>
      <c r="S99" s="349">
        <v>0</v>
      </c>
      <c r="T99" s="349">
        <v>1622.5999999999995</v>
      </c>
      <c r="W99" s="4">
        <f t="shared" si="6"/>
        <v>342.30000000000007</v>
      </c>
      <c r="X99" s="4">
        <f t="shared" si="7"/>
        <v>269.69999999999948</v>
      </c>
      <c r="Y99" s="4">
        <f t="shared" si="8"/>
        <v>815.00000000000011</v>
      </c>
      <c r="Z99" s="4">
        <f t="shared" si="9"/>
        <v>195.60000000000002</v>
      </c>
      <c r="AA99" s="5">
        <f t="shared" si="10"/>
        <v>1622.5999999999995</v>
      </c>
      <c r="AD99" s="4">
        <v>2037.5</v>
      </c>
    </row>
    <row r="100" spans="1:30" x14ac:dyDescent="0.3">
      <c r="A100" s="348">
        <v>8733331</v>
      </c>
      <c r="B100" s="348" t="s">
        <v>246</v>
      </c>
      <c r="C100" s="348" t="s">
        <v>426</v>
      </c>
      <c r="D100" s="349">
        <v>1037.5</v>
      </c>
      <c r="E100" s="349">
        <v>93</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1130.5</v>
      </c>
      <c r="W100" s="4">
        <f t="shared" si="6"/>
        <v>262.50000000000006</v>
      </c>
      <c r="X100" s="4">
        <f t="shared" si="7"/>
        <v>93</v>
      </c>
      <c r="Y100" s="4">
        <f t="shared" si="8"/>
        <v>625.00000000000011</v>
      </c>
      <c r="Z100" s="4">
        <f t="shared" si="9"/>
        <v>150</v>
      </c>
      <c r="AA100" s="5">
        <f t="shared" si="10"/>
        <v>1130.5000000000002</v>
      </c>
      <c r="AD100" s="4">
        <v>1562.5</v>
      </c>
    </row>
    <row r="101" spans="1:30" x14ac:dyDescent="0.3">
      <c r="A101" s="348">
        <v>8733350</v>
      </c>
      <c r="B101" s="348" t="s">
        <v>241</v>
      </c>
      <c r="C101" s="348" t="s">
        <v>426</v>
      </c>
      <c r="D101" s="349">
        <v>954.50000000000011</v>
      </c>
      <c r="E101" s="349">
        <v>97.649999999999508</v>
      </c>
      <c r="F101" s="349">
        <v>0</v>
      </c>
      <c r="G101" s="349">
        <v>0</v>
      </c>
      <c r="H101" s="349">
        <v>0</v>
      </c>
      <c r="I101" s="349">
        <v>0</v>
      </c>
      <c r="J101" s="349">
        <v>0</v>
      </c>
      <c r="K101" s="349">
        <v>0</v>
      </c>
      <c r="L101" s="349">
        <v>0</v>
      </c>
      <c r="M101" s="349">
        <v>0</v>
      </c>
      <c r="N101" s="349">
        <v>0</v>
      </c>
      <c r="O101" s="349">
        <v>0</v>
      </c>
      <c r="P101" s="349">
        <v>0</v>
      </c>
      <c r="Q101" s="349">
        <v>0</v>
      </c>
      <c r="R101" s="349">
        <v>0</v>
      </c>
      <c r="S101" s="349">
        <v>0</v>
      </c>
      <c r="T101" s="349">
        <v>1052.1499999999996</v>
      </c>
      <c r="W101" s="4">
        <f t="shared" si="6"/>
        <v>241.50000000000006</v>
      </c>
      <c r="X101" s="4">
        <f t="shared" si="7"/>
        <v>97.649999999999508</v>
      </c>
      <c r="Y101" s="4">
        <f t="shared" si="8"/>
        <v>575.00000000000011</v>
      </c>
      <c r="Z101" s="4">
        <f t="shared" si="9"/>
        <v>138.00000000000003</v>
      </c>
      <c r="AA101" s="5">
        <f t="shared" si="10"/>
        <v>1052.1499999999996</v>
      </c>
      <c r="AD101" s="4">
        <v>1437.5</v>
      </c>
    </row>
    <row r="102" spans="1:30" x14ac:dyDescent="0.3">
      <c r="A102" s="348">
        <v>8733356</v>
      </c>
      <c r="B102" s="348" t="s">
        <v>276</v>
      </c>
      <c r="C102" s="348" t="s">
        <v>426</v>
      </c>
      <c r="D102" s="349">
        <v>1195.2</v>
      </c>
      <c r="E102" s="349">
        <v>125.55000000000001</v>
      </c>
      <c r="F102" s="349">
        <v>0</v>
      </c>
      <c r="G102" s="349">
        <v>0</v>
      </c>
      <c r="H102" s="349">
        <v>0</v>
      </c>
      <c r="I102" s="349">
        <v>0</v>
      </c>
      <c r="J102" s="349">
        <v>0</v>
      </c>
      <c r="K102" s="349">
        <v>0</v>
      </c>
      <c r="L102" s="349">
        <v>0</v>
      </c>
      <c r="M102" s="349">
        <v>0</v>
      </c>
      <c r="N102" s="349">
        <v>0</v>
      </c>
      <c r="O102" s="349">
        <v>0</v>
      </c>
      <c r="P102" s="349">
        <v>0</v>
      </c>
      <c r="Q102" s="349">
        <v>0</v>
      </c>
      <c r="R102" s="349">
        <v>0</v>
      </c>
      <c r="S102" s="349">
        <v>0</v>
      </c>
      <c r="T102" s="349">
        <v>1320.75</v>
      </c>
      <c r="W102" s="4">
        <f t="shared" si="6"/>
        <v>302.40000000000009</v>
      </c>
      <c r="X102" s="4">
        <f t="shared" si="7"/>
        <v>125.55000000000001</v>
      </c>
      <c r="Y102" s="4">
        <f t="shared" si="8"/>
        <v>720.00000000000011</v>
      </c>
      <c r="Z102" s="4">
        <f t="shared" si="9"/>
        <v>172.80000000000004</v>
      </c>
      <c r="AA102" s="5">
        <f t="shared" si="10"/>
        <v>1320.7500000000002</v>
      </c>
      <c r="AD102" s="4">
        <v>1800</v>
      </c>
    </row>
    <row r="103" spans="1:30" x14ac:dyDescent="0.3">
      <c r="A103" s="348">
        <v>8733358</v>
      </c>
      <c r="B103" s="348" t="s">
        <v>279</v>
      </c>
      <c r="C103" s="348" t="s">
        <v>426</v>
      </c>
      <c r="D103" s="349">
        <v>1651.7</v>
      </c>
      <c r="E103" s="349">
        <v>278.99999999999983</v>
      </c>
      <c r="F103" s="349">
        <v>0</v>
      </c>
      <c r="G103" s="349">
        <v>0</v>
      </c>
      <c r="H103" s="349">
        <v>0</v>
      </c>
      <c r="I103" s="349">
        <v>0</v>
      </c>
      <c r="J103" s="349">
        <v>0</v>
      </c>
      <c r="K103" s="349">
        <v>0</v>
      </c>
      <c r="L103" s="349">
        <v>0</v>
      </c>
      <c r="M103" s="349">
        <v>0</v>
      </c>
      <c r="N103" s="349">
        <v>0</v>
      </c>
      <c r="O103" s="349">
        <v>0</v>
      </c>
      <c r="P103" s="349">
        <v>0</v>
      </c>
      <c r="Q103" s="349">
        <v>0</v>
      </c>
      <c r="R103" s="349">
        <v>0</v>
      </c>
      <c r="S103" s="349">
        <v>0</v>
      </c>
      <c r="T103" s="349">
        <v>1930.6999999999998</v>
      </c>
      <c r="W103" s="4">
        <f t="shared" si="6"/>
        <v>417.90000000000009</v>
      </c>
      <c r="X103" s="4">
        <f t="shared" si="7"/>
        <v>278.99999999999983</v>
      </c>
      <c r="Y103" s="4">
        <f t="shared" si="8"/>
        <v>995.00000000000011</v>
      </c>
      <c r="Z103" s="4">
        <f t="shared" si="9"/>
        <v>238.8</v>
      </c>
      <c r="AA103" s="5">
        <f t="shared" si="10"/>
        <v>1930.7</v>
      </c>
      <c r="AD103" s="4">
        <v>2487.5</v>
      </c>
    </row>
    <row r="104" spans="1:30" x14ac:dyDescent="0.3">
      <c r="A104" s="348">
        <v>8733368</v>
      </c>
      <c r="B104" s="348" t="s">
        <v>293</v>
      </c>
      <c r="C104" s="348" t="s">
        <v>426</v>
      </c>
      <c r="D104" s="349">
        <v>1103.9000000000001</v>
      </c>
      <c r="E104" s="349">
        <v>41.849999999999987</v>
      </c>
      <c r="F104" s="349">
        <v>0</v>
      </c>
      <c r="G104" s="349">
        <v>0</v>
      </c>
      <c r="H104" s="349">
        <v>0</v>
      </c>
      <c r="I104" s="349">
        <v>0</v>
      </c>
      <c r="J104" s="349">
        <v>0</v>
      </c>
      <c r="K104" s="349">
        <v>0</v>
      </c>
      <c r="L104" s="349">
        <v>0</v>
      </c>
      <c r="M104" s="349">
        <v>0</v>
      </c>
      <c r="N104" s="349">
        <v>0</v>
      </c>
      <c r="O104" s="349">
        <v>0</v>
      </c>
      <c r="P104" s="349">
        <v>0</v>
      </c>
      <c r="Q104" s="349">
        <v>0</v>
      </c>
      <c r="R104" s="349">
        <v>0</v>
      </c>
      <c r="S104" s="349">
        <v>0</v>
      </c>
      <c r="T104" s="349">
        <v>1145.75</v>
      </c>
      <c r="W104" s="4">
        <f t="shared" si="6"/>
        <v>279.30000000000007</v>
      </c>
      <c r="X104" s="4">
        <f t="shared" si="7"/>
        <v>41.849999999999987</v>
      </c>
      <c r="Y104" s="4">
        <f t="shared" si="8"/>
        <v>665.00000000000011</v>
      </c>
      <c r="Z104" s="4">
        <f t="shared" si="9"/>
        <v>159.60000000000002</v>
      </c>
      <c r="AA104" s="5">
        <f t="shared" si="10"/>
        <v>1145.75</v>
      </c>
      <c r="AD104" s="4">
        <v>1662.5</v>
      </c>
    </row>
    <row r="105" spans="1:30" x14ac:dyDescent="0.3">
      <c r="A105" s="348">
        <v>8733373</v>
      </c>
      <c r="B105" s="348" t="s">
        <v>92</v>
      </c>
      <c r="C105" s="348" t="s">
        <v>426</v>
      </c>
      <c r="D105" s="349">
        <v>854.90000000000009</v>
      </c>
      <c r="E105" s="349">
        <v>41.849999999999994</v>
      </c>
      <c r="F105" s="349">
        <v>0</v>
      </c>
      <c r="G105" s="349">
        <v>0</v>
      </c>
      <c r="H105" s="349">
        <v>0</v>
      </c>
      <c r="I105" s="349">
        <v>0</v>
      </c>
      <c r="J105" s="349">
        <v>0</v>
      </c>
      <c r="K105" s="349">
        <v>0</v>
      </c>
      <c r="L105" s="349">
        <v>0</v>
      </c>
      <c r="M105" s="349">
        <v>0</v>
      </c>
      <c r="N105" s="349">
        <v>0</v>
      </c>
      <c r="O105" s="349">
        <v>0</v>
      </c>
      <c r="P105" s="349">
        <v>0</v>
      </c>
      <c r="Q105" s="349">
        <v>0</v>
      </c>
      <c r="R105" s="349">
        <v>0</v>
      </c>
      <c r="S105" s="349">
        <v>0</v>
      </c>
      <c r="T105" s="349">
        <v>896.75000000000011</v>
      </c>
      <c r="W105" s="4">
        <f t="shared" si="6"/>
        <v>216.30000000000007</v>
      </c>
      <c r="X105" s="4">
        <f t="shared" si="7"/>
        <v>41.849999999999994</v>
      </c>
      <c r="Y105" s="4">
        <f t="shared" si="8"/>
        <v>515.00000000000011</v>
      </c>
      <c r="Z105" s="4">
        <f t="shared" si="9"/>
        <v>123.60000000000002</v>
      </c>
      <c r="AA105" s="5">
        <f t="shared" si="10"/>
        <v>896.75000000000023</v>
      </c>
      <c r="AD105" s="4">
        <v>1287.5</v>
      </c>
    </row>
    <row r="106" spans="1:30" x14ac:dyDescent="0.3">
      <c r="A106" s="348">
        <v>8733384</v>
      </c>
      <c r="B106" s="348" t="s">
        <v>267</v>
      </c>
      <c r="C106" s="348" t="s">
        <v>426</v>
      </c>
      <c r="D106" s="349">
        <v>1726.4</v>
      </c>
      <c r="E106" s="349">
        <v>153.44999999999987</v>
      </c>
      <c r="F106" s="349">
        <v>0</v>
      </c>
      <c r="G106" s="349">
        <v>0</v>
      </c>
      <c r="H106" s="349">
        <v>0</v>
      </c>
      <c r="I106" s="349">
        <v>0</v>
      </c>
      <c r="J106" s="349">
        <v>0</v>
      </c>
      <c r="K106" s="349">
        <v>0</v>
      </c>
      <c r="L106" s="349">
        <v>0</v>
      </c>
      <c r="M106" s="349">
        <v>0</v>
      </c>
      <c r="N106" s="349">
        <v>0</v>
      </c>
      <c r="O106" s="349">
        <v>0</v>
      </c>
      <c r="P106" s="349">
        <v>0</v>
      </c>
      <c r="Q106" s="349">
        <v>0</v>
      </c>
      <c r="R106" s="349">
        <v>0</v>
      </c>
      <c r="S106" s="349">
        <v>0</v>
      </c>
      <c r="T106" s="349">
        <v>1879.85</v>
      </c>
      <c r="W106" s="4">
        <f t="shared" si="6"/>
        <v>436.80000000000007</v>
      </c>
      <c r="X106" s="4">
        <f t="shared" si="7"/>
        <v>153.44999999999987</v>
      </c>
      <c r="Y106" s="4">
        <f t="shared" si="8"/>
        <v>1040.0000000000002</v>
      </c>
      <c r="Z106" s="4">
        <f t="shared" si="9"/>
        <v>249.60000000000002</v>
      </c>
      <c r="AA106" s="5">
        <f t="shared" si="10"/>
        <v>1879.8500000000004</v>
      </c>
      <c r="AD106" s="4">
        <v>2600</v>
      </c>
    </row>
    <row r="107" spans="1:30" x14ac:dyDescent="0.3">
      <c r="A107" s="348">
        <v>8733386</v>
      </c>
      <c r="B107" s="348" t="s">
        <v>226</v>
      </c>
      <c r="C107" s="348" t="s">
        <v>426</v>
      </c>
      <c r="D107" s="349">
        <v>3486.0000000000005</v>
      </c>
      <c r="E107" s="349">
        <v>265.04999999999865</v>
      </c>
      <c r="F107" s="349">
        <v>0</v>
      </c>
      <c r="G107" s="349">
        <v>0</v>
      </c>
      <c r="H107" s="349">
        <v>0</v>
      </c>
      <c r="I107" s="349">
        <v>0</v>
      </c>
      <c r="J107" s="349">
        <v>0</v>
      </c>
      <c r="K107" s="349">
        <v>0</v>
      </c>
      <c r="L107" s="349">
        <v>0</v>
      </c>
      <c r="M107" s="349">
        <v>0</v>
      </c>
      <c r="N107" s="349">
        <v>0</v>
      </c>
      <c r="O107" s="349">
        <v>0</v>
      </c>
      <c r="P107" s="349">
        <v>0</v>
      </c>
      <c r="Q107" s="349">
        <v>0</v>
      </c>
      <c r="R107" s="349">
        <v>0</v>
      </c>
      <c r="S107" s="349">
        <v>0</v>
      </c>
      <c r="T107" s="349">
        <v>3751.0499999999993</v>
      </c>
      <c r="W107" s="4">
        <f t="shared" si="6"/>
        <v>882.00000000000023</v>
      </c>
      <c r="X107" s="4">
        <f t="shared" si="7"/>
        <v>265.04999999999865</v>
      </c>
      <c r="Y107" s="4">
        <f t="shared" si="8"/>
        <v>2100.0000000000005</v>
      </c>
      <c r="Z107" s="4">
        <f t="shared" si="9"/>
        <v>504.00000000000011</v>
      </c>
      <c r="AA107" s="5">
        <f t="shared" si="10"/>
        <v>3751.0499999999993</v>
      </c>
      <c r="AD107" s="4">
        <v>5250</v>
      </c>
    </row>
    <row r="108" spans="1:30" x14ac:dyDescent="0.3">
      <c r="A108" s="348">
        <v>8733389</v>
      </c>
      <c r="B108" s="348" t="s">
        <v>304</v>
      </c>
      <c r="C108" s="348" t="s">
        <v>426</v>
      </c>
      <c r="D108" s="349">
        <v>3054.4</v>
      </c>
      <c r="E108" s="349">
        <v>278.99999999999909</v>
      </c>
      <c r="F108" s="349">
        <v>0</v>
      </c>
      <c r="G108" s="349">
        <v>0</v>
      </c>
      <c r="H108" s="349">
        <v>0</v>
      </c>
      <c r="I108" s="349">
        <v>0</v>
      </c>
      <c r="J108" s="349">
        <v>0</v>
      </c>
      <c r="K108" s="349">
        <v>0</v>
      </c>
      <c r="L108" s="349">
        <v>0</v>
      </c>
      <c r="M108" s="349">
        <v>0</v>
      </c>
      <c r="N108" s="349">
        <v>0</v>
      </c>
      <c r="O108" s="349">
        <v>0</v>
      </c>
      <c r="P108" s="349">
        <v>0</v>
      </c>
      <c r="Q108" s="349">
        <v>0</v>
      </c>
      <c r="R108" s="349">
        <v>0</v>
      </c>
      <c r="S108" s="349">
        <v>0</v>
      </c>
      <c r="T108" s="349">
        <v>3333.3999999999992</v>
      </c>
      <c r="W108" s="4">
        <f t="shared" si="6"/>
        <v>772.80000000000018</v>
      </c>
      <c r="X108" s="4">
        <f t="shared" si="7"/>
        <v>278.99999999999909</v>
      </c>
      <c r="Y108" s="4">
        <f t="shared" si="8"/>
        <v>1840.0000000000002</v>
      </c>
      <c r="Z108" s="4">
        <f t="shared" si="9"/>
        <v>441.60000000000008</v>
      </c>
      <c r="AA108" s="5">
        <f t="shared" si="10"/>
        <v>3333.3999999999992</v>
      </c>
      <c r="AD108" s="4">
        <v>4600</v>
      </c>
    </row>
    <row r="109" spans="1:30" x14ac:dyDescent="0.3">
      <c r="A109" s="348">
        <v>8733390</v>
      </c>
      <c r="B109" s="348" t="s">
        <v>237</v>
      </c>
      <c r="C109" s="348" t="s">
        <v>426</v>
      </c>
      <c r="D109" s="349">
        <v>1344.6000000000001</v>
      </c>
      <c r="E109" s="349">
        <v>269.69999999999948</v>
      </c>
      <c r="F109" s="349">
        <v>0</v>
      </c>
      <c r="G109" s="349">
        <v>0</v>
      </c>
      <c r="H109" s="349">
        <v>0</v>
      </c>
      <c r="I109" s="349">
        <v>0</v>
      </c>
      <c r="J109" s="349">
        <v>0</v>
      </c>
      <c r="K109" s="349">
        <v>0</v>
      </c>
      <c r="L109" s="349">
        <v>0</v>
      </c>
      <c r="M109" s="349">
        <v>0</v>
      </c>
      <c r="N109" s="349">
        <v>0</v>
      </c>
      <c r="O109" s="349">
        <v>0</v>
      </c>
      <c r="P109" s="349">
        <v>0</v>
      </c>
      <c r="Q109" s="349">
        <v>0</v>
      </c>
      <c r="R109" s="349">
        <v>0</v>
      </c>
      <c r="S109" s="349">
        <v>0</v>
      </c>
      <c r="T109" s="349">
        <v>1614.2999999999997</v>
      </c>
      <c r="W109" s="4">
        <f t="shared" si="6"/>
        <v>340.2000000000001</v>
      </c>
      <c r="X109" s="4">
        <f t="shared" si="7"/>
        <v>269.69999999999948</v>
      </c>
      <c r="Y109" s="4">
        <f t="shared" si="8"/>
        <v>810.00000000000011</v>
      </c>
      <c r="Z109" s="4">
        <f t="shared" si="9"/>
        <v>194.40000000000003</v>
      </c>
      <c r="AA109" s="5">
        <f t="shared" si="10"/>
        <v>1614.2999999999997</v>
      </c>
      <c r="AD109" s="4">
        <v>2025</v>
      </c>
    </row>
    <row r="110" spans="1:30" x14ac:dyDescent="0.3">
      <c r="A110" s="348">
        <v>8733392</v>
      </c>
      <c r="B110" s="348" t="s">
        <v>322</v>
      </c>
      <c r="C110" s="348" t="s">
        <v>426</v>
      </c>
      <c r="D110" s="349">
        <v>2365.5</v>
      </c>
      <c r="E110" s="349">
        <v>139.49999999999889</v>
      </c>
      <c r="F110" s="349">
        <v>0</v>
      </c>
      <c r="G110" s="349">
        <v>0</v>
      </c>
      <c r="H110" s="349">
        <v>0</v>
      </c>
      <c r="I110" s="349">
        <v>0</v>
      </c>
      <c r="J110" s="349">
        <v>0</v>
      </c>
      <c r="K110" s="349">
        <v>0</v>
      </c>
      <c r="L110" s="349">
        <v>0</v>
      </c>
      <c r="M110" s="349">
        <v>0</v>
      </c>
      <c r="N110" s="349">
        <v>0</v>
      </c>
      <c r="O110" s="349">
        <v>0</v>
      </c>
      <c r="P110" s="349">
        <v>0</v>
      </c>
      <c r="Q110" s="349">
        <v>0</v>
      </c>
      <c r="R110" s="349">
        <v>0</v>
      </c>
      <c r="S110" s="349">
        <v>0</v>
      </c>
      <c r="T110" s="349">
        <v>2504.9999999999991</v>
      </c>
      <c r="W110" s="4">
        <f t="shared" si="6"/>
        <v>598.50000000000011</v>
      </c>
      <c r="X110" s="4">
        <f t="shared" si="7"/>
        <v>139.49999999999889</v>
      </c>
      <c r="Y110" s="4">
        <f t="shared" si="8"/>
        <v>1425.0000000000002</v>
      </c>
      <c r="Z110" s="4">
        <f t="shared" si="9"/>
        <v>342.00000000000006</v>
      </c>
      <c r="AA110" s="5">
        <f t="shared" si="10"/>
        <v>2504.9999999999991</v>
      </c>
      <c r="AD110" s="4">
        <v>3562.5</v>
      </c>
    </row>
    <row r="111" spans="1:30" x14ac:dyDescent="0.3">
      <c r="A111" s="348">
        <v>8733942</v>
      </c>
      <c r="B111" s="348" t="s">
        <v>111</v>
      </c>
      <c r="C111" s="348" t="s">
        <v>426</v>
      </c>
      <c r="D111" s="349">
        <v>5038.1000000000004</v>
      </c>
      <c r="E111" s="349">
        <v>567.29999999999984</v>
      </c>
      <c r="F111" s="349">
        <v>0</v>
      </c>
      <c r="G111" s="349">
        <v>0</v>
      </c>
      <c r="H111" s="349">
        <v>0</v>
      </c>
      <c r="I111" s="349">
        <v>0</v>
      </c>
      <c r="J111" s="349">
        <v>0</v>
      </c>
      <c r="K111" s="349">
        <v>0</v>
      </c>
      <c r="L111" s="349">
        <v>0</v>
      </c>
      <c r="M111" s="349">
        <v>0</v>
      </c>
      <c r="N111" s="349">
        <v>0</v>
      </c>
      <c r="O111" s="349">
        <v>0</v>
      </c>
      <c r="P111" s="349">
        <v>0</v>
      </c>
      <c r="Q111" s="349">
        <v>0</v>
      </c>
      <c r="R111" s="349">
        <v>0</v>
      </c>
      <c r="S111" s="349">
        <v>0</v>
      </c>
      <c r="T111" s="349">
        <v>5605.4000000000005</v>
      </c>
      <c r="W111" s="4">
        <f t="shared" si="6"/>
        <v>1274.7000000000003</v>
      </c>
      <c r="X111" s="4">
        <f t="shared" si="7"/>
        <v>567.29999999999984</v>
      </c>
      <c r="Y111" s="4">
        <f t="shared" si="8"/>
        <v>3035.0000000000005</v>
      </c>
      <c r="Z111" s="4">
        <f t="shared" si="9"/>
        <v>728.40000000000009</v>
      </c>
      <c r="AA111" s="5">
        <f t="shared" si="10"/>
        <v>5605.4</v>
      </c>
      <c r="AD111" s="4">
        <v>7587.5</v>
      </c>
    </row>
    <row r="112" spans="1:30" x14ac:dyDescent="0.3">
      <c r="A112" s="348">
        <v>8733943</v>
      </c>
      <c r="B112" s="348" t="s">
        <v>292</v>
      </c>
      <c r="C112" s="348" t="s">
        <v>426</v>
      </c>
      <c r="D112" s="349">
        <v>3519.2000000000003</v>
      </c>
      <c r="E112" s="349">
        <v>278.99999999999977</v>
      </c>
      <c r="F112" s="349">
        <v>0</v>
      </c>
      <c r="G112" s="349">
        <v>0</v>
      </c>
      <c r="H112" s="349">
        <v>0</v>
      </c>
      <c r="I112" s="349">
        <v>0</v>
      </c>
      <c r="J112" s="349">
        <v>0</v>
      </c>
      <c r="K112" s="349">
        <v>0</v>
      </c>
      <c r="L112" s="349">
        <v>0</v>
      </c>
      <c r="M112" s="349">
        <v>0</v>
      </c>
      <c r="N112" s="349">
        <v>0</v>
      </c>
      <c r="O112" s="349">
        <v>0</v>
      </c>
      <c r="P112" s="349">
        <v>0</v>
      </c>
      <c r="Q112" s="349">
        <v>0</v>
      </c>
      <c r="R112" s="349">
        <v>0</v>
      </c>
      <c r="S112" s="349">
        <v>0</v>
      </c>
      <c r="T112" s="349">
        <v>3798.2</v>
      </c>
      <c r="W112" s="4">
        <f t="shared" si="6"/>
        <v>890.40000000000032</v>
      </c>
      <c r="X112" s="4">
        <f t="shared" si="7"/>
        <v>278.99999999999977</v>
      </c>
      <c r="Y112" s="4">
        <f t="shared" si="8"/>
        <v>2120.0000000000005</v>
      </c>
      <c r="Z112" s="4">
        <f t="shared" si="9"/>
        <v>508.80000000000013</v>
      </c>
      <c r="AA112" s="5">
        <f t="shared" si="10"/>
        <v>3798.2000000000007</v>
      </c>
      <c r="AD112" s="4">
        <v>5300</v>
      </c>
    </row>
    <row r="113" spans="1:30" x14ac:dyDescent="0.3">
      <c r="A113" s="348">
        <v>8733945</v>
      </c>
      <c r="B113" s="348" t="s">
        <v>193</v>
      </c>
      <c r="C113" s="348" t="s">
        <v>426</v>
      </c>
      <c r="D113" s="349">
        <v>3676.9</v>
      </c>
      <c r="E113" s="349">
        <v>623.09999999999877</v>
      </c>
      <c r="F113" s="349">
        <v>0</v>
      </c>
      <c r="G113" s="349">
        <v>0</v>
      </c>
      <c r="H113" s="349">
        <v>0</v>
      </c>
      <c r="I113" s="349">
        <v>0</v>
      </c>
      <c r="J113" s="349">
        <v>0</v>
      </c>
      <c r="K113" s="349">
        <v>0</v>
      </c>
      <c r="L113" s="349">
        <v>0</v>
      </c>
      <c r="M113" s="349">
        <v>0</v>
      </c>
      <c r="N113" s="349">
        <v>0</v>
      </c>
      <c r="O113" s="349">
        <v>0</v>
      </c>
      <c r="P113" s="349">
        <v>0</v>
      </c>
      <c r="Q113" s="349">
        <v>0</v>
      </c>
      <c r="R113" s="349">
        <v>0</v>
      </c>
      <c r="S113" s="349">
        <v>0</v>
      </c>
      <c r="T113" s="349">
        <v>4299.9999999999991</v>
      </c>
      <c r="W113" s="4">
        <f t="shared" si="6"/>
        <v>930.30000000000018</v>
      </c>
      <c r="X113" s="4">
        <f t="shared" si="7"/>
        <v>623.09999999999877</v>
      </c>
      <c r="Y113" s="4">
        <f t="shared" si="8"/>
        <v>2215.0000000000005</v>
      </c>
      <c r="Z113" s="4">
        <f t="shared" si="9"/>
        <v>531.6</v>
      </c>
      <c r="AA113" s="5">
        <f t="shared" si="10"/>
        <v>4300</v>
      </c>
      <c r="AD113" s="4">
        <v>5537.5</v>
      </c>
    </row>
    <row r="114" spans="1:30" x14ac:dyDescent="0.3">
      <c r="A114" s="348">
        <v>8733946</v>
      </c>
      <c r="B114" s="348" t="s">
        <v>249</v>
      </c>
      <c r="C114" s="348" t="s">
        <v>426</v>
      </c>
      <c r="D114" s="349">
        <v>2747.3</v>
      </c>
      <c r="E114" s="349">
        <v>311.55</v>
      </c>
      <c r="F114" s="349">
        <v>0</v>
      </c>
      <c r="G114" s="349">
        <v>0</v>
      </c>
      <c r="H114" s="349">
        <v>0</v>
      </c>
      <c r="I114" s="349">
        <v>0</v>
      </c>
      <c r="J114" s="349">
        <v>0</v>
      </c>
      <c r="K114" s="349">
        <v>0</v>
      </c>
      <c r="L114" s="349">
        <v>0</v>
      </c>
      <c r="M114" s="349">
        <v>0</v>
      </c>
      <c r="N114" s="349">
        <v>0</v>
      </c>
      <c r="O114" s="349">
        <v>0</v>
      </c>
      <c r="P114" s="349">
        <v>0</v>
      </c>
      <c r="Q114" s="349">
        <v>0</v>
      </c>
      <c r="R114" s="349">
        <v>0</v>
      </c>
      <c r="S114" s="349">
        <v>0</v>
      </c>
      <c r="T114" s="349">
        <v>3058.8500000000004</v>
      </c>
      <c r="W114" s="4">
        <f t="shared" si="6"/>
        <v>695.10000000000014</v>
      </c>
      <c r="X114" s="4">
        <f t="shared" si="7"/>
        <v>311.55</v>
      </c>
      <c r="Y114" s="4">
        <f t="shared" si="8"/>
        <v>1655.0000000000002</v>
      </c>
      <c r="Z114" s="4">
        <f t="shared" si="9"/>
        <v>397.20000000000005</v>
      </c>
      <c r="AA114" s="5">
        <f t="shared" si="10"/>
        <v>3058.8500000000004</v>
      </c>
      <c r="AD114" s="4">
        <v>4137.5</v>
      </c>
    </row>
    <row r="115" spans="1:30" x14ac:dyDescent="0.3">
      <c r="A115" s="348">
        <v>8735200</v>
      </c>
      <c r="B115" s="348" t="s">
        <v>269</v>
      </c>
      <c r="C115" s="348" t="s">
        <v>426</v>
      </c>
      <c r="D115" s="349">
        <v>1560.4</v>
      </c>
      <c r="E115" s="349">
        <v>88.349999999999952</v>
      </c>
      <c r="F115" s="349">
        <v>0</v>
      </c>
      <c r="G115" s="349">
        <v>0</v>
      </c>
      <c r="H115" s="349">
        <v>0</v>
      </c>
      <c r="I115" s="349">
        <v>0</v>
      </c>
      <c r="J115" s="349">
        <v>0</v>
      </c>
      <c r="K115" s="349">
        <v>0</v>
      </c>
      <c r="L115" s="349">
        <v>0</v>
      </c>
      <c r="M115" s="349">
        <v>0</v>
      </c>
      <c r="N115" s="349">
        <v>0</v>
      </c>
      <c r="O115" s="349">
        <v>0</v>
      </c>
      <c r="P115" s="349">
        <v>0</v>
      </c>
      <c r="Q115" s="349">
        <v>0</v>
      </c>
      <c r="R115" s="349">
        <v>0</v>
      </c>
      <c r="S115" s="349">
        <v>0</v>
      </c>
      <c r="T115" s="349">
        <v>1648.75</v>
      </c>
      <c r="W115" s="4">
        <f t="shared" si="6"/>
        <v>394.80000000000007</v>
      </c>
      <c r="X115" s="4">
        <f t="shared" si="7"/>
        <v>88.349999999999952</v>
      </c>
      <c r="Y115" s="4">
        <f t="shared" si="8"/>
        <v>940.00000000000011</v>
      </c>
      <c r="Z115" s="4">
        <f t="shared" si="9"/>
        <v>225.60000000000002</v>
      </c>
      <c r="AA115" s="5">
        <f t="shared" si="10"/>
        <v>1648.75</v>
      </c>
      <c r="AD115" s="4">
        <v>2350</v>
      </c>
    </row>
    <row r="116" spans="1:30" x14ac:dyDescent="0.3">
      <c r="A116" s="348">
        <v>8732005</v>
      </c>
      <c r="B116" s="348" t="s">
        <v>326</v>
      </c>
      <c r="C116" s="348" t="s">
        <v>426</v>
      </c>
      <c r="D116" s="349">
        <v>0</v>
      </c>
      <c r="E116" s="349">
        <v>0</v>
      </c>
      <c r="F116" s="349">
        <v>0</v>
      </c>
      <c r="G116" s="349">
        <v>0</v>
      </c>
      <c r="H116" s="349">
        <v>0</v>
      </c>
      <c r="I116" s="349">
        <v>0</v>
      </c>
      <c r="J116" s="349">
        <v>0</v>
      </c>
      <c r="K116" s="349">
        <v>0</v>
      </c>
      <c r="L116" s="349">
        <v>0</v>
      </c>
      <c r="M116" s="349">
        <v>0</v>
      </c>
      <c r="N116" s="349">
        <v>0</v>
      </c>
      <c r="O116" s="349">
        <v>0</v>
      </c>
      <c r="P116" s="349">
        <v>0</v>
      </c>
      <c r="Q116" s="349">
        <v>0</v>
      </c>
      <c r="R116" s="349">
        <v>0</v>
      </c>
      <c r="S116" s="349">
        <v>0</v>
      </c>
      <c r="T116" s="349">
        <v>0</v>
      </c>
      <c r="W116" s="4"/>
      <c r="X116" s="4"/>
      <c r="Y116" s="4"/>
      <c r="Z116" s="4"/>
      <c r="AA116" s="5"/>
      <c r="AD116" s="4"/>
    </row>
    <row r="117" spans="1:30" x14ac:dyDescent="0.3">
      <c r="A117" s="348">
        <v>8732007</v>
      </c>
      <c r="B117" s="348" t="s">
        <v>184</v>
      </c>
      <c r="C117" s="348" t="s">
        <v>426</v>
      </c>
      <c r="D117" s="349">
        <v>0</v>
      </c>
      <c r="E117" s="349">
        <v>0</v>
      </c>
      <c r="F117" s="349">
        <v>0</v>
      </c>
      <c r="G117" s="349">
        <v>0</v>
      </c>
      <c r="H117" s="349">
        <v>0</v>
      </c>
      <c r="I117" s="349">
        <v>0</v>
      </c>
      <c r="J117" s="349">
        <v>0</v>
      </c>
      <c r="K117" s="349">
        <v>0</v>
      </c>
      <c r="L117" s="349">
        <v>0</v>
      </c>
      <c r="M117" s="349">
        <v>0</v>
      </c>
      <c r="N117" s="349">
        <v>0</v>
      </c>
      <c r="O117" s="349">
        <v>0</v>
      </c>
      <c r="P117" s="349">
        <v>0</v>
      </c>
      <c r="Q117" s="349">
        <v>0</v>
      </c>
      <c r="R117" s="349">
        <v>0</v>
      </c>
      <c r="S117" s="349">
        <v>0</v>
      </c>
      <c r="T117" s="349">
        <v>0</v>
      </c>
      <c r="W117" s="4"/>
      <c r="X117" s="4"/>
      <c r="Y117" s="4"/>
      <c r="Z117" s="4"/>
      <c r="AA117" s="5"/>
      <c r="AD117" s="4"/>
    </row>
    <row r="118" spans="1:30" x14ac:dyDescent="0.3">
      <c r="A118" s="348">
        <v>8732008</v>
      </c>
      <c r="B118" s="348" t="s">
        <v>302</v>
      </c>
      <c r="C118" s="348" t="s">
        <v>426</v>
      </c>
      <c r="D118" s="349">
        <v>0</v>
      </c>
      <c r="E118" s="349">
        <v>0</v>
      </c>
      <c r="F118" s="349">
        <v>0</v>
      </c>
      <c r="G118" s="349">
        <v>0</v>
      </c>
      <c r="H118" s="349">
        <v>0</v>
      </c>
      <c r="I118" s="349">
        <v>0</v>
      </c>
      <c r="J118" s="349">
        <v>0</v>
      </c>
      <c r="K118" s="349">
        <v>0</v>
      </c>
      <c r="L118" s="349">
        <v>0</v>
      </c>
      <c r="M118" s="349">
        <v>0</v>
      </c>
      <c r="N118" s="349">
        <v>0</v>
      </c>
      <c r="O118" s="349">
        <v>0</v>
      </c>
      <c r="P118" s="349">
        <v>0</v>
      </c>
      <c r="Q118" s="349">
        <v>0</v>
      </c>
      <c r="R118" s="349">
        <v>0</v>
      </c>
      <c r="S118" s="349">
        <v>0</v>
      </c>
      <c r="T118" s="349">
        <v>0</v>
      </c>
      <c r="W118" s="4"/>
      <c r="X118" s="4"/>
      <c r="Y118" s="4"/>
      <c r="Z118" s="4"/>
      <c r="AA118" s="5"/>
      <c r="AD118" s="4"/>
    </row>
    <row r="119" spans="1:30" x14ac:dyDescent="0.3">
      <c r="A119" s="348">
        <v>8732009</v>
      </c>
      <c r="B119" s="348" t="s">
        <v>156</v>
      </c>
      <c r="C119" s="348" t="s">
        <v>426</v>
      </c>
      <c r="D119" s="349">
        <v>0</v>
      </c>
      <c r="E119" s="349">
        <v>0</v>
      </c>
      <c r="F119" s="349">
        <v>0</v>
      </c>
      <c r="G119" s="349">
        <v>0</v>
      </c>
      <c r="H119" s="349">
        <v>0</v>
      </c>
      <c r="I119" s="349">
        <v>0</v>
      </c>
      <c r="J119" s="349">
        <v>0</v>
      </c>
      <c r="K119" s="349">
        <v>0</v>
      </c>
      <c r="L119" s="349">
        <v>0</v>
      </c>
      <c r="M119" s="349">
        <v>0</v>
      </c>
      <c r="N119" s="349">
        <v>0</v>
      </c>
      <c r="O119" s="349">
        <v>0</v>
      </c>
      <c r="P119" s="349">
        <v>0</v>
      </c>
      <c r="Q119" s="349">
        <v>0</v>
      </c>
      <c r="R119" s="349">
        <v>0</v>
      </c>
      <c r="S119" s="349">
        <v>0</v>
      </c>
      <c r="T119" s="349">
        <v>0</v>
      </c>
      <c r="W119" s="4"/>
      <c r="X119" s="4"/>
      <c r="Y119" s="4"/>
      <c r="Z119" s="4"/>
      <c r="AA119" s="5"/>
      <c r="AD119" s="4"/>
    </row>
    <row r="120" spans="1:30" x14ac:dyDescent="0.3">
      <c r="A120" s="348">
        <v>8732013</v>
      </c>
      <c r="B120" s="348" t="s">
        <v>125</v>
      </c>
      <c r="C120" s="348" t="s">
        <v>426</v>
      </c>
      <c r="D120" s="349">
        <v>0</v>
      </c>
      <c r="E120" s="349">
        <v>0</v>
      </c>
      <c r="F120" s="349">
        <v>0</v>
      </c>
      <c r="G120" s="349">
        <v>0</v>
      </c>
      <c r="H120" s="349">
        <v>0</v>
      </c>
      <c r="I120" s="349">
        <v>0</v>
      </c>
      <c r="J120" s="349">
        <v>0</v>
      </c>
      <c r="K120" s="349">
        <v>0</v>
      </c>
      <c r="L120" s="349">
        <v>0</v>
      </c>
      <c r="M120" s="349">
        <v>0</v>
      </c>
      <c r="N120" s="349">
        <v>0</v>
      </c>
      <c r="O120" s="349">
        <v>0</v>
      </c>
      <c r="P120" s="349">
        <v>0</v>
      </c>
      <c r="Q120" s="349">
        <v>0</v>
      </c>
      <c r="R120" s="349">
        <v>0</v>
      </c>
      <c r="S120" s="349">
        <v>0</v>
      </c>
      <c r="T120" s="349">
        <v>0</v>
      </c>
      <c r="W120" s="4"/>
      <c r="X120" s="4"/>
      <c r="Y120" s="4"/>
      <c r="Z120" s="4"/>
      <c r="AA120" s="5"/>
      <c r="AD120" s="4"/>
    </row>
    <row r="121" spans="1:30" x14ac:dyDescent="0.3">
      <c r="A121" s="348">
        <v>8732014</v>
      </c>
      <c r="B121" s="348" t="s">
        <v>166</v>
      </c>
      <c r="C121" s="348" t="s">
        <v>426</v>
      </c>
      <c r="D121" s="349">
        <v>0</v>
      </c>
      <c r="E121" s="349">
        <v>0</v>
      </c>
      <c r="F121" s="349">
        <v>0</v>
      </c>
      <c r="G121" s="349">
        <v>0</v>
      </c>
      <c r="H121" s="349">
        <v>0</v>
      </c>
      <c r="I121" s="349">
        <v>0</v>
      </c>
      <c r="J121" s="349">
        <v>0</v>
      </c>
      <c r="K121" s="349">
        <v>0</v>
      </c>
      <c r="L121" s="349">
        <v>0</v>
      </c>
      <c r="M121" s="349">
        <v>0</v>
      </c>
      <c r="N121" s="349">
        <v>0</v>
      </c>
      <c r="O121" s="349">
        <v>0</v>
      </c>
      <c r="P121" s="349">
        <v>0</v>
      </c>
      <c r="Q121" s="349">
        <v>0</v>
      </c>
      <c r="R121" s="349">
        <v>0</v>
      </c>
      <c r="S121" s="349">
        <v>0</v>
      </c>
      <c r="T121" s="349">
        <v>0</v>
      </c>
      <c r="W121" s="4"/>
      <c r="X121" s="4"/>
      <c r="Y121" s="4"/>
      <c r="Z121" s="4"/>
      <c r="AA121" s="5"/>
      <c r="AD121" s="4"/>
    </row>
    <row r="122" spans="1:30" x14ac:dyDescent="0.3">
      <c r="A122" s="348">
        <v>8732015</v>
      </c>
      <c r="B122" s="348" t="s">
        <v>167</v>
      </c>
      <c r="C122" s="348" t="s">
        <v>426</v>
      </c>
      <c r="D122" s="349">
        <v>0</v>
      </c>
      <c r="E122" s="349">
        <v>0</v>
      </c>
      <c r="F122" s="349">
        <v>0</v>
      </c>
      <c r="G122" s="349">
        <v>0</v>
      </c>
      <c r="H122" s="349">
        <v>0</v>
      </c>
      <c r="I122" s="349">
        <v>0</v>
      </c>
      <c r="J122" s="349">
        <v>0</v>
      </c>
      <c r="K122" s="349">
        <v>0</v>
      </c>
      <c r="L122" s="349">
        <v>0</v>
      </c>
      <c r="M122" s="349">
        <v>0</v>
      </c>
      <c r="N122" s="349">
        <v>0</v>
      </c>
      <c r="O122" s="349">
        <v>0</v>
      </c>
      <c r="P122" s="349">
        <v>0</v>
      </c>
      <c r="Q122" s="349">
        <v>0</v>
      </c>
      <c r="R122" s="349">
        <v>0</v>
      </c>
      <c r="S122" s="349">
        <v>0</v>
      </c>
      <c r="T122" s="349">
        <v>0</v>
      </c>
      <c r="W122" s="4"/>
      <c r="X122" s="4"/>
      <c r="Y122" s="4"/>
      <c r="Z122" s="4"/>
      <c r="AA122" s="5"/>
      <c r="AD122" s="4"/>
    </row>
    <row r="123" spans="1:30" x14ac:dyDescent="0.3">
      <c r="A123" s="348">
        <v>8732018</v>
      </c>
      <c r="B123" s="348" t="s">
        <v>486</v>
      </c>
      <c r="C123" s="348" t="s">
        <v>426</v>
      </c>
      <c r="D123" s="349">
        <v>0</v>
      </c>
      <c r="E123" s="349">
        <v>0</v>
      </c>
      <c r="F123" s="349">
        <v>0</v>
      </c>
      <c r="G123" s="349">
        <v>0</v>
      </c>
      <c r="H123" s="349">
        <v>0</v>
      </c>
      <c r="I123" s="349">
        <v>0</v>
      </c>
      <c r="J123" s="349">
        <v>0</v>
      </c>
      <c r="K123" s="349">
        <v>0</v>
      </c>
      <c r="L123" s="349">
        <v>0</v>
      </c>
      <c r="M123" s="349">
        <v>0</v>
      </c>
      <c r="N123" s="349">
        <v>0</v>
      </c>
      <c r="O123" s="349">
        <v>0</v>
      </c>
      <c r="P123" s="349">
        <v>0</v>
      </c>
      <c r="Q123" s="349">
        <v>0</v>
      </c>
      <c r="R123" s="349">
        <v>0</v>
      </c>
      <c r="S123" s="349">
        <v>0</v>
      </c>
      <c r="T123" s="349">
        <v>0</v>
      </c>
    </row>
    <row r="124" spans="1:30" x14ac:dyDescent="0.3">
      <c r="A124" s="348">
        <v>8732019</v>
      </c>
      <c r="B124" s="348" t="s">
        <v>301</v>
      </c>
      <c r="C124" s="348" t="s">
        <v>426</v>
      </c>
      <c r="D124" s="349">
        <v>0</v>
      </c>
      <c r="E124" s="349">
        <v>0</v>
      </c>
      <c r="F124" s="349">
        <v>0</v>
      </c>
      <c r="G124" s="349">
        <v>0</v>
      </c>
      <c r="H124" s="349">
        <v>0</v>
      </c>
      <c r="I124" s="349">
        <v>0</v>
      </c>
      <c r="J124" s="349">
        <v>0</v>
      </c>
      <c r="K124" s="349">
        <v>0</v>
      </c>
      <c r="L124" s="349">
        <v>0</v>
      </c>
      <c r="M124" s="349">
        <v>0</v>
      </c>
      <c r="N124" s="349">
        <v>0</v>
      </c>
      <c r="O124" s="349">
        <v>0</v>
      </c>
      <c r="P124" s="349">
        <v>0</v>
      </c>
      <c r="Q124" s="349">
        <v>0</v>
      </c>
      <c r="R124" s="349">
        <v>0</v>
      </c>
      <c r="S124" s="349">
        <v>0</v>
      </c>
      <c r="T124" s="349">
        <v>0</v>
      </c>
    </row>
    <row r="125" spans="1:30" x14ac:dyDescent="0.3">
      <c r="A125" s="348">
        <v>8732020</v>
      </c>
      <c r="B125" s="348" t="s">
        <v>250</v>
      </c>
      <c r="C125" s="348" t="s">
        <v>426</v>
      </c>
      <c r="D125" s="349">
        <v>0</v>
      </c>
      <c r="E125" s="349">
        <v>0</v>
      </c>
      <c r="F125" s="349">
        <v>0</v>
      </c>
      <c r="G125" s="349">
        <v>0</v>
      </c>
      <c r="H125" s="349">
        <v>0</v>
      </c>
      <c r="I125" s="349">
        <v>0</v>
      </c>
      <c r="J125" s="349">
        <v>0</v>
      </c>
      <c r="K125" s="349">
        <v>0</v>
      </c>
      <c r="L125" s="349">
        <v>0</v>
      </c>
      <c r="M125" s="349">
        <v>0</v>
      </c>
      <c r="N125" s="349">
        <v>0</v>
      </c>
      <c r="O125" s="349">
        <v>0</v>
      </c>
      <c r="P125" s="349">
        <v>0</v>
      </c>
      <c r="Q125" s="349">
        <v>0</v>
      </c>
      <c r="R125" s="349">
        <v>0</v>
      </c>
      <c r="S125" s="349">
        <v>0</v>
      </c>
      <c r="T125" s="349">
        <v>0</v>
      </c>
    </row>
    <row r="126" spans="1:30" x14ac:dyDescent="0.3">
      <c r="A126" s="348">
        <v>8732021</v>
      </c>
      <c r="B126" s="348" t="s">
        <v>198</v>
      </c>
      <c r="C126" s="348" t="s">
        <v>426</v>
      </c>
      <c r="D126" s="349">
        <v>0</v>
      </c>
      <c r="E126" s="349">
        <v>0</v>
      </c>
      <c r="F126" s="349">
        <v>0</v>
      </c>
      <c r="G126" s="349">
        <v>0</v>
      </c>
      <c r="H126" s="349">
        <v>0</v>
      </c>
      <c r="I126" s="349">
        <v>0</v>
      </c>
      <c r="J126" s="349">
        <v>0</v>
      </c>
      <c r="K126" s="349">
        <v>0</v>
      </c>
      <c r="L126" s="349">
        <v>0</v>
      </c>
      <c r="M126" s="349">
        <v>0</v>
      </c>
      <c r="N126" s="349">
        <v>0</v>
      </c>
      <c r="O126" s="349">
        <v>0</v>
      </c>
      <c r="P126" s="349">
        <v>0</v>
      </c>
      <c r="Q126" s="349">
        <v>0</v>
      </c>
      <c r="R126" s="349">
        <v>0</v>
      </c>
      <c r="S126" s="349">
        <v>0</v>
      </c>
      <c r="T126" s="349">
        <v>0</v>
      </c>
    </row>
    <row r="127" spans="1:30" x14ac:dyDescent="0.3">
      <c r="A127" s="348">
        <v>8732022</v>
      </c>
      <c r="B127" s="348" t="s">
        <v>297</v>
      </c>
      <c r="C127" s="348" t="s">
        <v>426</v>
      </c>
      <c r="D127" s="349">
        <v>0</v>
      </c>
      <c r="E127" s="349">
        <v>0</v>
      </c>
      <c r="F127" s="349">
        <v>0</v>
      </c>
      <c r="G127" s="349">
        <v>0</v>
      </c>
      <c r="H127" s="349">
        <v>0</v>
      </c>
      <c r="I127" s="349">
        <v>0</v>
      </c>
      <c r="J127" s="349">
        <v>0</v>
      </c>
      <c r="K127" s="349">
        <v>0</v>
      </c>
      <c r="L127" s="349">
        <v>0</v>
      </c>
      <c r="M127" s="349">
        <v>0</v>
      </c>
      <c r="N127" s="349">
        <v>0</v>
      </c>
      <c r="O127" s="349">
        <v>0</v>
      </c>
      <c r="P127" s="349">
        <v>0</v>
      </c>
      <c r="Q127" s="349">
        <v>0</v>
      </c>
      <c r="R127" s="349">
        <v>0</v>
      </c>
      <c r="S127" s="349">
        <v>0</v>
      </c>
      <c r="T127" s="349">
        <v>0</v>
      </c>
    </row>
    <row r="128" spans="1:30" x14ac:dyDescent="0.3">
      <c r="A128" s="348">
        <v>8732023</v>
      </c>
      <c r="B128" s="348" t="s">
        <v>200</v>
      </c>
      <c r="C128" s="348" t="s">
        <v>426</v>
      </c>
      <c r="D128" s="349">
        <v>0</v>
      </c>
      <c r="E128" s="349">
        <v>0</v>
      </c>
      <c r="F128" s="349">
        <v>0</v>
      </c>
      <c r="G128" s="349">
        <v>0</v>
      </c>
      <c r="H128" s="349">
        <v>0</v>
      </c>
      <c r="I128" s="349">
        <v>0</v>
      </c>
      <c r="J128" s="349">
        <v>0</v>
      </c>
      <c r="K128" s="349">
        <v>0</v>
      </c>
      <c r="L128" s="349">
        <v>0</v>
      </c>
      <c r="M128" s="349">
        <v>0</v>
      </c>
      <c r="N128" s="349">
        <v>0</v>
      </c>
      <c r="O128" s="349">
        <v>0</v>
      </c>
      <c r="P128" s="349">
        <v>0</v>
      </c>
      <c r="Q128" s="349">
        <v>0</v>
      </c>
      <c r="R128" s="349">
        <v>0</v>
      </c>
      <c r="S128" s="349">
        <v>0</v>
      </c>
      <c r="T128" s="349">
        <v>0</v>
      </c>
    </row>
    <row r="129" spans="1:20" x14ac:dyDescent="0.3">
      <c r="A129" s="348">
        <v>8732024</v>
      </c>
      <c r="B129" s="348" t="s">
        <v>195</v>
      </c>
      <c r="C129" s="348" t="s">
        <v>426</v>
      </c>
      <c r="D129" s="349">
        <v>0</v>
      </c>
      <c r="E129" s="349">
        <v>0</v>
      </c>
      <c r="F129" s="349">
        <v>0</v>
      </c>
      <c r="G129" s="349">
        <v>0</v>
      </c>
      <c r="H129" s="349">
        <v>0</v>
      </c>
      <c r="I129" s="349">
        <v>0</v>
      </c>
      <c r="J129" s="349">
        <v>0</v>
      </c>
      <c r="K129" s="349">
        <v>0</v>
      </c>
      <c r="L129" s="349">
        <v>0</v>
      </c>
      <c r="M129" s="349">
        <v>0</v>
      </c>
      <c r="N129" s="349">
        <v>0</v>
      </c>
      <c r="O129" s="349">
        <v>0</v>
      </c>
      <c r="P129" s="349">
        <v>0</v>
      </c>
      <c r="Q129" s="349">
        <v>0</v>
      </c>
      <c r="R129" s="349">
        <v>0</v>
      </c>
      <c r="S129" s="349">
        <v>0</v>
      </c>
      <c r="T129" s="349">
        <v>0</v>
      </c>
    </row>
    <row r="130" spans="1:20" x14ac:dyDescent="0.3">
      <c r="A130" s="348">
        <v>8732025</v>
      </c>
      <c r="B130" s="348" t="s">
        <v>217</v>
      </c>
      <c r="C130" s="348" t="s">
        <v>426</v>
      </c>
      <c r="D130" s="349">
        <v>0</v>
      </c>
      <c r="E130" s="349">
        <v>0</v>
      </c>
      <c r="F130" s="349">
        <v>0</v>
      </c>
      <c r="G130" s="349">
        <v>0</v>
      </c>
      <c r="H130" s="349">
        <v>0</v>
      </c>
      <c r="I130" s="349">
        <v>0</v>
      </c>
      <c r="J130" s="349">
        <v>0</v>
      </c>
      <c r="K130" s="349">
        <v>0</v>
      </c>
      <c r="L130" s="349">
        <v>0</v>
      </c>
      <c r="M130" s="349">
        <v>0</v>
      </c>
      <c r="N130" s="349">
        <v>0</v>
      </c>
      <c r="O130" s="349">
        <v>0</v>
      </c>
      <c r="P130" s="349">
        <v>0</v>
      </c>
      <c r="Q130" s="349">
        <v>0</v>
      </c>
      <c r="R130" s="349">
        <v>0</v>
      </c>
      <c r="S130" s="349">
        <v>0</v>
      </c>
      <c r="T130" s="349">
        <v>0</v>
      </c>
    </row>
    <row r="131" spans="1:20" x14ac:dyDescent="0.3">
      <c r="A131" s="348">
        <v>8732026</v>
      </c>
      <c r="B131" s="348" t="s">
        <v>203</v>
      </c>
      <c r="C131" s="348" t="s">
        <v>426</v>
      </c>
      <c r="D131" s="349">
        <v>0</v>
      </c>
      <c r="E131" s="349">
        <v>0</v>
      </c>
      <c r="F131" s="349">
        <v>0</v>
      </c>
      <c r="G131" s="349">
        <v>0</v>
      </c>
      <c r="H131" s="349">
        <v>0</v>
      </c>
      <c r="I131" s="349">
        <v>0</v>
      </c>
      <c r="J131" s="349">
        <v>0</v>
      </c>
      <c r="K131" s="349">
        <v>0</v>
      </c>
      <c r="L131" s="349">
        <v>0</v>
      </c>
      <c r="M131" s="349">
        <v>0</v>
      </c>
      <c r="N131" s="349">
        <v>0</v>
      </c>
      <c r="O131" s="349">
        <v>0</v>
      </c>
      <c r="P131" s="349">
        <v>0</v>
      </c>
      <c r="Q131" s="349">
        <v>0</v>
      </c>
      <c r="R131" s="349">
        <v>0</v>
      </c>
      <c r="S131" s="349">
        <v>0</v>
      </c>
      <c r="T131" s="349">
        <v>0</v>
      </c>
    </row>
    <row r="132" spans="1:20" x14ac:dyDescent="0.3">
      <c r="A132" s="348">
        <v>8732027</v>
      </c>
      <c r="B132" s="348" t="s">
        <v>323</v>
      </c>
      <c r="C132" s="348" t="s">
        <v>426</v>
      </c>
      <c r="D132" s="349">
        <v>0</v>
      </c>
      <c r="E132" s="349">
        <v>0</v>
      </c>
      <c r="F132" s="349">
        <v>0</v>
      </c>
      <c r="G132" s="349">
        <v>0</v>
      </c>
      <c r="H132" s="349">
        <v>0</v>
      </c>
      <c r="I132" s="349">
        <v>0</v>
      </c>
      <c r="J132" s="349">
        <v>0</v>
      </c>
      <c r="K132" s="349">
        <v>0</v>
      </c>
      <c r="L132" s="349">
        <v>0</v>
      </c>
      <c r="M132" s="349">
        <v>0</v>
      </c>
      <c r="N132" s="349">
        <v>0</v>
      </c>
      <c r="O132" s="349">
        <v>0</v>
      </c>
      <c r="P132" s="349">
        <v>0</v>
      </c>
      <c r="Q132" s="349">
        <v>0</v>
      </c>
      <c r="R132" s="349">
        <v>0</v>
      </c>
      <c r="S132" s="349">
        <v>0</v>
      </c>
      <c r="T132" s="349">
        <v>0</v>
      </c>
    </row>
    <row r="133" spans="1:20" x14ac:dyDescent="0.3">
      <c r="A133" s="348">
        <v>8732030</v>
      </c>
      <c r="B133" s="348" t="s">
        <v>221</v>
      </c>
      <c r="C133" s="348" t="s">
        <v>426</v>
      </c>
      <c r="D133" s="349">
        <v>0</v>
      </c>
      <c r="E133" s="349">
        <v>0</v>
      </c>
      <c r="F133" s="349">
        <v>0</v>
      </c>
      <c r="G133" s="349">
        <v>0</v>
      </c>
      <c r="H133" s="349">
        <v>0</v>
      </c>
      <c r="I133" s="349">
        <v>0</v>
      </c>
      <c r="J133" s="349">
        <v>0</v>
      </c>
      <c r="K133" s="349">
        <v>0</v>
      </c>
      <c r="L133" s="349">
        <v>0</v>
      </c>
      <c r="M133" s="349">
        <v>0</v>
      </c>
      <c r="N133" s="349">
        <v>0</v>
      </c>
      <c r="O133" s="349">
        <v>0</v>
      </c>
      <c r="P133" s="349">
        <v>0</v>
      </c>
      <c r="Q133" s="349">
        <v>0</v>
      </c>
      <c r="R133" s="349">
        <v>0</v>
      </c>
      <c r="S133" s="349">
        <v>0</v>
      </c>
      <c r="T133" s="349">
        <v>0</v>
      </c>
    </row>
    <row r="134" spans="1:20" x14ac:dyDescent="0.3">
      <c r="A134" s="348">
        <v>8732032</v>
      </c>
      <c r="B134" s="348" t="s">
        <v>277</v>
      </c>
      <c r="C134" s="348" t="s">
        <v>426</v>
      </c>
      <c r="D134" s="349">
        <v>0</v>
      </c>
      <c r="E134" s="349">
        <v>0</v>
      </c>
      <c r="F134" s="349">
        <v>0</v>
      </c>
      <c r="G134" s="349">
        <v>0</v>
      </c>
      <c r="H134" s="349">
        <v>0</v>
      </c>
      <c r="I134" s="349">
        <v>0</v>
      </c>
      <c r="J134" s="349">
        <v>0</v>
      </c>
      <c r="K134" s="349">
        <v>0</v>
      </c>
      <c r="L134" s="349">
        <v>0</v>
      </c>
      <c r="M134" s="349">
        <v>0</v>
      </c>
      <c r="N134" s="349">
        <v>0</v>
      </c>
      <c r="O134" s="349">
        <v>0</v>
      </c>
      <c r="P134" s="349">
        <v>0</v>
      </c>
      <c r="Q134" s="349">
        <v>0</v>
      </c>
      <c r="R134" s="349">
        <v>0</v>
      </c>
      <c r="S134" s="349">
        <v>0</v>
      </c>
      <c r="T134" s="349">
        <v>0</v>
      </c>
    </row>
    <row r="135" spans="1:20" x14ac:dyDescent="0.3">
      <c r="A135" s="348">
        <v>8732034</v>
      </c>
      <c r="B135" s="348" t="s">
        <v>315</v>
      </c>
      <c r="C135" s="348" t="s">
        <v>426</v>
      </c>
      <c r="D135" s="349">
        <v>0</v>
      </c>
      <c r="E135" s="349">
        <v>0</v>
      </c>
      <c r="F135" s="349">
        <v>0</v>
      </c>
      <c r="G135" s="349">
        <v>0</v>
      </c>
      <c r="H135" s="349">
        <v>0</v>
      </c>
      <c r="I135" s="349">
        <v>0</v>
      </c>
      <c r="J135" s="349">
        <v>0</v>
      </c>
      <c r="K135" s="349">
        <v>0</v>
      </c>
      <c r="L135" s="349">
        <v>0</v>
      </c>
      <c r="M135" s="349">
        <v>0</v>
      </c>
      <c r="N135" s="349">
        <v>0</v>
      </c>
      <c r="O135" s="349">
        <v>0</v>
      </c>
      <c r="P135" s="349">
        <v>0</v>
      </c>
      <c r="Q135" s="349">
        <v>0</v>
      </c>
      <c r="R135" s="349">
        <v>0</v>
      </c>
      <c r="S135" s="349">
        <v>0</v>
      </c>
      <c r="T135" s="349">
        <v>0</v>
      </c>
    </row>
    <row r="136" spans="1:20" x14ac:dyDescent="0.3">
      <c r="A136" s="348">
        <v>8732036</v>
      </c>
      <c r="B136" s="348" t="s">
        <v>169</v>
      </c>
      <c r="C136" s="348" t="s">
        <v>426</v>
      </c>
      <c r="D136" s="349">
        <v>0</v>
      </c>
      <c r="E136" s="349">
        <v>0</v>
      </c>
      <c r="F136" s="349">
        <v>0</v>
      </c>
      <c r="G136" s="349">
        <v>0</v>
      </c>
      <c r="H136" s="349">
        <v>0</v>
      </c>
      <c r="I136" s="349">
        <v>0</v>
      </c>
      <c r="J136" s="349">
        <v>0</v>
      </c>
      <c r="K136" s="349">
        <v>0</v>
      </c>
      <c r="L136" s="349">
        <v>0</v>
      </c>
      <c r="M136" s="349">
        <v>0</v>
      </c>
      <c r="N136" s="349">
        <v>0</v>
      </c>
      <c r="O136" s="349">
        <v>0</v>
      </c>
      <c r="P136" s="349">
        <v>0</v>
      </c>
      <c r="Q136" s="349">
        <v>0</v>
      </c>
      <c r="R136" s="349">
        <v>0</v>
      </c>
      <c r="S136" s="349">
        <v>0</v>
      </c>
      <c r="T136" s="349">
        <v>0</v>
      </c>
    </row>
    <row r="137" spans="1:20" x14ac:dyDescent="0.3">
      <c r="A137" s="348">
        <v>8732037</v>
      </c>
      <c r="B137" s="348" t="s">
        <v>151</v>
      </c>
      <c r="C137" s="348" t="s">
        <v>426</v>
      </c>
      <c r="D137" s="349">
        <v>0</v>
      </c>
      <c r="E137" s="349">
        <v>0</v>
      </c>
      <c r="F137" s="349">
        <v>0</v>
      </c>
      <c r="G137" s="349">
        <v>0</v>
      </c>
      <c r="H137" s="349">
        <v>0</v>
      </c>
      <c r="I137" s="349">
        <v>0</v>
      </c>
      <c r="J137" s="349">
        <v>0</v>
      </c>
      <c r="K137" s="349">
        <v>0</v>
      </c>
      <c r="L137" s="349">
        <v>0</v>
      </c>
      <c r="M137" s="349">
        <v>0</v>
      </c>
      <c r="N137" s="349">
        <v>0</v>
      </c>
      <c r="O137" s="349">
        <v>0</v>
      </c>
      <c r="P137" s="349">
        <v>0</v>
      </c>
      <c r="Q137" s="349">
        <v>0</v>
      </c>
      <c r="R137" s="349">
        <v>0</v>
      </c>
      <c r="S137" s="349">
        <v>0</v>
      </c>
      <c r="T137" s="349">
        <v>0</v>
      </c>
    </row>
    <row r="138" spans="1:20" x14ac:dyDescent="0.3">
      <c r="A138" s="348">
        <v>8732038</v>
      </c>
      <c r="B138" s="348" t="s">
        <v>274</v>
      </c>
      <c r="C138" s="348" t="s">
        <v>426</v>
      </c>
      <c r="D138" s="349">
        <v>0</v>
      </c>
      <c r="E138" s="349">
        <v>0</v>
      </c>
      <c r="F138" s="349">
        <v>0</v>
      </c>
      <c r="G138" s="349">
        <v>0</v>
      </c>
      <c r="H138" s="349">
        <v>0</v>
      </c>
      <c r="I138" s="349">
        <v>0</v>
      </c>
      <c r="J138" s="349">
        <v>0</v>
      </c>
      <c r="K138" s="349">
        <v>0</v>
      </c>
      <c r="L138" s="349">
        <v>0</v>
      </c>
      <c r="M138" s="349">
        <v>0</v>
      </c>
      <c r="N138" s="349">
        <v>0</v>
      </c>
      <c r="O138" s="349">
        <v>0</v>
      </c>
      <c r="P138" s="349">
        <v>0</v>
      </c>
      <c r="Q138" s="349">
        <v>0</v>
      </c>
      <c r="R138" s="349">
        <v>0</v>
      </c>
      <c r="S138" s="349">
        <v>0</v>
      </c>
      <c r="T138" s="349">
        <v>0</v>
      </c>
    </row>
    <row r="139" spans="1:20" x14ac:dyDescent="0.3">
      <c r="A139" s="348">
        <v>8732040</v>
      </c>
      <c r="B139" s="348" t="s">
        <v>329</v>
      </c>
      <c r="C139" s="348" t="s">
        <v>426</v>
      </c>
      <c r="D139" s="349">
        <v>0</v>
      </c>
      <c r="E139" s="349">
        <v>0</v>
      </c>
      <c r="F139" s="349">
        <v>0</v>
      </c>
      <c r="G139" s="349">
        <v>0</v>
      </c>
      <c r="H139" s="349">
        <v>0</v>
      </c>
      <c r="I139" s="349">
        <v>0</v>
      </c>
      <c r="J139" s="349">
        <v>0</v>
      </c>
      <c r="K139" s="349">
        <v>0</v>
      </c>
      <c r="L139" s="349">
        <v>0</v>
      </c>
      <c r="M139" s="349">
        <v>0</v>
      </c>
      <c r="N139" s="349">
        <v>0</v>
      </c>
      <c r="O139" s="349">
        <v>0</v>
      </c>
      <c r="P139" s="349">
        <v>0</v>
      </c>
      <c r="Q139" s="349">
        <v>0</v>
      </c>
      <c r="R139" s="349">
        <v>0</v>
      </c>
      <c r="S139" s="349">
        <v>0</v>
      </c>
      <c r="T139" s="349">
        <v>0</v>
      </c>
    </row>
    <row r="140" spans="1:20" x14ac:dyDescent="0.3">
      <c r="A140" s="348">
        <v>8732041</v>
      </c>
      <c r="B140" s="348" t="s">
        <v>280</v>
      </c>
      <c r="C140" s="348" t="s">
        <v>426</v>
      </c>
      <c r="D140" s="349">
        <v>0</v>
      </c>
      <c r="E140" s="349">
        <v>0</v>
      </c>
      <c r="F140" s="349">
        <v>0</v>
      </c>
      <c r="G140" s="349">
        <v>0</v>
      </c>
      <c r="H140" s="349">
        <v>0</v>
      </c>
      <c r="I140" s="349">
        <v>0</v>
      </c>
      <c r="J140" s="349">
        <v>0</v>
      </c>
      <c r="K140" s="349">
        <v>0</v>
      </c>
      <c r="L140" s="349">
        <v>0</v>
      </c>
      <c r="M140" s="349">
        <v>0</v>
      </c>
      <c r="N140" s="349">
        <v>0</v>
      </c>
      <c r="O140" s="349">
        <v>0</v>
      </c>
      <c r="P140" s="349">
        <v>0</v>
      </c>
      <c r="Q140" s="349">
        <v>0</v>
      </c>
      <c r="R140" s="349">
        <v>0</v>
      </c>
      <c r="S140" s="349">
        <v>0</v>
      </c>
      <c r="T140" s="349">
        <v>0</v>
      </c>
    </row>
    <row r="141" spans="1:20" x14ac:dyDescent="0.3">
      <c r="A141" s="348">
        <v>8732042</v>
      </c>
      <c r="B141" s="348" t="s">
        <v>177</v>
      </c>
      <c r="C141" s="348" t="s">
        <v>426</v>
      </c>
      <c r="D141" s="349">
        <v>0</v>
      </c>
      <c r="E141" s="349">
        <v>0</v>
      </c>
      <c r="F141" s="349">
        <v>0</v>
      </c>
      <c r="G141" s="349">
        <v>0</v>
      </c>
      <c r="H141" s="349">
        <v>0</v>
      </c>
      <c r="I141" s="349">
        <v>0</v>
      </c>
      <c r="J141" s="349">
        <v>0</v>
      </c>
      <c r="K141" s="349">
        <v>0</v>
      </c>
      <c r="L141" s="349">
        <v>0</v>
      </c>
      <c r="M141" s="349">
        <v>0</v>
      </c>
      <c r="N141" s="349">
        <v>0</v>
      </c>
      <c r="O141" s="349">
        <v>0</v>
      </c>
      <c r="P141" s="349">
        <v>0</v>
      </c>
      <c r="Q141" s="349">
        <v>0</v>
      </c>
      <c r="R141" s="349">
        <v>0</v>
      </c>
      <c r="S141" s="349">
        <v>0</v>
      </c>
      <c r="T141" s="349">
        <v>0</v>
      </c>
    </row>
    <row r="142" spans="1:20" x14ac:dyDescent="0.3">
      <c r="A142" s="348">
        <v>8732044</v>
      </c>
      <c r="B142" s="348" t="s">
        <v>238</v>
      </c>
      <c r="C142" s="348" t="s">
        <v>426</v>
      </c>
      <c r="D142" s="349">
        <v>0</v>
      </c>
      <c r="E142" s="349">
        <v>0</v>
      </c>
      <c r="F142" s="349">
        <v>0</v>
      </c>
      <c r="G142" s="349">
        <v>0</v>
      </c>
      <c r="H142" s="349">
        <v>0</v>
      </c>
      <c r="I142" s="349">
        <v>0</v>
      </c>
      <c r="J142" s="349">
        <v>0</v>
      </c>
      <c r="K142" s="349">
        <v>0</v>
      </c>
      <c r="L142" s="349">
        <v>0</v>
      </c>
      <c r="M142" s="349">
        <v>0</v>
      </c>
      <c r="N142" s="349">
        <v>0</v>
      </c>
      <c r="O142" s="349">
        <v>0</v>
      </c>
      <c r="P142" s="349">
        <v>0</v>
      </c>
      <c r="Q142" s="349">
        <v>0</v>
      </c>
      <c r="R142" s="349">
        <v>0</v>
      </c>
      <c r="S142" s="349">
        <v>0</v>
      </c>
      <c r="T142" s="349">
        <v>0</v>
      </c>
    </row>
    <row r="143" spans="1:20" x14ac:dyDescent="0.3">
      <c r="A143" s="348">
        <v>8732045</v>
      </c>
      <c r="B143" s="348" t="s">
        <v>182</v>
      </c>
      <c r="C143" s="348" t="s">
        <v>426</v>
      </c>
      <c r="D143" s="349">
        <v>0</v>
      </c>
      <c r="E143" s="349">
        <v>0</v>
      </c>
      <c r="F143" s="349">
        <v>0</v>
      </c>
      <c r="G143" s="349">
        <v>0</v>
      </c>
      <c r="H143" s="349">
        <v>0</v>
      </c>
      <c r="I143" s="349">
        <v>0</v>
      </c>
      <c r="J143" s="349">
        <v>0</v>
      </c>
      <c r="K143" s="349">
        <v>0</v>
      </c>
      <c r="L143" s="349">
        <v>0</v>
      </c>
      <c r="M143" s="349">
        <v>0</v>
      </c>
      <c r="N143" s="349">
        <v>0</v>
      </c>
      <c r="O143" s="349">
        <v>0</v>
      </c>
      <c r="P143" s="349">
        <v>0</v>
      </c>
      <c r="Q143" s="349">
        <v>0</v>
      </c>
      <c r="R143" s="349">
        <v>0</v>
      </c>
      <c r="S143" s="349">
        <v>0</v>
      </c>
      <c r="T143" s="349">
        <v>0</v>
      </c>
    </row>
    <row r="144" spans="1:20" x14ac:dyDescent="0.3">
      <c r="A144" s="348">
        <v>8732049</v>
      </c>
      <c r="B144" s="348" t="s">
        <v>305</v>
      </c>
      <c r="C144" s="348" t="s">
        <v>426</v>
      </c>
      <c r="D144" s="349">
        <v>0</v>
      </c>
      <c r="E144" s="349">
        <v>0</v>
      </c>
      <c r="F144" s="349">
        <v>0</v>
      </c>
      <c r="G144" s="349">
        <v>0</v>
      </c>
      <c r="H144" s="349">
        <v>0</v>
      </c>
      <c r="I144" s="349">
        <v>0</v>
      </c>
      <c r="J144" s="349">
        <v>0</v>
      </c>
      <c r="K144" s="349">
        <v>0</v>
      </c>
      <c r="L144" s="349">
        <v>0</v>
      </c>
      <c r="M144" s="349">
        <v>0</v>
      </c>
      <c r="N144" s="349">
        <v>0</v>
      </c>
      <c r="O144" s="349">
        <v>0</v>
      </c>
      <c r="P144" s="349">
        <v>0</v>
      </c>
      <c r="Q144" s="349">
        <v>0</v>
      </c>
      <c r="R144" s="349">
        <v>0</v>
      </c>
      <c r="S144" s="349">
        <v>0</v>
      </c>
      <c r="T144" s="349">
        <v>0</v>
      </c>
    </row>
    <row r="145" spans="1:20" x14ac:dyDescent="0.3">
      <c r="A145" s="348">
        <v>8732050</v>
      </c>
      <c r="B145" s="348" t="s">
        <v>307</v>
      </c>
      <c r="C145" s="348" t="s">
        <v>426</v>
      </c>
      <c r="D145" s="349">
        <v>0</v>
      </c>
      <c r="E145" s="349">
        <v>0</v>
      </c>
      <c r="F145" s="349">
        <v>0</v>
      </c>
      <c r="G145" s="349">
        <v>0</v>
      </c>
      <c r="H145" s="349">
        <v>0</v>
      </c>
      <c r="I145" s="349">
        <v>0</v>
      </c>
      <c r="J145" s="349">
        <v>0</v>
      </c>
      <c r="K145" s="349">
        <v>0</v>
      </c>
      <c r="L145" s="349">
        <v>0</v>
      </c>
      <c r="M145" s="349">
        <v>0</v>
      </c>
      <c r="N145" s="349">
        <v>0</v>
      </c>
      <c r="O145" s="349">
        <v>0</v>
      </c>
      <c r="P145" s="349">
        <v>0</v>
      </c>
      <c r="Q145" s="349">
        <v>0</v>
      </c>
      <c r="R145" s="349">
        <v>0</v>
      </c>
      <c r="S145" s="349">
        <v>0</v>
      </c>
      <c r="T145" s="349">
        <v>0</v>
      </c>
    </row>
    <row r="146" spans="1:20" x14ac:dyDescent="0.3">
      <c r="A146" s="348">
        <v>8732051</v>
      </c>
      <c r="B146" s="348" t="s">
        <v>314</v>
      </c>
      <c r="C146" s="348" t="s">
        <v>426</v>
      </c>
      <c r="D146" s="349">
        <v>0</v>
      </c>
      <c r="E146" s="349">
        <v>0</v>
      </c>
      <c r="F146" s="349">
        <v>0</v>
      </c>
      <c r="G146" s="349">
        <v>0</v>
      </c>
      <c r="H146" s="349">
        <v>0</v>
      </c>
      <c r="I146" s="349">
        <v>0</v>
      </c>
      <c r="J146" s="349">
        <v>0</v>
      </c>
      <c r="K146" s="349">
        <v>0</v>
      </c>
      <c r="L146" s="349">
        <v>0</v>
      </c>
      <c r="M146" s="349">
        <v>0</v>
      </c>
      <c r="N146" s="349">
        <v>0</v>
      </c>
      <c r="O146" s="349">
        <v>0</v>
      </c>
      <c r="P146" s="349">
        <v>0</v>
      </c>
      <c r="Q146" s="349">
        <v>0</v>
      </c>
      <c r="R146" s="349">
        <v>0</v>
      </c>
      <c r="S146" s="349">
        <v>0</v>
      </c>
      <c r="T146" s="349">
        <v>0</v>
      </c>
    </row>
    <row r="147" spans="1:20" x14ac:dyDescent="0.3">
      <c r="A147" s="348">
        <v>8732052</v>
      </c>
      <c r="B147" s="348" t="s">
        <v>140</v>
      </c>
      <c r="C147" s="348" t="s">
        <v>426</v>
      </c>
      <c r="D147" s="349">
        <v>0</v>
      </c>
      <c r="E147" s="349">
        <v>0</v>
      </c>
      <c r="F147" s="349">
        <v>0</v>
      </c>
      <c r="G147" s="349">
        <v>0</v>
      </c>
      <c r="H147" s="349">
        <v>0</v>
      </c>
      <c r="I147" s="349">
        <v>0</v>
      </c>
      <c r="J147" s="349">
        <v>0</v>
      </c>
      <c r="K147" s="349">
        <v>0</v>
      </c>
      <c r="L147" s="349">
        <v>0</v>
      </c>
      <c r="M147" s="349">
        <v>0</v>
      </c>
      <c r="N147" s="349">
        <v>0</v>
      </c>
      <c r="O147" s="349">
        <v>0</v>
      </c>
      <c r="P147" s="349">
        <v>0</v>
      </c>
      <c r="Q147" s="349">
        <v>0</v>
      </c>
      <c r="R147" s="349">
        <v>0</v>
      </c>
      <c r="S147" s="349">
        <v>0</v>
      </c>
      <c r="T147" s="349">
        <v>0</v>
      </c>
    </row>
    <row r="148" spans="1:20" x14ac:dyDescent="0.3">
      <c r="A148" s="348">
        <v>8732053</v>
      </c>
      <c r="B148" s="348" t="s">
        <v>229</v>
      </c>
      <c r="C148" s="348" t="s">
        <v>426</v>
      </c>
      <c r="D148" s="349">
        <v>0</v>
      </c>
      <c r="E148" s="349">
        <v>0</v>
      </c>
      <c r="F148" s="349">
        <v>0</v>
      </c>
      <c r="G148" s="349">
        <v>0</v>
      </c>
      <c r="H148" s="349">
        <v>0</v>
      </c>
      <c r="I148" s="349">
        <v>0</v>
      </c>
      <c r="J148" s="349">
        <v>0</v>
      </c>
      <c r="K148" s="349">
        <v>0</v>
      </c>
      <c r="L148" s="349">
        <v>0</v>
      </c>
      <c r="M148" s="349">
        <v>0</v>
      </c>
      <c r="N148" s="349">
        <v>0</v>
      </c>
      <c r="O148" s="349">
        <v>0</v>
      </c>
      <c r="P148" s="349">
        <v>0</v>
      </c>
      <c r="Q148" s="349">
        <v>0</v>
      </c>
      <c r="R148" s="349">
        <v>0</v>
      </c>
      <c r="S148" s="349">
        <v>0</v>
      </c>
      <c r="T148" s="349">
        <v>0</v>
      </c>
    </row>
    <row r="149" spans="1:20" x14ac:dyDescent="0.3">
      <c r="A149" s="348">
        <v>8732055</v>
      </c>
      <c r="B149" s="348" t="s">
        <v>154</v>
      </c>
      <c r="C149" s="348" t="s">
        <v>426</v>
      </c>
      <c r="D149" s="349">
        <v>0</v>
      </c>
      <c r="E149" s="349">
        <v>0</v>
      </c>
      <c r="F149" s="349">
        <v>0</v>
      </c>
      <c r="G149" s="349">
        <v>0</v>
      </c>
      <c r="H149" s="349">
        <v>0</v>
      </c>
      <c r="I149" s="349">
        <v>0</v>
      </c>
      <c r="J149" s="349">
        <v>0</v>
      </c>
      <c r="K149" s="349">
        <v>0</v>
      </c>
      <c r="L149" s="349">
        <v>0</v>
      </c>
      <c r="M149" s="349">
        <v>0</v>
      </c>
      <c r="N149" s="349">
        <v>0</v>
      </c>
      <c r="O149" s="349">
        <v>0</v>
      </c>
      <c r="P149" s="349">
        <v>0</v>
      </c>
      <c r="Q149" s="349">
        <v>0</v>
      </c>
      <c r="R149" s="349">
        <v>0</v>
      </c>
      <c r="S149" s="349">
        <v>0</v>
      </c>
      <c r="T149" s="349">
        <v>0</v>
      </c>
    </row>
    <row r="150" spans="1:20" x14ac:dyDescent="0.3">
      <c r="A150" s="348">
        <v>8732057</v>
      </c>
      <c r="B150" s="348" t="s">
        <v>139</v>
      </c>
      <c r="C150" s="348" t="s">
        <v>426</v>
      </c>
      <c r="D150" s="349">
        <v>0</v>
      </c>
      <c r="E150" s="349">
        <v>0</v>
      </c>
      <c r="F150" s="349">
        <v>0</v>
      </c>
      <c r="G150" s="349">
        <v>0</v>
      </c>
      <c r="H150" s="349">
        <v>0</v>
      </c>
      <c r="I150" s="349">
        <v>0</v>
      </c>
      <c r="J150" s="349">
        <v>0</v>
      </c>
      <c r="K150" s="349">
        <v>0</v>
      </c>
      <c r="L150" s="349">
        <v>0</v>
      </c>
      <c r="M150" s="349">
        <v>0</v>
      </c>
      <c r="N150" s="349">
        <v>0</v>
      </c>
      <c r="O150" s="349">
        <v>0</v>
      </c>
      <c r="P150" s="349">
        <v>0</v>
      </c>
      <c r="Q150" s="349">
        <v>0</v>
      </c>
      <c r="R150" s="349">
        <v>0</v>
      </c>
      <c r="S150" s="349">
        <v>0</v>
      </c>
      <c r="T150" s="349">
        <v>0</v>
      </c>
    </row>
    <row r="151" spans="1:20" x14ac:dyDescent="0.3">
      <c r="A151" s="348">
        <v>8732058</v>
      </c>
      <c r="B151" s="348" t="s">
        <v>99</v>
      </c>
      <c r="C151" s="348" t="s">
        <v>426</v>
      </c>
      <c r="D151" s="349">
        <v>0</v>
      </c>
      <c r="E151" s="349">
        <v>0</v>
      </c>
      <c r="F151" s="349">
        <v>0</v>
      </c>
      <c r="G151" s="349">
        <v>0</v>
      </c>
      <c r="H151" s="349">
        <v>0</v>
      </c>
      <c r="I151" s="349">
        <v>0</v>
      </c>
      <c r="J151" s="349">
        <v>0</v>
      </c>
      <c r="K151" s="349">
        <v>0</v>
      </c>
      <c r="L151" s="349">
        <v>0</v>
      </c>
      <c r="M151" s="349">
        <v>0</v>
      </c>
      <c r="N151" s="349">
        <v>0</v>
      </c>
      <c r="O151" s="349">
        <v>0</v>
      </c>
      <c r="P151" s="349">
        <v>0</v>
      </c>
      <c r="Q151" s="349">
        <v>0</v>
      </c>
      <c r="R151" s="349">
        <v>0</v>
      </c>
      <c r="S151" s="349">
        <v>0</v>
      </c>
      <c r="T151" s="349">
        <v>0</v>
      </c>
    </row>
    <row r="152" spans="1:20" x14ac:dyDescent="0.3">
      <c r="A152" s="348">
        <v>8732061</v>
      </c>
      <c r="B152" s="348" t="s">
        <v>143</v>
      </c>
      <c r="C152" s="348" t="s">
        <v>426</v>
      </c>
      <c r="D152" s="349">
        <v>0</v>
      </c>
      <c r="E152" s="349">
        <v>0</v>
      </c>
      <c r="F152" s="349">
        <v>0</v>
      </c>
      <c r="G152" s="349">
        <v>0</v>
      </c>
      <c r="H152" s="349">
        <v>0</v>
      </c>
      <c r="I152" s="349">
        <v>0</v>
      </c>
      <c r="J152" s="349">
        <v>0</v>
      </c>
      <c r="K152" s="349">
        <v>0</v>
      </c>
      <c r="L152" s="349">
        <v>0</v>
      </c>
      <c r="M152" s="349">
        <v>0</v>
      </c>
      <c r="N152" s="349">
        <v>0</v>
      </c>
      <c r="O152" s="349">
        <v>0</v>
      </c>
      <c r="P152" s="349">
        <v>0</v>
      </c>
      <c r="Q152" s="349">
        <v>0</v>
      </c>
      <c r="R152" s="349">
        <v>0</v>
      </c>
      <c r="S152" s="349">
        <v>0</v>
      </c>
      <c r="T152" s="349">
        <v>0</v>
      </c>
    </row>
    <row r="153" spans="1:20" x14ac:dyDescent="0.3">
      <c r="A153" s="348">
        <v>8732067</v>
      </c>
      <c r="B153" s="348" t="s">
        <v>171</v>
      </c>
      <c r="C153" s="348" t="s">
        <v>426</v>
      </c>
      <c r="D153" s="349">
        <v>0</v>
      </c>
      <c r="E153" s="349">
        <v>0</v>
      </c>
      <c r="F153" s="349">
        <v>0</v>
      </c>
      <c r="G153" s="349">
        <v>0</v>
      </c>
      <c r="H153" s="349">
        <v>0</v>
      </c>
      <c r="I153" s="349">
        <v>0</v>
      </c>
      <c r="J153" s="349">
        <v>0</v>
      </c>
      <c r="K153" s="349">
        <v>0</v>
      </c>
      <c r="L153" s="349">
        <v>0</v>
      </c>
      <c r="M153" s="349">
        <v>0</v>
      </c>
      <c r="N153" s="349">
        <v>0</v>
      </c>
      <c r="O153" s="349">
        <v>0</v>
      </c>
      <c r="P153" s="349">
        <v>0</v>
      </c>
      <c r="Q153" s="349">
        <v>0</v>
      </c>
      <c r="R153" s="349">
        <v>0</v>
      </c>
      <c r="S153" s="349">
        <v>0</v>
      </c>
      <c r="T153" s="349">
        <v>0</v>
      </c>
    </row>
    <row r="154" spans="1:20" x14ac:dyDescent="0.3">
      <c r="A154" s="348">
        <v>8732071</v>
      </c>
      <c r="B154" s="348" t="s">
        <v>282</v>
      </c>
      <c r="C154" s="348" t="s">
        <v>426</v>
      </c>
      <c r="D154" s="349">
        <v>0</v>
      </c>
      <c r="E154" s="349">
        <v>0</v>
      </c>
      <c r="F154" s="349">
        <v>0</v>
      </c>
      <c r="G154" s="349">
        <v>0</v>
      </c>
      <c r="H154" s="349">
        <v>0</v>
      </c>
      <c r="I154" s="349">
        <v>0</v>
      </c>
      <c r="J154" s="349">
        <v>0</v>
      </c>
      <c r="K154" s="349">
        <v>0</v>
      </c>
      <c r="L154" s="349">
        <v>0</v>
      </c>
      <c r="M154" s="349">
        <v>0</v>
      </c>
      <c r="N154" s="349">
        <v>0</v>
      </c>
      <c r="O154" s="349">
        <v>0</v>
      </c>
      <c r="P154" s="349">
        <v>0</v>
      </c>
      <c r="Q154" s="349">
        <v>0</v>
      </c>
      <c r="R154" s="349">
        <v>0</v>
      </c>
      <c r="S154" s="349">
        <v>0</v>
      </c>
      <c r="T154" s="349">
        <v>0</v>
      </c>
    </row>
    <row r="155" spans="1:20" x14ac:dyDescent="0.3">
      <c r="A155" s="348">
        <v>8732072</v>
      </c>
      <c r="B155" s="348" t="s">
        <v>205</v>
      </c>
      <c r="C155" s="348" t="s">
        <v>426</v>
      </c>
      <c r="D155" s="349">
        <v>0</v>
      </c>
      <c r="E155" s="349">
        <v>0</v>
      </c>
      <c r="F155" s="349">
        <v>0</v>
      </c>
      <c r="G155" s="349">
        <v>0</v>
      </c>
      <c r="H155" s="349">
        <v>0</v>
      </c>
      <c r="I155" s="349">
        <v>0</v>
      </c>
      <c r="J155" s="349">
        <v>0</v>
      </c>
      <c r="K155" s="349">
        <v>0</v>
      </c>
      <c r="L155" s="349">
        <v>0</v>
      </c>
      <c r="M155" s="349">
        <v>0</v>
      </c>
      <c r="N155" s="349">
        <v>0</v>
      </c>
      <c r="O155" s="349">
        <v>0</v>
      </c>
      <c r="P155" s="349">
        <v>0</v>
      </c>
      <c r="Q155" s="349">
        <v>0</v>
      </c>
      <c r="R155" s="349">
        <v>0</v>
      </c>
      <c r="S155" s="349">
        <v>0</v>
      </c>
      <c r="T155" s="349">
        <v>0</v>
      </c>
    </row>
    <row r="156" spans="1:20" x14ac:dyDescent="0.3">
      <c r="A156" s="348">
        <v>8732073</v>
      </c>
      <c r="B156" s="348" t="s">
        <v>327</v>
      </c>
      <c r="C156" s="348" t="s">
        <v>426</v>
      </c>
      <c r="D156" s="349">
        <v>0</v>
      </c>
      <c r="E156" s="349">
        <v>0</v>
      </c>
      <c r="F156" s="349">
        <v>0</v>
      </c>
      <c r="G156" s="349">
        <v>0</v>
      </c>
      <c r="H156" s="349">
        <v>0</v>
      </c>
      <c r="I156" s="349">
        <v>0</v>
      </c>
      <c r="J156" s="349">
        <v>0</v>
      </c>
      <c r="K156" s="349">
        <v>0</v>
      </c>
      <c r="L156" s="349">
        <v>0</v>
      </c>
      <c r="M156" s="349">
        <v>0</v>
      </c>
      <c r="N156" s="349">
        <v>0</v>
      </c>
      <c r="O156" s="349">
        <v>0</v>
      </c>
      <c r="P156" s="349">
        <v>0</v>
      </c>
      <c r="Q156" s="349">
        <v>0</v>
      </c>
      <c r="R156" s="349">
        <v>0</v>
      </c>
      <c r="S156" s="349">
        <v>0</v>
      </c>
      <c r="T156" s="349">
        <v>0</v>
      </c>
    </row>
    <row r="157" spans="1:20" x14ac:dyDescent="0.3">
      <c r="A157" s="348">
        <v>8732078</v>
      </c>
      <c r="B157" s="348" t="s">
        <v>308</v>
      </c>
      <c r="C157" s="348" t="s">
        <v>426</v>
      </c>
      <c r="D157" s="349">
        <v>0</v>
      </c>
      <c r="E157" s="349">
        <v>0</v>
      </c>
      <c r="F157" s="349">
        <v>0</v>
      </c>
      <c r="G157" s="349">
        <v>0</v>
      </c>
      <c r="H157" s="349">
        <v>0</v>
      </c>
      <c r="I157" s="349">
        <v>0</v>
      </c>
      <c r="J157" s="349">
        <v>0</v>
      </c>
      <c r="K157" s="349">
        <v>0</v>
      </c>
      <c r="L157" s="349">
        <v>0</v>
      </c>
      <c r="M157" s="349">
        <v>0</v>
      </c>
      <c r="N157" s="349">
        <v>0</v>
      </c>
      <c r="O157" s="349">
        <v>0</v>
      </c>
      <c r="P157" s="349">
        <v>0</v>
      </c>
      <c r="Q157" s="349">
        <v>0</v>
      </c>
      <c r="R157" s="349">
        <v>0</v>
      </c>
      <c r="S157" s="349">
        <v>0</v>
      </c>
      <c r="T157" s="349">
        <v>0</v>
      </c>
    </row>
    <row r="158" spans="1:20" x14ac:dyDescent="0.3">
      <c r="A158" s="348">
        <v>8732079</v>
      </c>
      <c r="B158" s="348" t="s">
        <v>321</v>
      </c>
      <c r="C158" s="348" t="s">
        <v>426</v>
      </c>
      <c r="D158" s="349">
        <v>0</v>
      </c>
      <c r="E158" s="349">
        <v>0</v>
      </c>
      <c r="F158" s="349">
        <v>0</v>
      </c>
      <c r="G158" s="349">
        <v>0</v>
      </c>
      <c r="H158" s="349">
        <v>0</v>
      </c>
      <c r="I158" s="349">
        <v>0</v>
      </c>
      <c r="J158" s="349">
        <v>0</v>
      </c>
      <c r="K158" s="349">
        <v>0</v>
      </c>
      <c r="L158" s="349">
        <v>0</v>
      </c>
      <c r="M158" s="349">
        <v>0</v>
      </c>
      <c r="N158" s="349">
        <v>0</v>
      </c>
      <c r="O158" s="349">
        <v>0</v>
      </c>
      <c r="P158" s="349">
        <v>0</v>
      </c>
      <c r="Q158" s="349">
        <v>0</v>
      </c>
      <c r="R158" s="349">
        <v>0</v>
      </c>
      <c r="S158" s="349">
        <v>0</v>
      </c>
      <c r="T158" s="349">
        <v>0</v>
      </c>
    </row>
    <row r="159" spans="1:20" x14ac:dyDescent="0.3">
      <c r="A159" s="348">
        <v>8732081</v>
      </c>
      <c r="B159" s="348" t="s">
        <v>287</v>
      </c>
      <c r="C159" s="348" t="s">
        <v>426</v>
      </c>
      <c r="D159" s="349">
        <v>0</v>
      </c>
      <c r="E159" s="349">
        <v>0</v>
      </c>
      <c r="F159" s="349">
        <v>0</v>
      </c>
      <c r="G159" s="349">
        <v>0</v>
      </c>
      <c r="H159" s="349">
        <v>0</v>
      </c>
      <c r="I159" s="349">
        <v>0</v>
      </c>
      <c r="J159" s="349">
        <v>0</v>
      </c>
      <c r="K159" s="349">
        <v>0</v>
      </c>
      <c r="L159" s="349">
        <v>0</v>
      </c>
      <c r="M159" s="349">
        <v>0</v>
      </c>
      <c r="N159" s="349">
        <v>0</v>
      </c>
      <c r="O159" s="349">
        <v>0</v>
      </c>
      <c r="P159" s="349">
        <v>0</v>
      </c>
      <c r="Q159" s="349">
        <v>0</v>
      </c>
      <c r="R159" s="349">
        <v>0</v>
      </c>
      <c r="S159" s="349">
        <v>0</v>
      </c>
      <c r="T159" s="349">
        <v>0</v>
      </c>
    </row>
    <row r="160" spans="1:20" x14ac:dyDescent="0.3">
      <c r="A160" s="348">
        <v>8732085</v>
      </c>
      <c r="B160" s="348" t="s">
        <v>294</v>
      </c>
      <c r="C160" s="348" t="s">
        <v>426</v>
      </c>
      <c r="D160" s="349">
        <v>0</v>
      </c>
      <c r="E160" s="349">
        <v>0</v>
      </c>
      <c r="F160" s="349">
        <v>0</v>
      </c>
      <c r="G160" s="349">
        <v>0</v>
      </c>
      <c r="H160" s="349">
        <v>0</v>
      </c>
      <c r="I160" s="349">
        <v>0</v>
      </c>
      <c r="J160" s="349">
        <v>0</v>
      </c>
      <c r="K160" s="349">
        <v>0</v>
      </c>
      <c r="L160" s="349">
        <v>0</v>
      </c>
      <c r="M160" s="349">
        <v>0</v>
      </c>
      <c r="N160" s="349">
        <v>0</v>
      </c>
      <c r="O160" s="349">
        <v>0</v>
      </c>
      <c r="P160" s="349">
        <v>0</v>
      </c>
      <c r="Q160" s="349">
        <v>0</v>
      </c>
      <c r="R160" s="349">
        <v>0</v>
      </c>
      <c r="S160" s="349">
        <v>0</v>
      </c>
      <c r="T160" s="349">
        <v>0</v>
      </c>
    </row>
    <row r="161" spans="1:20" x14ac:dyDescent="0.3">
      <c r="A161" s="348">
        <v>8732086</v>
      </c>
      <c r="B161" s="348" t="s">
        <v>273</v>
      </c>
      <c r="C161" s="348" t="s">
        <v>426</v>
      </c>
      <c r="D161" s="349">
        <v>0</v>
      </c>
      <c r="E161" s="349">
        <v>0</v>
      </c>
      <c r="F161" s="349">
        <v>0</v>
      </c>
      <c r="G161" s="349">
        <v>0</v>
      </c>
      <c r="H161" s="349">
        <v>0</v>
      </c>
      <c r="I161" s="349">
        <v>0</v>
      </c>
      <c r="J161" s="349">
        <v>0</v>
      </c>
      <c r="K161" s="349">
        <v>0</v>
      </c>
      <c r="L161" s="349">
        <v>0</v>
      </c>
      <c r="M161" s="349">
        <v>0</v>
      </c>
      <c r="N161" s="349">
        <v>0</v>
      </c>
      <c r="O161" s="349">
        <v>0</v>
      </c>
      <c r="P161" s="349">
        <v>0</v>
      </c>
      <c r="Q161" s="349">
        <v>0</v>
      </c>
      <c r="R161" s="349">
        <v>0</v>
      </c>
      <c r="S161" s="349">
        <v>0</v>
      </c>
      <c r="T161" s="349">
        <v>0</v>
      </c>
    </row>
    <row r="162" spans="1:20" x14ac:dyDescent="0.3">
      <c r="A162" s="348">
        <v>8732087</v>
      </c>
      <c r="B162" s="348" t="s">
        <v>94</v>
      </c>
      <c r="C162" s="348" t="s">
        <v>426</v>
      </c>
      <c r="D162" s="349">
        <v>0</v>
      </c>
      <c r="E162" s="349">
        <v>0</v>
      </c>
      <c r="F162" s="349">
        <v>0</v>
      </c>
      <c r="G162" s="349">
        <v>0</v>
      </c>
      <c r="H162" s="349">
        <v>0</v>
      </c>
      <c r="I162" s="349">
        <v>0</v>
      </c>
      <c r="J162" s="349">
        <v>0</v>
      </c>
      <c r="K162" s="349">
        <v>0</v>
      </c>
      <c r="L162" s="349">
        <v>0</v>
      </c>
      <c r="M162" s="349">
        <v>0</v>
      </c>
      <c r="N162" s="349">
        <v>0</v>
      </c>
      <c r="O162" s="349">
        <v>0</v>
      </c>
      <c r="P162" s="349">
        <v>0</v>
      </c>
      <c r="Q162" s="349">
        <v>0</v>
      </c>
      <c r="R162" s="349">
        <v>0</v>
      </c>
      <c r="S162" s="349">
        <v>0</v>
      </c>
      <c r="T162" s="349">
        <v>0</v>
      </c>
    </row>
    <row r="163" spans="1:20" x14ac:dyDescent="0.3">
      <c r="A163" s="348">
        <v>8732088</v>
      </c>
      <c r="B163" s="348" t="s">
        <v>231</v>
      </c>
      <c r="C163" s="348" t="s">
        <v>426</v>
      </c>
      <c r="D163" s="349">
        <v>0</v>
      </c>
      <c r="E163" s="349">
        <v>0</v>
      </c>
      <c r="F163" s="349">
        <v>0</v>
      </c>
      <c r="G163" s="349">
        <v>0</v>
      </c>
      <c r="H163" s="349">
        <v>0</v>
      </c>
      <c r="I163" s="349">
        <v>0</v>
      </c>
      <c r="J163" s="349">
        <v>0</v>
      </c>
      <c r="K163" s="349">
        <v>0</v>
      </c>
      <c r="L163" s="349">
        <v>0</v>
      </c>
      <c r="M163" s="349">
        <v>0</v>
      </c>
      <c r="N163" s="349">
        <v>0</v>
      </c>
      <c r="O163" s="349">
        <v>0</v>
      </c>
      <c r="P163" s="349">
        <v>0</v>
      </c>
      <c r="Q163" s="349">
        <v>0</v>
      </c>
      <c r="R163" s="349">
        <v>0</v>
      </c>
      <c r="S163" s="349">
        <v>0</v>
      </c>
      <c r="T163" s="349">
        <v>0</v>
      </c>
    </row>
    <row r="164" spans="1:20" x14ac:dyDescent="0.3">
      <c r="A164" s="348">
        <v>8732089</v>
      </c>
      <c r="B164" s="348" t="s">
        <v>262</v>
      </c>
      <c r="C164" s="348" t="s">
        <v>426</v>
      </c>
      <c r="D164" s="349">
        <v>0</v>
      </c>
      <c r="E164" s="349">
        <v>0</v>
      </c>
      <c r="F164" s="349">
        <v>0</v>
      </c>
      <c r="G164" s="349">
        <v>0</v>
      </c>
      <c r="H164" s="349">
        <v>0</v>
      </c>
      <c r="I164" s="349">
        <v>0</v>
      </c>
      <c r="J164" s="349">
        <v>0</v>
      </c>
      <c r="K164" s="349">
        <v>0</v>
      </c>
      <c r="L164" s="349">
        <v>0</v>
      </c>
      <c r="M164" s="349">
        <v>0</v>
      </c>
      <c r="N164" s="349">
        <v>0</v>
      </c>
      <c r="O164" s="349">
        <v>0</v>
      </c>
      <c r="P164" s="349">
        <v>0</v>
      </c>
      <c r="Q164" s="349">
        <v>0</v>
      </c>
      <c r="R164" s="349">
        <v>0</v>
      </c>
      <c r="S164" s="349">
        <v>0</v>
      </c>
      <c r="T164" s="349">
        <v>0</v>
      </c>
    </row>
    <row r="165" spans="1:20" x14ac:dyDescent="0.3">
      <c r="A165" s="348">
        <v>8732092</v>
      </c>
      <c r="B165" s="348" t="s">
        <v>146</v>
      </c>
      <c r="C165" s="348" t="s">
        <v>426</v>
      </c>
      <c r="D165" s="349">
        <v>0</v>
      </c>
      <c r="E165" s="349">
        <v>0</v>
      </c>
      <c r="F165" s="349">
        <v>0</v>
      </c>
      <c r="G165" s="349">
        <v>0</v>
      </c>
      <c r="H165" s="349">
        <v>0</v>
      </c>
      <c r="I165" s="349">
        <v>0</v>
      </c>
      <c r="J165" s="349">
        <v>0</v>
      </c>
      <c r="K165" s="349">
        <v>0</v>
      </c>
      <c r="L165" s="349">
        <v>0</v>
      </c>
      <c r="M165" s="349">
        <v>0</v>
      </c>
      <c r="N165" s="349">
        <v>0</v>
      </c>
      <c r="O165" s="349">
        <v>0</v>
      </c>
      <c r="P165" s="349">
        <v>0</v>
      </c>
      <c r="Q165" s="349">
        <v>0</v>
      </c>
      <c r="R165" s="349">
        <v>0</v>
      </c>
      <c r="S165" s="349">
        <v>0</v>
      </c>
      <c r="T165" s="349">
        <v>0</v>
      </c>
    </row>
    <row r="166" spans="1:20" x14ac:dyDescent="0.3">
      <c r="A166" s="348">
        <v>8732094</v>
      </c>
      <c r="B166" s="348" t="s">
        <v>244</v>
      </c>
      <c r="C166" s="348" t="s">
        <v>426</v>
      </c>
      <c r="D166" s="349">
        <v>0</v>
      </c>
      <c r="E166" s="349">
        <v>0</v>
      </c>
      <c r="F166" s="349">
        <v>0</v>
      </c>
      <c r="G166" s="349">
        <v>0</v>
      </c>
      <c r="H166" s="349">
        <v>0</v>
      </c>
      <c r="I166" s="349">
        <v>0</v>
      </c>
      <c r="J166" s="349">
        <v>0</v>
      </c>
      <c r="K166" s="349">
        <v>0</v>
      </c>
      <c r="L166" s="349">
        <v>0</v>
      </c>
      <c r="M166" s="349">
        <v>0</v>
      </c>
      <c r="N166" s="349">
        <v>0</v>
      </c>
      <c r="O166" s="349">
        <v>0</v>
      </c>
      <c r="P166" s="349">
        <v>0</v>
      </c>
      <c r="Q166" s="349">
        <v>0</v>
      </c>
      <c r="R166" s="349">
        <v>0</v>
      </c>
      <c r="S166" s="349">
        <v>0</v>
      </c>
      <c r="T166" s="349">
        <v>0</v>
      </c>
    </row>
    <row r="167" spans="1:20" x14ac:dyDescent="0.3">
      <c r="A167" s="348">
        <v>8732096</v>
      </c>
      <c r="B167" s="348" t="s">
        <v>235</v>
      </c>
      <c r="C167" s="348" t="s">
        <v>426</v>
      </c>
      <c r="D167" s="349">
        <v>0</v>
      </c>
      <c r="E167" s="349">
        <v>0</v>
      </c>
      <c r="F167" s="349">
        <v>0</v>
      </c>
      <c r="G167" s="349">
        <v>0</v>
      </c>
      <c r="H167" s="349">
        <v>0</v>
      </c>
      <c r="I167" s="349">
        <v>0</v>
      </c>
      <c r="J167" s="349">
        <v>0</v>
      </c>
      <c r="K167" s="349">
        <v>0</v>
      </c>
      <c r="L167" s="349">
        <v>0</v>
      </c>
      <c r="M167" s="349">
        <v>0</v>
      </c>
      <c r="N167" s="349">
        <v>0</v>
      </c>
      <c r="O167" s="349">
        <v>0</v>
      </c>
      <c r="P167" s="349">
        <v>0</v>
      </c>
      <c r="Q167" s="349">
        <v>0</v>
      </c>
      <c r="R167" s="349">
        <v>0</v>
      </c>
      <c r="S167" s="349">
        <v>0</v>
      </c>
      <c r="T167" s="349">
        <v>0</v>
      </c>
    </row>
    <row r="168" spans="1:20" x14ac:dyDescent="0.3">
      <c r="A168" s="348">
        <v>8732098</v>
      </c>
      <c r="B168" s="348" t="s">
        <v>236</v>
      </c>
      <c r="C168" s="348" t="s">
        <v>426</v>
      </c>
      <c r="D168" s="349">
        <v>0</v>
      </c>
      <c r="E168" s="349">
        <v>0</v>
      </c>
      <c r="F168" s="349">
        <v>0</v>
      </c>
      <c r="G168" s="349">
        <v>0</v>
      </c>
      <c r="H168" s="349">
        <v>0</v>
      </c>
      <c r="I168" s="349">
        <v>0</v>
      </c>
      <c r="J168" s="349">
        <v>0</v>
      </c>
      <c r="K168" s="349">
        <v>0</v>
      </c>
      <c r="L168" s="349">
        <v>0</v>
      </c>
      <c r="M168" s="349">
        <v>0</v>
      </c>
      <c r="N168" s="349">
        <v>0</v>
      </c>
      <c r="O168" s="349">
        <v>0</v>
      </c>
      <c r="P168" s="349">
        <v>0</v>
      </c>
      <c r="Q168" s="349">
        <v>0</v>
      </c>
      <c r="R168" s="349">
        <v>0</v>
      </c>
      <c r="S168" s="349">
        <v>0</v>
      </c>
      <c r="T168" s="349">
        <v>0</v>
      </c>
    </row>
    <row r="169" spans="1:20" x14ac:dyDescent="0.3">
      <c r="A169" s="348">
        <v>8732099</v>
      </c>
      <c r="B169" s="348" t="s">
        <v>215</v>
      </c>
      <c r="C169" s="348" t="s">
        <v>426</v>
      </c>
      <c r="D169" s="349">
        <v>0</v>
      </c>
      <c r="E169" s="349">
        <v>0</v>
      </c>
      <c r="F169" s="349">
        <v>0</v>
      </c>
      <c r="G169" s="349">
        <v>0</v>
      </c>
      <c r="H169" s="349">
        <v>0</v>
      </c>
      <c r="I169" s="349">
        <v>0</v>
      </c>
      <c r="J169" s="349">
        <v>0</v>
      </c>
      <c r="K169" s="349">
        <v>0</v>
      </c>
      <c r="L169" s="349">
        <v>0</v>
      </c>
      <c r="M169" s="349">
        <v>0</v>
      </c>
      <c r="N169" s="349">
        <v>0</v>
      </c>
      <c r="O169" s="349">
        <v>0</v>
      </c>
      <c r="P169" s="349">
        <v>0</v>
      </c>
      <c r="Q169" s="349">
        <v>0</v>
      </c>
      <c r="R169" s="349">
        <v>0</v>
      </c>
      <c r="S169" s="349">
        <v>0</v>
      </c>
      <c r="T169" s="349">
        <v>0</v>
      </c>
    </row>
    <row r="170" spans="1:20" x14ac:dyDescent="0.3">
      <c r="A170" s="348">
        <v>8732100</v>
      </c>
      <c r="B170" s="348" t="s">
        <v>176</v>
      </c>
      <c r="C170" s="348" t="s">
        <v>426</v>
      </c>
      <c r="D170" s="349">
        <v>0</v>
      </c>
      <c r="E170" s="349">
        <v>0</v>
      </c>
      <c r="F170" s="349">
        <v>0</v>
      </c>
      <c r="G170" s="349">
        <v>0</v>
      </c>
      <c r="H170" s="349">
        <v>0</v>
      </c>
      <c r="I170" s="349">
        <v>0</v>
      </c>
      <c r="J170" s="349">
        <v>0</v>
      </c>
      <c r="K170" s="349">
        <v>0</v>
      </c>
      <c r="L170" s="349">
        <v>0</v>
      </c>
      <c r="M170" s="349">
        <v>0</v>
      </c>
      <c r="N170" s="349">
        <v>0</v>
      </c>
      <c r="O170" s="349">
        <v>0</v>
      </c>
      <c r="P170" s="349">
        <v>0</v>
      </c>
      <c r="Q170" s="349">
        <v>0</v>
      </c>
      <c r="R170" s="349">
        <v>0</v>
      </c>
      <c r="S170" s="349">
        <v>0</v>
      </c>
      <c r="T170" s="349">
        <v>0</v>
      </c>
    </row>
    <row r="171" spans="1:20" x14ac:dyDescent="0.3">
      <c r="A171" s="348">
        <v>8732101</v>
      </c>
      <c r="B171" s="348" t="s">
        <v>441</v>
      </c>
      <c r="C171" s="348" t="s">
        <v>426</v>
      </c>
      <c r="D171" s="349">
        <v>0</v>
      </c>
      <c r="E171" s="349">
        <v>0</v>
      </c>
      <c r="F171" s="349">
        <v>0</v>
      </c>
      <c r="G171" s="349">
        <v>0</v>
      </c>
      <c r="H171" s="349">
        <v>0</v>
      </c>
      <c r="I171" s="349">
        <v>0</v>
      </c>
      <c r="J171" s="349">
        <v>0</v>
      </c>
      <c r="K171" s="349">
        <v>0</v>
      </c>
      <c r="L171" s="349">
        <v>0</v>
      </c>
      <c r="M171" s="349">
        <v>0</v>
      </c>
      <c r="N171" s="349">
        <v>0</v>
      </c>
      <c r="O171" s="349">
        <v>0</v>
      </c>
      <c r="P171" s="349">
        <v>0</v>
      </c>
      <c r="Q171" s="349">
        <v>0</v>
      </c>
      <c r="R171" s="349">
        <v>0</v>
      </c>
      <c r="S171" s="349">
        <v>0</v>
      </c>
      <c r="T171" s="349">
        <v>0</v>
      </c>
    </row>
    <row r="172" spans="1:20" x14ac:dyDescent="0.3">
      <c r="A172" s="348">
        <v>8732102</v>
      </c>
      <c r="B172" s="348" t="s">
        <v>487</v>
      </c>
      <c r="C172" s="348" t="s">
        <v>426</v>
      </c>
      <c r="D172" s="349">
        <v>0</v>
      </c>
      <c r="E172" s="349">
        <v>0</v>
      </c>
      <c r="F172" s="349">
        <v>0</v>
      </c>
      <c r="G172" s="349">
        <v>0</v>
      </c>
      <c r="H172" s="349">
        <v>0</v>
      </c>
      <c r="I172" s="349">
        <v>0</v>
      </c>
      <c r="J172" s="349">
        <v>0</v>
      </c>
      <c r="K172" s="349">
        <v>0</v>
      </c>
      <c r="L172" s="349">
        <v>0</v>
      </c>
      <c r="M172" s="349">
        <v>0</v>
      </c>
      <c r="N172" s="349">
        <v>0</v>
      </c>
      <c r="O172" s="349">
        <v>0</v>
      </c>
      <c r="P172" s="349">
        <v>0</v>
      </c>
      <c r="Q172" s="349">
        <v>0</v>
      </c>
      <c r="R172" s="349">
        <v>0</v>
      </c>
      <c r="S172" s="349">
        <v>0</v>
      </c>
      <c r="T172" s="349">
        <v>0</v>
      </c>
    </row>
    <row r="173" spans="1:20" x14ac:dyDescent="0.3">
      <c r="A173" s="348">
        <v>8732200</v>
      </c>
      <c r="B173" s="348" t="s">
        <v>108</v>
      </c>
      <c r="C173" s="348" t="s">
        <v>426</v>
      </c>
      <c r="D173" s="349">
        <v>0</v>
      </c>
      <c r="E173" s="349">
        <v>0</v>
      </c>
      <c r="F173" s="349">
        <v>0</v>
      </c>
      <c r="G173" s="349">
        <v>0</v>
      </c>
      <c r="H173" s="349">
        <v>0</v>
      </c>
      <c r="I173" s="349">
        <v>0</v>
      </c>
      <c r="J173" s="349">
        <v>0</v>
      </c>
      <c r="K173" s="349">
        <v>0</v>
      </c>
      <c r="L173" s="349">
        <v>0</v>
      </c>
      <c r="M173" s="349">
        <v>0</v>
      </c>
      <c r="N173" s="349">
        <v>0</v>
      </c>
      <c r="O173" s="349">
        <v>0</v>
      </c>
      <c r="P173" s="349">
        <v>0</v>
      </c>
      <c r="Q173" s="349">
        <v>0</v>
      </c>
      <c r="R173" s="349">
        <v>0</v>
      </c>
      <c r="S173" s="349">
        <v>0</v>
      </c>
      <c r="T173" s="349">
        <v>0</v>
      </c>
    </row>
    <row r="174" spans="1:20" x14ac:dyDescent="0.3">
      <c r="A174" s="348">
        <v>8732202</v>
      </c>
      <c r="B174" s="348" t="s">
        <v>296</v>
      </c>
      <c r="C174" s="348" t="s">
        <v>426</v>
      </c>
      <c r="D174" s="349">
        <v>0</v>
      </c>
      <c r="E174" s="349">
        <v>0</v>
      </c>
      <c r="F174" s="349">
        <v>0</v>
      </c>
      <c r="G174" s="349">
        <v>0</v>
      </c>
      <c r="H174" s="349">
        <v>0</v>
      </c>
      <c r="I174" s="349">
        <v>0</v>
      </c>
      <c r="J174" s="349">
        <v>0</v>
      </c>
      <c r="K174" s="349">
        <v>0</v>
      </c>
      <c r="L174" s="349">
        <v>0</v>
      </c>
      <c r="M174" s="349">
        <v>0</v>
      </c>
      <c r="N174" s="349">
        <v>0</v>
      </c>
      <c r="O174" s="349">
        <v>0</v>
      </c>
      <c r="P174" s="349">
        <v>0</v>
      </c>
      <c r="Q174" s="349">
        <v>0</v>
      </c>
      <c r="R174" s="349">
        <v>0</v>
      </c>
      <c r="S174" s="349">
        <v>0</v>
      </c>
      <c r="T174" s="349">
        <v>0</v>
      </c>
    </row>
    <row r="175" spans="1:20" x14ac:dyDescent="0.3">
      <c r="A175" s="348">
        <v>8732204</v>
      </c>
      <c r="B175" s="348" t="s">
        <v>207</v>
      </c>
      <c r="C175" s="348" t="s">
        <v>426</v>
      </c>
      <c r="D175" s="349">
        <v>0</v>
      </c>
      <c r="E175" s="349">
        <v>0</v>
      </c>
      <c r="F175" s="349">
        <v>0</v>
      </c>
      <c r="G175" s="349">
        <v>0</v>
      </c>
      <c r="H175" s="349">
        <v>0</v>
      </c>
      <c r="I175" s="349">
        <v>0</v>
      </c>
      <c r="J175" s="349">
        <v>0</v>
      </c>
      <c r="K175" s="349">
        <v>0</v>
      </c>
      <c r="L175" s="349">
        <v>0</v>
      </c>
      <c r="M175" s="349">
        <v>0</v>
      </c>
      <c r="N175" s="349">
        <v>0</v>
      </c>
      <c r="O175" s="349">
        <v>0</v>
      </c>
      <c r="P175" s="349">
        <v>0</v>
      </c>
      <c r="Q175" s="349">
        <v>0</v>
      </c>
      <c r="R175" s="349">
        <v>0</v>
      </c>
      <c r="S175" s="349">
        <v>0</v>
      </c>
      <c r="T175" s="349">
        <v>0</v>
      </c>
    </row>
    <row r="176" spans="1:20" x14ac:dyDescent="0.3">
      <c r="A176" s="348">
        <v>8732206</v>
      </c>
      <c r="B176" s="348" t="s">
        <v>122</v>
      </c>
      <c r="C176" s="348" t="s">
        <v>426</v>
      </c>
      <c r="D176" s="349">
        <v>0</v>
      </c>
      <c r="E176" s="349">
        <v>0</v>
      </c>
      <c r="F176" s="349">
        <v>0</v>
      </c>
      <c r="G176" s="349">
        <v>0</v>
      </c>
      <c r="H176" s="349">
        <v>0</v>
      </c>
      <c r="I176" s="349">
        <v>0</v>
      </c>
      <c r="J176" s="349">
        <v>0</v>
      </c>
      <c r="K176" s="349">
        <v>0</v>
      </c>
      <c r="L176" s="349">
        <v>0</v>
      </c>
      <c r="M176" s="349">
        <v>0</v>
      </c>
      <c r="N176" s="349">
        <v>0</v>
      </c>
      <c r="O176" s="349">
        <v>0</v>
      </c>
      <c r="P176" s="349">
        <v>0</v>
      </c>
      <c r="Q176" s="349">
        <v>0</v>
      </c>
      <c r="R176" s="349">
        <v>0</v>
      </c>
      <c r="S176" s="349">
        <v>0</v>
      </c>
      <c r="T176" s="349">
        <v>0</v>
      </c>
    </row>
    <row r="177" spans="1:20" x14ac:dyDescent="0.3">
      <c r="A177" s="348">
        <v>8732209</v>
      </c>
      <c r="B177" s="348" t="s">
        <v>170</v>
      </c>
      <c r="C177" s="348" t="s">
        <v>426</v>
      </c>
      <c r="D177" s="349">
        <v>0</v>
      </c>
      <c r="E177" s="349">
        <v>0</v>
      </c>
      <c r="F177" s="349">
        <v>0</v>
      </c>
      <c r="G177" s="349">
        <v>0</v>
      </c>
      <c r="H177" s="349">
        <v>0</v>
      </c>
      <c r="I177" s="349">
        <v>0</v>
      </c>
      <c r="J177" s="349">
        <v>0</v>
      </c>
      <c r="K177" s="349">
        <v>0</v>
      </c>
      <c r="L177" s="349">
        <v>0</v>
      </c>
      <c r="M177" s="349">
        <v>0</v>
      </c>
      <c r="N177" s="349">
        <v>0</v>
      </c>
      <c r="O177" s="349">
        <v>0</v>
      </c>
      <c r="P177" s="349">
        <v>0</v>
      </c>
      <c r="Q177" s="349">
        <v>0</v>
      </c>
      <c r="R177" s="349">
        <v>0</v>
      </c>
      <c r="S177" s="349">
        <v>0</v>
      </c>
      <c r="T177" s="349">
        <v>0</v>
      </c>
    </row>
    <row r="178" spans="1:20" x14ac:dyDescent="0.3">
      <c r="A178" s="348">
        <v>8732210</v>
      </c>
      <c r="B178" s="348" t="s">
        <v>175</v>
      </c>
      <c r="C178" s="348" t="s">
        <v>426</v>
      </c>
      <c r="D178" s="349">
        <v>0</v>
      </c>
      <c r="E178" s="349">
        <v>0</v>
      </c>
      <c r="F178" s="349">
        <v>0</v>
      </c>
      <c r="G178" s="349">
        <v>0</v>
      </c>
      <c r="H178" s="349">
        <v>0</v>
      </c>
      <c r="I178" s="349">
        <v>0</v>
      </c>
      <c r="J178" s="349">
        <v>0</v>
      </c>
      <c r="K178" s="349">
        <v>0</v>
      </c>
      <c r="L178" s="349">
        <v>0</v>
      </c>
      <c r="M178" s="349">
        <v>0</v>
      </c>
      <c r="N178" s="349">
        <v>0</v>
      </c>
      <c r="O178" s="349">
        <v>0</v>
      </c>
      <c r="P178" s="349">
        <v>0</v>
      </c>
      <c r="Q178" s="349">
        <v>0</v>
      </c>
      <c r="R178" s="349">
        <v>0</v>
      </c>
      <c r="S178" s="349">
        <v>0</v>
      </c>
      <c r="T178" s="349">
        <v>0</v>
      </c>
    </row>
    <row r="179" spans="1:20" x14ac:dyDescent="0.3">
      <c r="A179" s="348">
        <v>8732216</v>
      </c>
      <c r="B179" s="348" t="s">
        <v>252</v>
      </c>
      <c r="C179" s="348" t="s">
        <v>426</v>
      </c>
      <c r="D179" s="349">
        <v>0</v>
      </c>
      <c r="E179" s="349">
        <v>0</v>
      </c>
      <c r="F179" s="349">
        <v>0</v>
      </c>
      <c r="G179" s="349">
        <v>0</v>
      </c>
      <c r="H179" s="349">
        <v>0</v>
      </c>
      <c r="I179" s="349">
        <v>0</v>
      </c>
      <c r="J179" s="349">
        <v>0</v>
      </c>
      <c r="K179" s="349">
        <v>0</v>
      </c>
      <c r="L179" s="349">
        <v>0</v>
      </c>
      <c r="M179" s="349">
        <v>0</v>
      </c>
      <c r="N179" s="349">
        <v>0</v>
      </c>
      <c r="O179" s="349">
        <v>0</v>
      </c>
      <c r="P179" s="349">
        <v>0</v>
      </c>
      <c r="Q179" s="349">
        <v>0</v>
      </c>
      <c r="R179" s="349">
        <v>0</v>
      </c>
      <c r="S179" s="349">
        <v>0</v>
      </c>
      <c r="T179" s="349">
        <v>0</v>
      </c>
    </row>
    <row r="180" spans="1:20" x14ac:dyDescent="0.3">
      <c r="A180" s="348">
        <v>8732218</v>
      </c>
      <c r="B180" s="348" t="s">
        <v>251</v>
      </c>
      <c r="C180" s="348" t="s">
        <v>426</v>
      </c>
      <c r="D180" s="349">
        <v>0</v>
      </c>
      <c r="E180" s="349">
        <v>0</v>
      </c>
      <c r="F180" s="349">
        <v>0</v>
      </c>
      <c r="G180" s="349">
        <v>0</v>
      </c>
      <c r="H180" s="349">
        <v>0</v>
      </c>
      <c r="I180" s="349">
        <v>0</v>
      </c>
      <c r="J180" s="349">
        <v>0</v>
      </c>
      <c r="K180" s="349">
        <v>0</v>
      </c>
      <c r="L180" s="349">
        <v>0</v>
      </c>
      <c r="M180" s="349">
        <v>0</v>
      </c>
      <c r="N180" s="349">
        <v>0</v>
      </c>
      <c r="O180" s="349">
        <v>0</v>
      </c>
      <c r="P180" s="349">
        <v>0</v>
      </c>
      <c r="Q180" s="349">
        <v>0</v>
      </c>
      <c r="R180" s="349">
        <v>0</v>
      </c>
      <c r="S180" s="349">
        <v>0</v>
      </c>
      <c r="T180" s="349">
        <v>0</v>
      </c>
    </row>
    <row r="181" spans="1:20" x14ac:dyDescent="0.3">
      <c r="A181" s="348">
        <v>8732220</v>
      </c>
      <c r="B181" s="348" t="s">
        <v>257</v>
      </c>
      <c r="C181" s="348" t="s">
        <v>426</v>
      </c>
      <c r="D181" s="349">
        <v>0</v>
      </c>
      <c r="E181" s="349">
        <v>0</v>
      </c>
      <c r="F181" s="349">
        <v>0</v>
      </c>
      <c r="G181" s="349">
        <v>0</v>
      </c>
      <c r="H181" s="349">
        <v>0</v>
      </c>
      <c r="I181" s="349">
        <v>0</v>
      </c>
      <c r="J181" s="349">
        <v>0</v>
      </c>
      <c r="K181" s="349">
        <v>0</v>
      </c>
      <c r="L181" s="349">
        <v>0</v>
      </c>
      <c r="M181" s="349">
        <v>0</v>
      </c>
      <c r="N181" s="349">
        <v>0</v>
      </c>
      <c r="O181" s="349">
        <v>0</v>
      </c>
      <c r="P181" s="349">
        <v>0</v>
      </c>
      <c r="Q181" s="349">
        <v>0</v>
      </c>
      <c r="R181" s="349">
        <v>0</v>
      </c>
      <c r="S181" s="349">
        <v>0</v>
      </c>
      <c r="T181" s="349">
        <v>0</v>
      </c>
    </row>
    <row r="182" spans="1:20" x14ac:dyDescent="0.3">
      <c r="A182" s="348">
        <v>8732222</v>
      </c>
      <c r="B182" s="348" t="s">
        <v>263</v>
      </c>
      <c r="C182" s="348" t="s">
        <v>426</v>
      </c>
      <c r="D182" s="349">
        <v>0</v>
      </c>
      <c r="E182" s="349">
        <v>0</v>
      </c>
      <c r="F182" s="349">
        <v>0</v>
      </c>
      <c r="G182" s="349">
        <v>0</v>
      </c>
      <c r="H182" s="349">
        <v>0</v>
      </c>
      <c r="I182" s="349">
        <v>0</v>
      </c>
      <c r="J182" s="349">
        <v>0</v>
      </c>
      <c r="K182" s="349">
        <v>0</v>
      </c>
      <c r="L182" s="349">
        <v>0</v>
      </c>
      <c r="M182" s="349">
        <v>0</v>
      </c>
      <c r="N182" s="349">
        <v>0</v>
      </c>
      <c r="O182" s="349">
        <v>0</v>
      </c>
      <c r="P182" s="349">
        <v>0</v>
      </c>
      <c r="Q182" s="349">
        <v>0</v>
      </c>
      <c r="R182" s="349">
        <v>0</v>
      </c>
      <c r="S182" s="349">
        <v>0</v>
      </c>
      <c r="T182" s="349">
        <v>0</v>
      </c>
    </row>
    <row r="183" spans="1:20" x14ac:dyDescent="0.3">
      <c r="A183" s="348">
        <v>8732226</v>
      </c>
      <c r="B183" s="348" t="s">
        <v>316</v>
      </c>
      <c r="C183" s="348" t="s">
        <v>426</v>
      </c>
      <c r="D183" s="349">
        <v>0</v>
      </c>
      <c r="E183" s="349">
        <v>0</v>
      </c>
      <c r="F183" s="349">
        <v>0</v>
      </c>
      <c r="G183" s="349">
        <v>0</v>
      </c>
      <c r="H183" s="349">
        <v>0</v>
      </c>
      <c r="I183" s="349">
        <v>0</v>
      </c>
      <c r="J183" s="349">
        <v>0</v>
      </c>
      <c r="K183" s="349">
        <v>0</v>
      </c>
      <c r="L183" s="349">
        <v>0</v>
      </c>
      <c r="M183" s="349">
        <v>0</v>
      </c>
      <c r="N183" s="349">
        <v>0</v>
      </c>
      <c r="O183" s="349">
        <v>0</v>
      </c>
      <c r="P183" s="349">
        <v>0</v>
      </c>
      <c r="Q183" s="349">
        <v>0</v>
      </c>
      <c r="R183" s="349">
        <v>0</v>
      </c>
      <c r="S183" s="349">
        <v>0</v>
      </c>
      <c r="T183" s="349">
        <v>0</v>
      </c>
    </row>
    <row r="184" spans="1:20" x14ac:dyDescent="0.3">
      <c r="A184" s="348">
        <v>8732252</v>
      </c>
      <c r="B184" s="348" t="s">
        <v>181</v>
      </c>
      <c r="C184" s="348" t="s">
        <v>426</v>
      </c>
      <c r="D184" s="349">
        <v>0</v>
      </c>
      <c r="E184" s="349">
        <v>0</v>
      </c>
      <c r="F184" s="349">
        <v>0</v>
      </c>
      <c r="G184" s="349">
        <v>0</v>
      </c>
      <c r="H184" s="349">
        <v>0</v>
      </c>
      <c r="I184" s="349">
        <v>0</v>
      </c>
      <c r="J184" s="349">
        <v>0</v>
      </c>
      <c r="K184" s="349">
        <v>0</v>
      </c>
      <c r="L184" s="349">
        <v>0</v>
      </c>
      <c r="M184" s="349">
        <v>0</v>
      </c>
      <c r="N184" s="349">
        <v>0</v>
      </c>
      <c r="O184" s="349">
        <v>0</v>
      </c>
      <c r="P184" s="349">
        <v>0</v>
      </c>
      <c r="Q184" s="349">
        <v>0</v>
      </c>
      <c r="R184" s="349">
        <v>0</v>
      </c>
      <c r="S184" s="349">
        <v>0</v>
      </c>
      <c r="T184" s="349">
        <v>0</v>
      </c>
    </row>
    <row r="185" spans="1:20" x14ac:dyDescent="0.3">
      <c r="A185" s="348">
        <v>8732256</v>
      </c>
      <c r="B185" s="348" t="s">
        <v>318</v>
      </c>
      <c r="C185" s="348" t="s">
        <v>426</v>
      </c>
      <c r="D185" s="349">
        <v>0</v>
      </c>
      <c r="E185" s="349">
        <v>0</v>
      </c>
      <c r="F185" s="349">
        <v>0</v>
      </c>
      <c r="G185" s="349">
        <v>0</v>
      </c>
      <c r="H185" s="349">
        <v>0</v>
      </c>
      <c r="I185" s="349">
        <v>0</v>
      </c>
      <c r="J185" s="349">
        <v>0</v>
      </c>
      <c r="K185" s="349">
        <v>0</v>
      </c>
      <c r="L185" s="349">
        <v>0</v>
      </c>
      <c r="M185" s="349">
        <v>0</v>
      </c>
      <c r="N185" s="349">
        <v>0</v>
      </c>
      <c r="O185" s="349">
        <v>0</v>
      </c>
      <c r="P185" s="349">
        <v>0</v>
      </c>
      <c r="Q185" s="349">
        <v>0</v>
      </c>
      <c r="R185" s="349">
        <v>0</v>
      </c>
      <c r="S185" s="349">
        <v>0</v>
      </c>
      <c r="T185" s="349">
        <v>0</v>
      </c>
    </row>
    <row r="186" spans="1:20" x14ac:dyDescent="0.3">
      <c r="A186" s="348">
        <v>8732257</v>
      </c>
      <c r="B186" s="348" t="s">
        <v>223</v>
      </c>
      <c r="C186" s="348" t="s">
        <v>426</v>
      </c>
      <c r="D186" s="349">
        <v>0</v>
      </c>
      <c r="E186" s="349">
        <v>0</v>
      </c>
      <c r="F186" s="349">
        <v>0</v>
      </c>
      <c r="G186" s="349">
        <v>0</v>
      </c>
      <c r="H186" s="349">
        <v>0</v>
      </c>
      <c r="I186" s="349">
        <v>0</v>
      </c>
      <c r="J186" s="349">
        <v>0</v>
      </c>
      <c r="K186" s="349">
        <v>0</v>
      </c>
      <c r="L186" s="349">
        <v>0</v>
      </c>
      <c r="M186" s="349">
        <v>0</v>
      </c>
      <c r="N186" s="349">
        <v>0</v>
      </c>
      <c r="O186" s="349">
        <v>0</v>
      </c>
      <c r="P186" s="349">
        <v>0</v>
      </c>
      <c r="Q186" s="349">
        <v>0</v>
      </c>
      <c r="R186" s="349">
        <v>0</v>
      </c>
      <c r="S186" s="349">
        <v>0</v>
      </c>
      <c r="T186" s="349">
        <v>0</v>
      </c>
    </row>
    <row r="187" spans="1:20" x14ac:dyDescent="0.3">
      <c r="A187" s="348">
        <v>8732318</v>
      </c>
      <c r="B187" s="348" t="s">
        <v>188</v>
      </c>
      <c r="C187" s="348" t="s">
        <v>426</v>
      </c>
      <c r="D187" s="349">
        <v>0</v>
      </c>
      <c r="E187" s="349">
        <v>0</v>
      </c>
      <c r="F187" s="349">
        <v>0</v>
      </c>
      <c r="G187" s="349">
        <v>0</v>
      </c>
      <c r="H187" s="349">
        <v>0</v>
      </c>
      <c r="I187" s="349">
        <v>0</v>
      </c>
      <c r="J187" s="349">
        <v>0</v>
      </c>
      <c r="K187" s="349">
        <v>0</v>
      </c>
      <c r="L187" s="349">
        <v>0</v>
      </c>
      <c r="M187" s="349">
        <v>0</v>
      </c>
      <c r="N187" s="349">
        <v>0</v>
      </c>
      <c r="O187" s="349">
        <v>0</v>
      </c>
      <c r="P187" s="349">
        <v>0</v>
      </c>
      <c r="Q187" s="349">
        <v>0</v>
      </c>
      <c r="R187" s="349">
        <v>0</v>
      </c>
      <c r="S187" s="349">
        <v>0</v>
      </c>
      <c r="T187" s="349">
        <v>0</v>
      </c>
    </row>
    <row r="188" spans="1:20" x14ac:dyDescent="0.3">
      <c r="A188" s="348">
        <v>8732319</v>
      </c>
      <c r="B188" s="348" t="s">
        <v>189</v>
      </c>
      <c r="C188" s="348" t="s">
        <v>426</v>
      </c>
      <c r="D188" s="349">
        <v>0</v>
      </c>
      <c r="E188" s="349">
        <v>0</v>
      </c>
      <c r="F188" s="349">
        <v>0</v>
      </c>
      <c r="G188" s="349">
        <v>0</v>
      </c>
      <c r="H188" s="349">
        <v>0</v>
      </c>
      <c r="I188" s="349">
        <v>0</v>
      </c>
      <c r="J188" s="349">
        <v>0</v>
      </c>
      <c r="K188" s="349">
        <v>0</v>
      </c>
      <c r="L188" s="349">
        <v>0</v>
      </c>
      <c r="M188" s="349">
        <v>0</v>
      </c>
      <c r="N188" s="349">
        <v>0</v>
      </c>
      <c r="O188" s="349">
        <v>0</v>
      </c>
      <c r="P188" s="349">
        <v>0</v>
      </c>
      <c r="Q188" s="349">
        <v>0</v>
      </c>
      <c r="R188" s="349">
        <v>0</v>
      </c>
      <c r="S188" s="349">
        <v>0</v>
      </c>
      <c r="T188" s="349">
        <v>0</v>
      </c>
    </row>
    <row r="189" spans="1:20" x14ac:dyDescent="0.3">
      <c r="A189" s="348">
        <v>8732447</v>
      </c>
      <c r="B189" s="348" t="s">
        <v>224</v>
      </c>
      <c r="C189" s="348" t="s">
        <v>426</v>
      </c>
      <c r="D189" s="349">
        <v>0</v>
      </c>
      <c r="E189" s="349">
        <v>0</v>
      </c>
      <c r="F189" s="349">
        <v>0</v>
      </c>
      <c r="G189" s="349">
        <v>0</v>
      </c>
      <c r="H189" s="349">
        <v>0</v>
      </c>
      <c r="I189" s="349">
        <v>0</v>
      </c>
      <c r="J189" s="349">
        <v>0</v>
      </c>
      <c r="K189" s="349">
        <v>0</v>
      </c>
      <c r="L189" s="349">
        <v>0</v>
      </c>
      <c r="M189" s="349">
        <v>0</v>
      </c>
      <c r="N189" s="349">
        <v>0</v>
      </c>
      <c r="O189" s="349">
        <v>0</v>
      </c>
      <c r="P189" s="349">
        <v>0</v>
      </c>
      <c r="Q189" s="349">
        <v>0</v>
      </c>
      <c r="R189" s="349">
        <v>0</v>
      </c>
      <c r="S189" s="349">
        <v>0</v>
      </c>
      <c r="T189" s="349">
        <v>0</v>
      </c>
    </row>
    <row r="190" spans="1:20" x14ac:dyDescent="0.3">
      <c r="A190" s="348">
        <v>8732448</v>
      </c>
      <c r="B190" s="348" t="s">
        <v>168</v>
      </c>
      <c r="C190" s="348" t="s">
        <v>426</v>
      </c>
      <c r="D190" s="349">
        <v>0</v>
      </c>
      <c r="E190" s="349">
        <v>0</v>
      </c>
      <c r="F190" s="349">
        <v>0</v>
      </c>
      <c r="G190" s="349">
        <v>0</v>
      </c>
      <c r="H190" s="349">
        <v>0</v>
      </c>
      <c r="I190" s="349">
        <v>0</v>
      </c>
      <c r="J190" s="349">
        <v>0</v>
      </c>
      <c r="K190" s="349">
        <v>0</v>
      </c>
      <c r="L190" s="349">
        <v>0</v>
      </c>
      <c r="M190" s="349">
        <v>0</v>
      </c>
      <c r="N190" s="349">
        <v>0</v>
      </c>
      <c r="O190" s="349">
        <v>0</v>
      </c>
      <c r="P190" s="349">
        <v>0</v>
      </c>
      <c r="Q190" s="349">
        <v>0</v>
      </c>
      <c r="R190" s="349">
        <v>0</v>
      </c>
      <c r="S190" s="349">
        <v>0</v>
      </c>
      <c r="T190" s="349">
        <v>0</v>
      </c>
    </row>
    <row r="191" spans="1:20" x14ac:dyDescent="0.3">
      <c r="A191" s="348">
        <v>8732451</v>
      </c>
      <c r="B191" s="348" t="s">
        <v>135</v>
      </c>
      <c r="C191" s="348" t="s">
        <v>426</v>
      </c>
      <c r="D191" s="349">
        <v>0</v>
      </c>
      <c r="E191" s="349">
        <v>0</v>
      </c>
      <c r="F191" s="349">
        <v>0</v>
      </c>
      <c r="G191" s="349">
        <v>0</v>
      </c>
      <c r="H191" s="349">
        <v>0</v>
      </c>
      <c r="I191" s="349">
        <v>0</v>
      </c>
      <c r="J191" s="349">
        <v>0</v>
      </c>
      <c r="K191" s="349">
        <v>0</v>
      </c>
      <c r="L191" s="349">
        <v>0</v>
      </c>
      <c r="M191" s="349">
        <v>0</v>
      </c>
      <c r="N191" s="349">
        <v>0</v>
      </c>
      <c r="O191" s="349">
        <v>0</v>
      </c>
      <c r="P191" s="349">
        <v>0</v>
      </c>
      <c r="Q191" s="349">
        <v>0</v>
      </c>
      <c r="R191" s="349">
        <v>0</v>
      </c>
      <c r="S191" s="349">
        <v>0</v>
      </c>
      <c r="T191" s="349">
        <v>0</v>
      </c>
    </row>
    <row r="192" spans="1:20" x14ac:dyDescent="0.3">
      <c r="A192" s="348">
        <v>8733000</v>
      </c>
      <c r="B192" s="348" t="s">
        <v>98</v>
      </c>
      <c r="C192" s="348" t="s">
        <v>426</v>
      </c>
      <c r="D192" s="349">
        <v>0</v>
      </c>
      <c r="E192" s="349">
        <v>0</v>
      </c>
      <c r="F192" s="349">
        <v>0</v>
      </c>
      <c r="G192" s="349">
        <v>0</v>
      </c>
      <c r="H192" s="349">
        <v>0</v>
      </c>
      <c r="I192" s="349">
        <v>0</v>
      </c>
      <c r="J192" s="349">
        <v>0</v>
      </c>
      <c r="K192" s="349">
        <v>0</v>
      </c>
      <c r="L192" s="349">
        <v>0</v>
      </c>
      <c r="M192" s="349">
        <v>0</v>
      </c>
      <c r="N192" s="349">
        <v>0</v>
      </c>
      <c r="O192" s="349">
        <v>0</v>
      </c>
      <c r="P192" s="349">
        <v>0</v>
      </c>
      <c r="Q192" s="349">
        <v>0</v>
      </c>
      <c r="R192" s="349">
        <v>0</v>
      </c>
      <c r="S192" s="349">
        <v>0</v>
      </c>
      <c r="T192" s="349">
        <v>0</v>
      </c>
    </row>
    <row r="193" spans="1:20" x14ac:dyDescent="0.3">
      <c r="A193" s="348">
        <v>8733002</v>
      </c>
      <c r="B193" s="348" t="s">
        <v>110</v>
      </c>
      <c r="C193" s="348" t="s">
        <v>426</v>
      </c>
      <c r="D193" s="349">
        <v>0</v>
      </c>
      <c r="E193" s="349">
        <v>0</v>
      </c>
      <c r="F193" s="349">
        <v>0</v>
      </c>
      <c r="G193" s="349">
        <v>0</v>
      </c>
      <c r="H193" s="349">
        <v>0</v>
      </c>
      <c r="I193" s="349">
        <v>0</v>
      </c>
      <c r="J193" s="349">
        <v>0</v>
      </c>
      <c r="K193" s="349">
        <v>0</v>
      </c>
      <c r="L193" s="349">
        <v>0</v>
      </c>
      <c r="M193" s="349">
        <v>0</v>
      </c>
      <c r="N193" s="349">
        <v>0</v>
      </c>
      <c r="O193" s="349">
        <v>0</v>
      </c>
      <c r="P193" s="349">
        <v>0</v>
      </c>
      <c r="Q193" s="349">
        <v>0</v>
      </c>
      <c r="R193" s="349">
        <v>0</v>
      </c>
      <c r="S193" s="349">
        <v>0</v>
      </c>
      <c r="T193" s="349">
        <v>0</v>
      </c>
    </row>
    <row r="194" spans="1:20" x14ac:dyDescent="0.3">
      <c r="A194" s="348">
        <v>8733026</v>
      </c>
      <c r="B194" s="348" t="s">
        <v>225</v>
      </c>
      <c r="C194" s="348" t="s">
        <v>426</v>
      </c>
      <c r="D194" s="349">
        <v>0</v>
      </c>
      <c r="E194" s="349">
        <v>0</v>
      </c>
      <c r="F194" s="349">
        <v>0</v>
      </c>
      <c r="G194" s="349">
        <v>0</v>
      </c>
      <c r="H194" s="349">
        <v>0</v>
      </c>
      <c r="I194" s="349">
        <v>0</v>
      </c>
      <c r="J194" s="349">
        <v>0</v>
      </c>
      <c r="K194" s="349">
        <v>0</v>
      </c>
      <c r="L194" s="349">
        <v>0</v>
      </c>
      <c r="M194" s="349">
        <v>0</v>
      </c>
      <c r="N194" s="349">
        <v>0</v>
      </c>
      <c r="O194" s="349">
        <v>0</v>
      </c>
      <c r="P194" s="349">
        <v>0</v>
      </c>
      <c r="Q194" s="349">
        <v>0</v>
      </c>
      <c r="R194" s="349">
        <v>0</v>
      </c>
      <c r="S194" s="349">
        <v>0</v>
      </c>
      <c r="T194" s="349">
        <v>0</v>
      </c>
    </row>
    <row r="195" spans="1:20" x14ac:dyDescent="0.3">
      <c r="A195" s="348">
        <v>8733037</v>
      </c>
      <c r="B195" s="348" t="s">
        <v>286</v>
      </c>
      <c r="C195" s="348" t="s">
        <v>426</v>
      </c>
      <c r="D195" s="349">
        <v>0</v>
      </c>
      <c r="E195" s="349">
        <v>0</v>
      </c>
      <c r="F195" s="349">
        <v>0</v>
      </c>
      <c r="G195" s="349">
        <v>0</v>
      </c>
      <c r="H195" s="349">
        <v>0</v>
      </c>
      <c r="I195" s="349">
        <v>0</v>
      </c>
      <c r="J195" s="349">
        <v>0</v>
      </c>
      <c r="K195" s="349">
        <v>0</v>
      </c>
      <c r="L195" s="349">
        <v>0</v>
      </c>
      <c r="M195" s="349">
        <v>0</v>
      </c>
      <c r="N195" s="349">
        <v>0</v>
      </c>
      <c r="O195" s="349">
        <v>0</v>
      </c>
      <c r="P195" s="349">
        <v>0</v>
      </c>
      <c r="Q195" s="349">
        <v>0</v>
      </c>
      <c r="R195" s="349">
        <v>0</v>
      </c>
      <c r="S195" s="349">
        <v>0</v>
      </c>
      <c r="T195" s="349">
        <v>0</v>
      </c>
    </row>
    <row r="196" spans="1:20" x14ac:dyDescent="0.3">
      <c r="A196" s="348">
        <v>8733046</v>
      </c>
      <c r="B196" s="348" t="s">
        <v>145</v>
      </c>
      <c r="C196" s="348" t="s">
        <v>426</v>
      </c>
      <c r="D196" s="349">
        <v>0</v>
      </c>
      <c r="E196" s="349">
        <v>0</v>
      </c>
      <c r="F196" s="349">
        <v>0</v>
      </c>
      <c r="G196" s="349">
        <v>0</v>
      </c>
      <c r="H196" s="349">
        <v>0</v>
      </c>
      <c r="I196" s="349">
        <v>0</v>
      </c>
      <c r="J196" s="349">
        <v>0</v>
      </c>
      <c r="K196" s="349">
        <v>0</v>
      </c>
      <c r="L196" s="349">
        <v>0</v>
      </c>
      <c r="M196" s="349">
        <v>0</v>
      </c>
      <c r="N196" s="349">
        <v>0</v>
      </c>
      <c r="O196" s="349">
        <v>0</v>
      </c>
      <c r="P196" s="349">
        <v>0</v>
      </c>
      <c r="Q196" s="349">
        <v>0</v>
      </c>
      <c r="R196" s="349">
        <v>0</v>
      </c>
      <c r="S196" s="349">
        <v>0</v>
      </c>
      <c r="T196" s="349">
        <v>0</v>
      </c>
    </row>
    <row r="197" spans="1:20" x14ac:dyDescent="0.3">
      <c r="A197" s="348">
        <v>8733053</v>
      </c>
      <c r="B197" s="348" t="s">
        <v>211</v>
      </c>
      <c r="C197" s="348" t="s">
        <v>426</v>
      </c>
      <c r="D197" s="349">
        <v>0</v>
      </c>
      <c r="E197" s="349">
        <v>0</v>
      </c>
      <c r="F197" s="349">
        <v>0</v>
      </c>
      <c r="G197" s="349">
        <v>0</v>
      </c>
      <c r="H197" s="349">
        <v>0</v>
      </c>
      <c r="I197" s="349">
        <v>0</v>
      </c>
      <c r="J197" s="349">
        <v>0</v>
      </c>
      <c r="K197" s="349">
        <v>0</v>
      </c>
      <c r="L197" s="349">
        <v>0</v>
      </c>
      <c r="M197" s="349">
        <v>0</v>
      </c>
      <c r="N197" s="349">
        <v>0</v>
      </c>
      <c r="O197" s="349">
        <v>0</v>
      </c>
      <c r="P197" s="349">
        <v>0</v>
      </c>
      <c r="Q197" s="349">
        <v>0</v>
      </c>
      <c r="R197" s="349">
        <v>0</v>
      </c>
      <c r="S197" s="349">
        <v>0</v>
      </c>
      <c r="T197" s="349">
        <v>0</v>
      </c>
    </row>
    <row r="198" spans="1:20" x14ac:dyDescent="0.3">
      <c r="A198" s="348">
        <v>8733056</v>
      </c>
      <c r="B198" s="348" t="s">
        <v>178</v>
      </c>
      <c r="C198" s="348" t="s">
        <v>426</v>
      </c>
      <c r="D198" s="349">
        <v>0</v>
      </c>
      <c r="E198" s="349">
        <v>0</v>
      </c>
      <c r="F198" s="349">
        <v>0</v>
      </c>
      <c r="G198" s="349">
        <v>0</v>
      </c>
      <c r="H198" s="349">
        <v>0</v>
      </c>
      <c r="I198" s="349">
        <v>0</v>
      </c>
      <c r="J198" s="349">
        <v>0</v>
      </c>
      <c r="K198" s="349">
        <v>0</v>
      </c>
      <c r="L198" s="349">
        <v>0</v>
      </c>
      <c r="M198" s="349">
        <v>0</v>
      </c>
      <c r="N198" s="349">
        <v>0</v>
      </c>
      <c r="O198" s="349">
        <v>0</v>
      </c>
      <c r="P198" s="349">
        <v>0</v>
      </c>
      <c r="Q198" s="349">
        <v>0</v>
      </c>
      <c r="R198" s="349">
        <v>0</v>
      </c>
      <c r="S198" s="349">
        <v>0</v>
      </c>
      <c r="T198" s="349">
        <v>0</v>
      </c>
    </row>
    <row r="199" spans="1:20" x14ac:dyDescent="0.3">
      <c r="A199" s="348">
        <v>8733063</v>
      </c>
      <c r="B199" s="348" t="s">
        <v>113</v>
      </c>
      <c r="C199" s="348" t="s">
        <v>426</v>
      </c>
      <c r="D199" s="349">
        <v>0</v>
      </c>
      <c r="E199" s="349">
        <v>0</v>
      </c>
      <c r="F199" s="349">
        <v>0</v>
      </c>
      <c r="G199" s="349">
        <v>0</v>
      </c>
      <c r="H199" s="349">
        <v>0</v>
      </c>
      <c r="I199" s="349">
        <v>0</v>
      </c>
      <c r="J199" s="349">
        <v>0</v>
      </c>
      <c r="K199" s="349">
        <v>0</v>
      </c>
      <c r="L199" s="349">
        <v>0</v>
      </c>
      <c r="M199" s="349">
        <v>0</v>
      </c>
      <c r="N199" s="349">
        <v>0</v>
      </c>
      <c r="O199" s="349">
        <v>0</v>
      </c>
      <c r="P199" s="349">
        <v>0</v>
      </c>
      <c r="Q199" s="349">
        <v>0</v>
      </c>
      <c r="R199" s="349">
        <v>0</v>
      </c>
      <c r="S199" s="349">
        <v>0</v>
      </c>
      <c r="T199" s="349">
        <v>0</v>
      </c>
    </row>
    <row r="200" spans="1:20" x14ac:dyDescent="0.3">
      <c r="A200" s="348">
        <v>8733070</v>
      </c>
      <c r="B200" s="348" t="s">
        <v>190</v>
      </c>
      <c r="C200" s="348" t="s">
        <v>426</v>
      </c>
      <c r="D200" s="349">
        <v>0</v>
      </c>
      <c r="E200" s="349">
        <v>0</v>
      </c>
      <c r="F200" s="349">
        <v>0</v>
      </c>
      <c r="G200" s="349">
        <v>0</v>
      </c>
      <c r="H200" s="349">
        <v>0</v>
      </c>
      <c r="I200" s="349">
        <v>0</v>
      </c>
      <c r="J200" s="349">
        <v>0</v>
      </c>
      <c r="K200" s="349">
        <v>0</v>
      </c>
      <c r="L200" s="349">
        <v>0</v>
      </c>
      <c r="M200" s="349">
        <v>0</v>
      </c>
      <c r="N200" s="349">
        <v>0</v>
      </c>
      <c r="O200" s="349">
        <v>0</v>
      </c>
      <c r="P200" s="349">
        <v>0</v>
      </c>
      <c r="Q200" s="349">
        <v>0</v>
      </c>
      <c r="R200" s="349">
        <v>0</v>
      </c>
      <c r="S200" s="349">
        <v>0</v>
      </c>
      <c r="T200" s="349">
        <v>0</v>
      </c>
    </row>
    <row r="201" spans="1:20" x14ac:dyDescent="0.3">
      <c r="A201" s="348">
        <v>8733072</v>
      </c>
      <c r="B201" s="348" t="s">
        <v>271</v>
      </c>
      <c r="C201" s="348" t="s">
        <v>426</v>
      </c>
      <c r="D201" s="349">
        <v>0</v>
      </c>
      <c r="E201" s="349">
        <v>0</v>
      </c>
      <c r="F201" s="349">
        <v>0</v>
      </c>
      <c r="G201" s="349">
        <v>0</v>
      </c>
      <c r="H201" s="349">
        <v>0</v>
      </c>
      <c r="I201" s="349">
        <v>0</v>
      </c>
      <c r="J201" s="349">
        <v>0</v>
      </c>
      <c r="K201" s="349">
        <v>0</v>
      </c>
      <c r="L201" s="349">
        <v>0</v>
      </c>
      <c r="M201" s="349">
        <v>0</v>
      </c>
      <c r="N201" s="349">
        <v>0</v>
      </c>
      <c r="O201" s="349">
        <v>0</v>
      </c>
      <c r="P201" s="349">
        <v>0</v>
      </c>
      <c r="Q201" s="349">
        <v>0</v>
      </c>
      <c r="R201" s="349">
        <v>0</v>
      </c>
      <c r="S201" s="349">
        <v>0</v>
      </c>
      <c r="T201" s="349">
        <v>0</v>
      </c>
    </row>
    <row r="202" spans="1:20" x14ac:dyDescent="0.3">
      <c r="A202" s="348">
        <v>8733083</v>
      </c>
      <c r="B202" s="348" t="s">
        <v>266</v>
      </c>
      <c r="C202" s="348" t="s">
        <v>426</v>
      </c>
      <c r="D202" s="349">
        <v>0</v>
      </c>
      <c r="E202" s="349">
        <v>0</v>
      </c>
      <c r="F202" s="349">
        <v>0</v>
      </c>
      <c r="G202" s="349">
        <v>0</v>
      </c>
      <c r="H202" s="349">
        <v>0</v>
      </c>
      <c r="I202" s="349">
        <v>0</v>
      </c>
      <c r="J202" s="349">
        <v>0</v>
      </c>
      <c r="K202" s="349">
        <v>0</v>
      </c>
      <c r="L202" s="349">
        <v>0</v>
      </c>
      <c r="M202" s="349">
        <v>0</v>
      </c>
      <c r="N202" s="349">
        <v>0</v>
      </c>
      <c r="O202" s="349">
        <v>0</v>
      </c>
      <c r="P202" s="349">
        <v>0</v>
      </c>
      <c r="Q202" s="349">
        <v>0</v>
      </c>
      <c r="R202" s="349">
        <v>0</v>
      </c>
      <c r="S202" s="349">
        <v>0</v>
      </c>
      <c r="T202" s="349">
        <v>0</v>
      </c>
    </row>
    <row r="203" spans="1:20" x14ac:dyDescent="0.3">
      <c r="A203" s="348">
        <v>8733302</v>
      </c>
      <c r="B203" s="348" t="s">
        <v>243</v>
      </c>
      <c r="C203" s="348" t="s">
        <v>426</v>
      </c>
      <c r="D203" s="349">
        <v>0</v>
      </c>
      <c r="E203" s="349">
        <v>0</v>
      </c>
      <c r="F203" s="349">
        <v>0</v>
      </c>
      <c r="G203" s="349">
        <v>0</v>
      </c>
      <c r="H203" s="349">
        <v>0</v>
      </c>
      <c r="I203" s="349">
        <v>0</v>
      </c>
      <c r="J203" s="349">
        <v>0</v>
      </c>
      <c r="K203" s="349">
        <v>0</v>
      </c>
      <c r="L203" s="349">
        <v>0</v>
      </c>
      <c r="M203" s="349">
        <v>0</v>
      </c>
      <c r="N203" s="349">
        <v>0</v>
      </c>
      <c r="O203" s="349">
        <v>0</v>
      </c>
      <c r="P203" s="349">
        <v>0</v>
      </c>
      <c r="Q203" s="349">
        <v>0</v>
      </c>
      <c r="R203" s="349">
        <v>0</v>
      </c>
      <c r="S203" s="349">
        <v>0</v>
      </c>
      <c r="T203" s="349">
        <v>0</v>
      </c>
    </row>
    <row r="204" spans="1:20" x14ac:dyDescent="0.3">
      <c r="A204" s="348">
        <v>8733326</v>
      </c>
      <c r="B204" s="348" t="s">
        <v>310</v>
      </c>
      <c r="C204" s="348" t="s">
        <v>426</v>
      </c>
      <c r="D204" s="349">
        <v>0</v>
      </c>
      <c r="E204" s="349">
        <v>0</v>
      </c>
      <c r="F204" s="349">
        <v>0</v>
      </c>
      <c r="G204" s="349">
        <v>0</v>
      </c>
      <c r="H204" s="349">
        <v>0</v>
      </c>
      <c r="I204" s="349">
        <v>0</v>
      </c>
      <c r="J204" s="349">
        <v>0</v>
      </c>
      <c r="K204" s="349">
        <v>0</v>
      </c>
      <c r="L204" s="349">
        <v>0</v>
      </c>
      <c r="M204" s="349">
        <v>0</v>
      </c>
      <c r="N204" s="349">
        <v>0</v>
      </c>
      <c r="O204" s="349">
        <v>0</v>
      </c>
      <c r="P204" s="349">
        <v>0</v>
      </c>
      <c r="Q204" s="349">
        <v>0</v>
      </c>
      <c r="R204" s="349">
        <v>0</v>
      </c>
      <c r="S204" s="349">
        <v>0</v>
      </c>
      <c r="T204" s="349">
        <v>0</v>
      </c>
    </row>
    <row r="205" spans="1:20" x14ac:dyDescent="0.3">
      <c r="A205" s="348">
        <v>8733360</v>
      </c>
      <c r="B205" s="348" t="s">
        <v>265</v>
      </c>
      <c r="C205" s="348" t="s">
        <v>426</v>
      </c>
      <c r="D205" s="349">
        <v>0</v>
      </c>
      <c r="E205" s="349">
        <v>0</v>
      </c>
      <c r="F205" s="349">
        <v>0</v>
      </c>
      <c r="G205" s="349">
        <v>0</v>
      </c>
      <c r="H205" s="349">
        <v>0</v>
      </c>
      <c r="I205" s="349">
        <v>0</v>
      </c>
      <c r="J205" s="349">
        <v>0</v>
      </c>
      <c r="K205" s="349">
        <v>0</v>
      </c>
      <c r="L205" s="349">
        <v>0</v>
      </c>
      <c r="M205" s="349">
        <v>0</v>
      </c>
      <c r="N205" s="349">
        <v>0</v>
      </c>
      <c r="O205" s="349">
        <v>0</v>
      </c>
      <c r="P205" s="349">
        <v>0</v>
      </c>
      <c r="Q205" s="349">
        <v>0</v>
      </c>
      <c r="R205" s="349">
        <v>0</v>
      </c>
      <c r="S205" s="349">
        <v>0</v>
      </c>
      <c r="T205" s="349">
        <v>0</v>
      </c>
    </row>
    <row r="206" spans="1:20" x14ac:dyDescent="0.3">
      <c r="A206" s="348">
        <v>8733362</v>
      </c>
      <c r="B206" s="348" t="s">
        <v>150</v>
      </c>
      <c r="C206" s="348" t="s">
        <v>426</v>
      </c>
      <c r="D206" s="349">
        <v>0</v>
      </c>
      <c r="E206" s="349">
        <v>0</v>
      </c>
      <c r="F206" s="349">
        <v>0</v>
      </c>
      <c r="G206" s="349">
        <v>0</v>
      </c>
      <c r="H206" s="349">
        <v>0</v>
      </c>
      <c r="I206" s="349">
        <v>0</v>
      </c>
      <c r="J206" s="349">
        <v>0</v>
      </c>
      <c r="K206" s="349">
        <v>0</v>
      </c>
      <c r="L206" s="349">
        <v>0</v>
      </c>
      <c r="M206" s="349">
        <v>0</v>
      </c>
      <c r="N206" s="349">
        <v>0</v>
      </c>
      <c r="O206" s="349">
        <v>0</v>
      </c>
      <c r="P206" s="349">
        <v>0</v>
      </c>
      <c r="Q206" s="349">
        <v>0</v>
      </c>
      <c r="R206" s="349">
        <v>0</v>
      </c>
      <c r="S206" s="349">
        <v>0</v>
      </c>
      <c r="T206" s="349">
        <v>0</v>
      </c>
    </row>
    <row r="207" spans="1:20" x14ac:dyDescent="0.3">
      <c r="A207" s="348">
        <v>8733366</v>
      </c>
      <c r="B207" s="348" t="s">
        <v>272</v>
      </c>
      <c r="C207" s="348" t="s">
        <v>426</v>
      </c>
      <c r="D207" s="349">
        <v>0</v>
      </c>
      <c r="E207" s="349">
        <v>0</v>
      </c>
      <c r="F207" s="349">
        <v>0</v>
      </c>
      <c r="G207" s="349">
        <v>0</v>
      </c>
      <c r="H207" s="349">
        <v>0</v>
      </c>
      <c r="I207" s="349">
        <v>0</v>
      </c>
      <c r="J207" s="349">
        <v>0</v>
      </c>
      <c r="K207" s="349">
        <v>0</v>
      </c>
      <c r="L207" s="349">
        <v>0</v>
      </c>
      <c r="M207" s="349">
        <v>0</v>
      </c>
      <c r="N207" s="349">
        <v>0</v>
      </c>
      <c r="O207" s="349">
        <v>0</v>
      </c>
      <c r="P207" s="349">
        <v>0</v>
      </c>
      <c r="Q207" s="349">
        <v>0</v>
      </c>
      <c r="R207" s="349">
        <v>0</v>
      </c>
      <c r="S207" s="349">
        <v>0</v>
      </c>
      <c r="T207" s="349">
        <v>0</v>
      </c>
    </row>
    <row r="208" spans="1:20" x14ac:dyDescent="0.3">
      <c r="A208" s="348">
        <v>8733367</v>
      </c>
      <c r="B208" s="348" t="s">
        <v>116</v>
      </c>
      <c r="C208" s="348" t="s">
        <v>426</v>
      </c>
      <c r="D208" s="349">
        <v>0</v>
      </c>
      <c r="E208" s="349">
        <v>0</v>
      </c>
      <c r="F208" s="349">
        <v>0</v>
      </c>
      <c r="G208" s="349">
        <v>0</v>
      </c>
      <c r="H208" s="349">
        <v>0</v>
      </c>
      <c r="I208" s="349">
        <v>0</v>
      </c>
      <c r="J208" s="349">
        <v>0</v>
      </c>
      <c r="K208" s="349">
        <v>0</v>
      </c>
      <c r="L208" s="349">
        <v>0</v>
      </c>
      <c r="M208" s="349">
        <v>0</v>
      </c>
      <c r="N208" s="349">
        <v>0</v>
      </c>
      <c r="O208" s="349">
        <v>0</v>
      </c>
      <c r="P208" s="349">
        <v>0</v>
      </c>
      <c r="Q208" s="349">
        <v>0</v>
      </c>
      <c r="R208" s="349">
        <v>0</v>
      </c>
      <c r="S208" s="349">
        <v>0</v>
      </c>
      <c r="T208" s="349">
        <v>0</v>
      </c>
    </row>
    <row r="209" spans="1:20" x14ac:dyDescent="0.3">
      <c r="A209" s="348">
        <v>8733383</v>
      </c>
      <c r="B209" s="348" t="s">
        <v>96</v>
      </c>
      <c r="C209" s="348" t="s">
        <v>426</v>
      </c>
      <c r="D209" s="349">
        <v>0</v>
      </c>
      <c r="E209" s="349">
        <v>0</v>
      </c>
      <c r="F209" s="349">
        <v>0</v>
      </c>
      <c r="G209" s="349">
        <v>0</v>
      </c>
      <c r="H209" s="349">
        <v>0</v>
      </c>
      <c r="I209" s="349">
        <v>0</v>
      </c>
      <c r="J209" s="349">
        <v>0</v>
      </c>
      <c r="K209" s="349">
        <v>0</v>
      </c>
      <c r="L209" s="349">
        <v>0</v>
      </c>
      <c r="M209" s="349">
        <v>0</v>
      </c>
      <c r="N209" s="349">
        <v>0</v>
      </c>
      <c r="O209" s="349">
        <v>0</v>
      </c>
      <c r="P209" s="349">
        <v>0</v>
      </c>
      <c r="Q209" s="349">
        <v>0</v>
      </c>
      <c r="R209" s="349">
        <v>0</v>
      </c>
      <c r="S209" s="349">
        <v>0</v>
      </c>
      <c r="T209" s="349">
        <v>0</v>
      </c>
    </row>
    <row r="210" spans="1:20" x14ac:dyDescent="0.3">
      <c r="A210" s="348">
        <v>8733387</v>
      </c>
      <c r="B210" s="348" t="s">
        <v>204</v>
      </c>
      <c r="C210" s="348" t="s">
        <v>426</v>
      </c>
      <c r="D210" s="349">
        <v>0</v>
      </c>
      <c r="E210" s="349">
        <v>0</v>
      </c>
      <c r="F210" s="349">
        <v>0</v>
      </c>
      <c r="G210" s="349">
        <v>0</v>
      </c>
      <c r="H210" s="349">
        <v>0</v>
      </c>
      <c r="I210" s="349">
        <v>0</v>
      </c>
      <c r="J210" s="349">
        <v>0</v>
      </c>
      <c r="K210" s="349">
        <v>0</v>
      </c>
      <c r="L210" s="349">
        <v>0</v>
      </c>
      <c r="M210" s="349">
        <v>0</v>
      </c>
      <c r="N210" s="349">
        <v>0</v>
      </c>
      <c r="O210" s="349">
        <v>0</v>
      </c>
      <c r="P210" s="349">
        <v>0</v>
      </c>
      <c r="Q210" s="349">
        <v>0</v>
      </c>
      <c r="R210" s="349">
        <v>0</v>
      </c>
      <c r="S210" s="349">
        <v>0</v>
      </c>
      <c r="T210" s="349">
        <v>0</v>
      </c>
    </row>
    <row r="211" spans="1:20" x14ac:dyDescent="0.3">
      <c r="A211" s="348">
        <v>8735201</v>
      </c>
      <c r="B211" s="348" t="s">
        <v>240</v>
      </c>
      <c r="C211" s="348" t="s">
        <v>426</v>
      </c>
      <c r="D211" s="349">
        <v>0</v>
      </c>
      <c r="E211" s="349">
        <v>0</v>
      </c>
      <c r="F211" s="349">
        <v>0</v>
      </c>
      <c r="G211" s="349">
        <v>0</v>
      </c>
      <c r="H211" s="349">
        <v>0</v>
      </c>
      <c r="I211" s="349">
        <v>0</v>
      </c>
      <c r="J211" s="349">
        <v>0</v>
      </c>
      <c r="K211" s="349">
        <v>0</v>
      </c>
      <c r="L211" s="349">
        <v>0</v>
      </c>
      <c r="M211" s="349">
        <v>0</v>
      </c>
      <c r="N211" s="349">
        <v>0</v>
      </c>
      <c r="O211" s="349">
        <v>0</v>
      </c>
      <c r="P211" s="349">
        <v>0</v>
      </c>
      <c r="Q211" s="349">
        <v>0</v>
      </c>
      <c r="R211" s="349">
        <v>0</v>
      </c>
      <c r="S211" s="349">
        <v>0</v>
      </c>
      <c r="T211" s="349">
        <v>0</v>
      </c>
    </row>
    <row r="212" spans="1:20" x14ac:dyDescent="0.3">
      <c r="A212" s="348">
        <v>8735203</v>
      </c>
      <c r="B212" s="348" t="s">
        <v>137</v>
      </c>
      <c r="C212" s="348" t="s">
        <v>426</v>
      </c>
      <c r="D212" s="349">
        <v>0</v>
      </c>
      <c r="E212" s="349">
        <v>0</v>
      </c>
      <c r="F212" s="349">
        <v>0</v>
      </c>
      <c r="G212" s="349">
        <v>0</v>
      </c>
      <c r="H212" s="349">
        <v>0</v>
      </c>
      <c r="I212" s="349">
        <v>0</v>
      </c>
      <c r="J212" s="349">
        <v>0</v>
      </c>
      <c r="K212" s="349">
        <v>0</v>
      </c>
      <c r="L212" s="349">
        <v>0</v>
      </c>
      <c r="M212" s="349">
        <v>0</v>
      </c>
      <c r="N212" s="349">
        <v>0</v>
      </c>
      <c r="O212" s="349">
        <v>0</v>
      </c>
      <c r="P212" s="349">
        <v>0</v>
      </c>
      <c r="Q212" s="349">
        <v>0</v>
      </c>
      <c r="R212" s="349">
        <v>0</v>
      </c>
      <c r="S212" s="349">
        <v>0</v>
      </c>
      <c r="T212" s="349">
        <v>0</v>
      </c>
    </row>
    <row r="213" spans="1:20" x14ac:dyDescent="0.3">
      <c r="A213" s="348">
        <v>8735204</v>
      </c>
      <c r="B213" s="348" t="s">
        <v>138</v>
      </c>
      <c r="C213" s="348" t="s">
        <v>426</v>
      </c>
      <c r="D213" s="349">
        <v>0</v>
      </c>
      <c r="E213" s="349">
        <v>0</v>
      </c>
      <c r="F213" s="349">
        <v>0</v>
      </c>
      <c r="G213" s="349">
        <v>0</v>
      </c>
      <c r="H213" s="349">
        <v>0</v>
      </c>
      <c r="I213" s="349">
        <v>0</v>
      </c>
      <c r="J213" s="349">
        <v>0</v>
      </c>
      <c r="K213" s="349">
        <v>0</v>
      </c>
      <c r="L213" s="349">
        <v>0</v>
      </c>
      <c r="M213" s="349">
        <v>0</v>
      </c>
      <c r="N213" s="349">
        <v>0</v>
      </c>
      <c r="O213" s="349">
        <v>0</v>
      </c>
      <c r="P213" s="349">
        <v>0</v>
      </c>
      <c r="Q213" s="349">
        <v>0</v>
      </c>
      <c r="R213" s="349">
        <v>0</v>
      </c>
      <c r="S213" s="349">
        <v>0</v>
      </c>
      <c r="T213" s="349">
        <v>0</v>
      </c>
    </row>
    <row r="214" spans="1:20" x14ac:dyDescent="0.3">
      <c r="A214" s="348">
        <v>8735205</v>
      </c>
      <c r="B214" s="348" t="s">
        <v>197</v>
      </c>
      <c r="C214" s="348" t="s">
        <v>426</v>
      </c>
      <c r="D214" s="349">
        <v>0</v>
      </c>
      <c r="E214" s="349">
        <v>0</v>
      </c>
      <c r="F214" s="349">
        <v>0</v>
      </c>
      <c r="G214" s="349">
        <v>0</v>
      </c>
      <c r="H214" s="349">
        <v>0</v>
      </c>
      <c r="I214" s="349">
        <v>0</v>
      </c>
      <c r="J214" s="349">
        <v>0</v>
      </c>
      <c r="K214" s="349">
        <v>0</v>
      </c>
      <c r="L214" s="349">
        <v>0</v>
      </c>
      <c r="M214" s="349">
        <v>0</v>
      </c>
      <c r="N214" s="349">
        <v>0</v>
      </c>
      <c r="O214" s="349">
        <v>0</v>
      </c>
      <c r="P214" s="349">
        <v>0</v>
      </c>
      <c r="Q214" s="349">
        <v>0</v>
      </c>
      <c r="R214" s="349">
        <v>0</v>
      </c>
      <c r="S214" s="349">
        <v>0</v>
      </c>
      <c r="T214" s="349">
        <v>0</v>
      </c>
    </row>
    <row r="215" spans="1:20" x14ac:dyDescent="0.3">
      <c r="A215" s="348">
        <v>8734000</v>
      </c>
      <c r="B215" s="348" t="s">
        <v>306</v>
      </c>
      <c r="C215" s="348" t="s">
        <v>427</v>
      </c>
      <c r="D215" s="349">
        <v>0</v>
      </c>
      <c r="E215" s="349">
        <v>0</v>
      </c>
      <c r="F215" s="349">
        <v>0</v>
      </c>
      <c r="G215" s="349">
        <v>0</v>
      </c>
      <c r="H215" s="349">
        <v>0</v>
      </c>
      <c r="I215" s="349">
        <v>0</v>
      </c>
      <c r="J215" s="349">
        <v>0</v>
      </c>
      <c r="K215" s="349">
        <v>0</v>
      </c>
      <c r="L215" s="349">
        <v>0</v>
      </c>
      <c r="M215" s="349">
        <v>0</v>
      </c>
      <c r="N215" s="349">
        <v>0</v>
      </c>
      <c r="O215" s="349">
        <v>0</v>
      </c>
      <c r="P215" s="349">
        <v>0</v>
      </c>
      <c r="Q215" s="349">
        <v>0</v>
      </c>
      <c r="R215" s="349">
        <v>0</v>
      </c>
      <c r="S215" s="349">
        <v>0</v>
      </c>
      <c r="T215" s="349">
        <v>0</v>
      </c>
    </row>
    <row r="216" spans="1:20" x14ac:dyDescent="0.3">
      <c r="A216" s="348">
        <v>8734002</v>
      </c>
      <c r="B216" s="348" t="s">
        <v>109</v>
      </c>
      <c r="C216" s="348" t="s">
        <v>427</v>
      </c>
      <c r="D216" s="349">
        <v>0</v>
      </c>
      <c r="E216" s="349">
        <v>0</v>
      </c>
      <c r="F216" s="349">
        <v>0</v>
      </c>
      <c r="G216" s="349">
        <v>0</v>
      </c>
      <c r="H216" s="349">
        <v>0</v>
      </c>
      <c r="I216" s="349">
        <v>0</v>
      </c>
      <c r="J216" s="349">
        <v>0</v>
      </c>
      <c r="K216" s="349">
        <v>0</v>
      </c>
      <c r="L216" s="349">
        <v>0</v>
      </c>
      <c r="M216" s="349">
        <v>0</v>
      </c>
      <c r="N216" s="349">
        <v>0</v>
      </c>
      <c r="O216" s="349">
        <v>0</v>
      </c>
      <c r="P216" s="349">
        <v>0</v>
      </c>
      <c r="Q216" s="349">
        <v>0</v>
      </c>
      <c r="R216" s="349">
        <v>0</v>
      </c>
      <c r="S216" s="349">
        <v>0</v>
      </c>
      <c r="T216" s="349">
        <v>0</v>
      </c>
    </row>
    <row r="217" spans="1:20" x14ac:dyDescent="0.3">
      <c r="A217" s="348">
        <v>8734003</v>
      </c>
      <c r="B217" s="348" t="s">
        <v>230</v>
      </c>
      <c r="C217" s="348" t="s">
        <v>427</v>
      </c>
      <c r="D217" s="349">
        <v>0</v>
      </c>
      <c r="E217" s="349">
        <v>0</v>
      </c>
      <c r="F217" s="349">
        <v>0</v>
      </c>
      <c r="G217" s="349">
        <v>0</v>
      </c>
      <c r="H217" s="349">
        <v>0</v>
      </c>
      <c r="I217" s="349">
        <v>0</v>
      </c>
      <c r="J217" s="349">
        <v>0</v>
      </c>
      <c r="K217" s="349">
        <v>0</v>
      </c>
      <c r="L217" s="349">
        <v>0</v>
      </c>
      <c r="M217" s="349">
        <v>0</v>
      </c>
      <c r="N217" s="349">
        <v>0</v>
      </c>
      <c r="O217" s="349">
        <v>0</v>
      </c>
      <c r="P217" s="349">
        <v>0</v>
      </c>
      <c r="Q217" s="349">
        <v>0</v>
      </c>
      <c r="R217" s="349">
        <v>0</v>
      </c>
      <c r="S217" s="349">
        <v>0</v>
      </c>
      <c r="T217" s="349">
        <v>0</v>
      </c>
    </row>
    <row r="218" spans="1:20" x14ac:dyDescent="0.3">
      <c r="A218" s="348">
        <v>8734004</v>
      </c>
      <c r="B218" s="348" t="s">
        <v>194</v>
      </c>
      <c r="C218" s="348" t="s">
        <v>427</v>
      </c>
      <c r="D218" s="349">
        <v>0</v>
      </c>
      <c r="E218" s="349">
        <v>0</v>
      </c>
      <c r="F218" s="349">
        <v>0</v>
      </c>
      <c r="G218" s="349">
        <v>0</v>
      </c>
      <c r="H218" s="349">
        <v>0</v>
      </c>
      <c r="I218" s="349">
        <v>0</v>
      </c>
      <c r="J218" s="349">
        <v>0</v>
      </c>
      <c r="K218" s="349">
        <v>0</v>
      </c>
      <c r="L218" s="349">
        <v>0</v>
      </c>
      <c r="M218" s="349">
        <v>0</v>
      </c>
      <c r="N218" s="349">
        <v>0</v>
      </c>
      <c r="O218" s="349">
        <v>0</v>
      </c>
      <c r="P218" s="349">
        <v>0</v>
      </c>
      <c r="Q218" s="349">
        <v>0</v>
      </c>
      <c r="R218" s="349">
        <v>0</v>
      </c>
      <c r="S218" s="349">
        <v>0</v>
      </c>
      <c r="T218" s="349">
        <v>0</v>
      </c>
    </row>
    <row r="219" spans="1:20" x14ac:dyDescent="0.3">
      <c r="A219" s="348">
        <v>8734005</v>
      </c>
      <c r="B219" s="348" t="s">
        <v>233</v>
      </c>
      <c r="C219" s="348" t="s">
        <v>427</v>
      </c>
      <c r="D219" s="349">
        <v>0</v>
      </c>
      <c r="E219" s="349">
        <v>0</v>
      </c>
      <c r="F219" s="349">
        <v>0</v>
      </c>
      <c r="G219" s="349">
        <v>0</v>
      </c>
      <c r="H219" s="349">
        <v>0</v>
      </c>
      <c r="I219" s="349">
        <v>0</v>
      </c>
      <c r="J219" s="349">
        <v>0</v>
      </c>
      <c r="K219" s="349">
        <v>0</v>
      </c>
      <c r="L219" s="349">
        <v>0</v>
      </c>
      <c r="M219" s="349">
        <v>0</v>
      </c>
      <c r="N219" s="349">
        <v>0</v>
      </c>
      <c r="O219" s="349">
        <v>0</v>
      </c>
      <c r="P219" s="349">
        <v>0</v>
      </c>
      <c r="Q219" s="349">
        <v>0</v>
      </c>
      <c r="R219" s="349">
        <v>0</v>
      </c>
      <c r="S219" s="349">
        <v>0</v>
      </c>
      <c r="T219" s="349">
        <v>0</v>
      </c>
    </row>
    <row r="220" spans="1:20" x14ac:dyDescent="0.3">
      <c r="A220" s="348">
        <v>8734006</v>
      </c>
      <c r="B220" s="348" t="s">
        <v>119</v>
      </c>
      <c r="C220" s="348" t="s">
        <v>427</v>
      </c>
      <c r="D220" s="349">
        <v>0</v>
      </c>
      <c r="E220" s="349">
        <v>0</v>
      </c>
      <c r="F220" s="349">
        <v>0</v>
      </c>
      <c r="G220" s="349">
        <v>0</v>
      </c>
      <c r="H220" s="349">
        <v>0</v>
      </c>
      <c r="I220" s="349">
        <v>0</v>
      </c>
      <c r="J220" s="349">
        <v>0</v>
      </c>
      <c r="K220" s="349">
        <v>0</v>
      </c>
      <c r="L220" s="349">
        <v>0</v>
      </c>
      <c r="M220" s="349">
        <v>0</v>
      </c>
      <c r="N220" s="349">
        <v>0</v>
      </c>
      <c r="O220" s="349">
        <v>0</v>
      </c>
      <c r="P220" s="349">
        <v>0</v>
      </c>
      <c r="Q220" s="349">
        <v>0</v>
      </c>
      <c r="R220" s="349">
        <v>0</v>
      </c>
      <c r="S220" s="349">
        <v>0</v>
      </c>
      <c r="T220" s="349">
        <v>0</v>
      </c>
    </row>
    <row r="221" spans="1:20" x14ac:dyDescent="0.3">
      <c r="A221" s="348">
        <v>8734007</v>
      </c>
      <c r="B221" s="348" t="s">
        <v>289</v>
      </c>
      <c r="C221" s="348" t="s">
        <v>427</v>
      </c>
      <c r="D221" s="349">
        <v>0</v>
      </c>
      <c r="E221" s="349">
        <v>0</v>
      </c>
      <c r="F221" s="349">
        <v>0</v>
      </c>
      <c r="G221" s="349">
        <v>0</v>
      </c>
      <c r="H221" s="349">
        <v>0</v>
      </c>
      <c r="I221" s="349">
        <v>0</v>
      </c>
      <c r="J221" s="349">
        <v>0</v>
      </c>
      <c r="K221" s="349">
        <v>0</v>
      </c>
      <c r="L221" s="349">
        <v>0</v>
      </c>
      <c r="M221" s="349">
        <v>0</v>
      </c>
      <c r="N221" s="349">
        <v>0</v>
      </c>
      <c r="O221" s="349">
        <v>0</v>
      </c>
      <c r="P221" s="349">
        <v>0</v>
      </c>
      <c r="Q221" s="349">
        <v>0</v>
      </c>
      <c r="R221" s="349">
        <v>0</v>
      </c>
      <c r="S221" s="349">
        <v>0</v>
      </c>
      <c r="T221" s="349">
        <v>0</v>
      </c>
    </row>
    <row r="222" spans="1:20" x14ac:dyDescent="0.3">
      <c r="A222" s="348">
        <v>8734008</v>
      </c>
      <c r="B222" s="348" t="s">
        <v>120</v>
      </c>
      <c r="C222" s="348" t="s">
        <v>427</v>
      </c>
      <c r="D222" s="349">
        <v>0</v>
      </c>
      <c r="E222" s="349">
        <v>0</v>
      </c>
      <c r="F222" s="349">
        <v>0</v>
      </c>
      <c r="G222" s="349">
        <v>0</v>
      </c>
      <c r="H222" s="349">
        <v>0</v>
      </c>
      <c r="I222" s="349">
        <v>0</v>
      </c>
      <c r="J222" s="349">
        <v>0</v>
      </c>
      <c r="K222" s="349">
        <v>0</v>
      </c>
      <c r="L222" s="349">
        <v>0</v>
      </c>
      <c r="M222" s="349">
        <v>0</v>
      </c>
      <c r="N222" s="349">
        <v>0</v>
      </c>
      <c r="O222" s="349">
        <v>0</v>
      </c>
      <c r="P222" s="349">
        <v>0</v>
      </c>
      <c r="Q222" s="349">
        <v>0</v>
      </c>
      <c r="R222" s="349">
        <v>0</v>
      </c>
      <c r="S222" s="349">
        <v>0</v>
      </c>
      <c r="T222" s="349">
        <v>0</v>
      </c>
    </row>
    <row r="223" spans="1:20" x14ac:dyDescent="0.3">
      <c r="A223" s="348">
        <v>8734010</v>
      </c>
      <c r="B223" s="348" t="s">
        <v>312</v>
      </c>
      <c r="C223" s="348" t="s">
        <v>427</v>
      </c>
      <c r="D223" s="349">
        <v>0</v>
      </c>
      <c r="E223" s="349">
        <v>0</v>
      </c>
      <c r="F223" s="349">
        <v>0</v>
      </c>
      <c r="G223" s="349">
        <v>0</v>
      </c>
      <c r="H223" s="349">
        <v>0</v>
      </c>
      <c r="I223" s="349">
        <v>0</v>
      </c>
      <c r="J223" s="349">
        <v>0</v>
      </c>
      <c r="K223" s="349">
        <v>0</v>
      </c>
      <c r="L223" s="349">
        <v>0</v>
      </c>
      <c r="M223" s="349">
        <v>0</v>
      </c>
      <c r="N223" s="349">
        <v>0</v>
      </c>
      <c r="O223" s="349">
        <v>0</v>
      </c>
      <c r="P223" s="349">
        <v>0</v>
      </c>
      <c r="Q223" s="349">
        <v>0</v>
      </c>
      <c r="R223" s="349">
        <v>0</v>
      </c>
      <c r="S223" s="349">
        <v>0</v>
      </c>
      <c r="T223" s="349">
        <v>0</v>
      </c>
    </row>
    <row r="224" spans="1:20" x14ac:dyDescent="0.3">
      <c r="A224" s="348">
        <v>8734011</v>
      </c>
      <c r="B224" s="348" t="s">
        <v>298</v>
      </c>
      <c r="C224" s="348" t="s">
        <v>427</v>
      </c>
      <c r="D224" s="349">
        <v>0</v>
      </c>
      <c r="E224" s="349">
        <v>0</v>
      </c>
      <c r="F224" s="349">
        <v>0</v>
      </c>
      <c r="G224" s="349">
        <v>0</v>
      </c>
      <c r="H224" s="349">
        <v>0</v>
      </c>
      <c r="I224" s="349">
        <v>0</v>
      </c>
      <c r="J224" s="349">
        <v>0</v>
      </c>
      <c r="K224" s="349">
        <v>0</v>
      </c>
      <c r="L224" s="349">
        <v>0</v>
      </c>
      <c r="M224" s="349">
        <v>0</v>
      </c>
      <c r="N224" s="349">
        <v>0</v>
      </c>
      <c r="O224" s="349">
        <v>0</v>
      </c>
      <c r="P224" s="349">
        <v>0</v>
      </c>
      <c r="Q224" s="349">
        <v>0</v>
      </c>
      <c r="R224" s="349">
        <v>0</v>
      </c>
      <c r="S224" s="349">
        <v>0</v>
      </c>
      <c r="T224" s="349">
        <v>0</v>
      </c>
    </row>
    <row r="225" spans="1:20" x14ac:dyDescent="0.3">
      <c r="A225" s="348">
        <v>8734012</v>
      </c>
      <c r="B225" s="348" t="s">
        <v>148</v>
      </c>
      <c r="C225" s="348" t="s">
        <v>427</v>
      </c>
      <c r="D225" s="349">
        <v>0</v>
      </c>
      <c r="E225" s="349">
        <v>0</v>
      </c>
      <c r="F225" s="349">
        <v>0</v>
      </c>
      <c r="G225" s="349">
        <v>0</v>
      </c>
      <c r="H225" s="349">
        <v>0</v>
      </c>
      <c r="I225" s="349">
        <v>0</v>
      </c>
      <c r="J225" s="349">
        <v>0</v>
      </c>
      <c r="K225" s="349">
        <v>0</v>
      </c>
      <c r="L225" s="349">
        <v>0</v>
      </c>
      <c r="M225" s="349">
        <v>0</v>
      </c>
      <c r="N225" s="349">
        <v>0</v>
      </c>
      <c r="O225" s="349">
        <v>0</v>
      </c>
      <c r="P225" s="349">
        <v>0</v>
      </c>
      <c r="Q225" s="349">
        <v>0</v>
      </c>
      <c r="R225" s="349">
        <v>0</v>
      </c>
      <c r="S225" s="349">
        <v>0</v>
      </c>
      <c r="T225" s="349">
        <v>0</v>
      </c>
    </row>
    <row r="226" spans="1:20" x14ac:dyDescent="0.3">
      <c r="A226" s="348">
        <v>8734014</v>
      </c>
      <c r="B226" s="348" t="s">
        <v>152</v>
      </c>
      <c r="C226" s="348" t="s">
        <v>427</v>
      </c>
      <c r="D226" s="349">
        <v>0</v>
      </c>
      <c r="E226" s="349">
        <v>0</v>
      </c>
      <c r="F226" s="349">
        <v>0</v>
      </c>
      <c r="G226" s="349">
        <v>0</v>
      </c>
      <c r="H226" s="349">
        <v>0</v>
      </c>
      <c r="I226" s="349">
        <v>0</v>
      </c>
      <c r="J226" s="349">
        <v>0</v>
      </c>
      <c r="K226" s="349">
        <v>0</v>
      </c>
      <c r="L226" s="349">
        <v>0</v>
      </c>
      <c r="M226" s="349">
        <v>0</v>
      </c>
      <c r="N226" s="349">
        <v>0</v>
      </c>
      <c r="O226" s="349">
        <v>0</v>
      </c>
      <c r="P226" s="349">
        <v>0</v>
      </c>
      <c r="Q226" s="349">
        <v>0</v>
      </c>
      <c r="R226" s="349">
        <v>0</v>
      </c>
      <c r="S226" s="349">
        <v>0</v>
      </c>
      <c r="T226" s="349">
        <v>0</v>
      </c>
    </row>
    <row r="227" spans="1:20" x14ac:dyDescent="0.3">
      <c r="A227" s="348">
        <v>8734016</v>
      </c>
      <c r="B227" s="348" t="s">
        <v>488</v>
      </c>
      <c r="C227" s="348" t="s">
        <v>427</v>
      </c>
      <c r="D227" s="349">
        <v>0</v>
      </c>
      <c r="E227" s="349">
        <v>0</v>
      </c>
      <c r="F227" s="349">
        <v>0</v>
      </c>
      <c r="G227" s="349">
        <v>0</v>
      </c>
      <c r="H227" s="349">
        <v>0</v>
      </c>
      <c r="I227" s="349">
        <v>0</v>
      </c>
      <c r="J227" s="349">
        <v>0</v>
      </c>
      <c r="K227" s="349">
        <v>0</v>
      </c>
      <c r="L227" s="349">
        <v>0</v>
      </c>
      <c r="M227" s="349">
        <v>0</v>
      </c>
      <c r="N227" s="349">
        <v>0</v>
      </c>
      <c r="O227" s="349">
        <v>0</v>
      </c>
      <c r="P227" s="349">
        <v>0</v>
      </c>
      <c r="Q227" s="349">
        <v>0</v>
      </c>
      <c r="R227" s="349">
        <v>0</v>
      </c>
      <c r="S227" s="349">
        <v>0</v>
      </c>
      <c r="T227" s="349">
        <v>0</v>
      </c>
    </row>
    <row r="228" spans="1:20" x14ac:dyDescent="0.3">
      <c r="A228" s="348">
        <v>8734017</v>
      </c>
      <c r="B228" s="348" t="s">
        <v>443</v>
      </c>
      <c r="C228" s="348" t="s">
        <v>427</v>
      </c>
      <c r="D228" s="349">
        <v>0</v>
      </c>
      <c r="E228" s="349">
        <v>0</v>
      </c>
      <c r="F228" s="349">
        <v>0</v>
      </c>
      <c r="G228" s="349">
        <v>0</v>
      </c>
      <c r="H228" s="349">
        <v>0</v>
      </c>
      <c r="I228" s="349">
        <v>0</v>
      </c>
      <c r="J228" s="349">
        <v>0</v>
      </c>
      <c r="K228" s="349">
        <v>0</v>
      </c>
      <c r="L228" s="349">
        <v>0</v>
      </c>
      <c r="M228" s="349">
        <v>0</v>
      </c>
      <c r="N228" s="349">
        <v>0</v>
      </c>
      <c r="O228" s="349">
        <v>0</v>
      </c>
      <c r="P228" s="349">
        <v>0</v>
      </c>
      <c r="Q228" s="349">
        <v>0</v>
      </c>
      <c r="R228" s="349">
        <v>0</v>
      </c>
      <c r="S228" s="349">
        <v>0</v>
      </c>
      <c r="T228" s="349">
        <v>0</v>
      </c>
    </row>
    <row r="229" spans="1:20" x14ac:dyDescent="0.3">
      <c r="A229" s="348">
        <v>8734027</v>
      </c>
      <c r="B229" s="348" t="s">
        <v>242</v>
      </c>
      <c r="C229" s="348" t="s">
        <v>427</v>
      </c>
      <c r="D229" s="349">
        <v>0</v>
      </c>
      <c r="E229" s="349">
        <v>0</v>
      </c>
      <c r="F229" s="349">
        <v>0</v>
      </c>
      <c r="G229" s="349">
        <v>0</v>
      </c>
      <c r="H229" s="349">
        <v>0</v>
      </c>
      <c r="I229" s="349">
        <v>0</v>
      </c>
      <c r="J229" s="349">
        <v>0</v>
      </c>
      <c r="K229" s="349">
        <v>0</v>
      </c>
      <c r="L229" s="349">
        <v>0</v>
      </c>
      <c r="M229" s="349">
        <v>0</v>
      </c>
      <c r="N229" s="349">
        <v>0</v>
      </c>
      <c r="O229" s="349">
        <v>0</v>
      </c>
      <c r="P229" s="349">
        <v>0</v>
      </c>
      <c r="Q229" s="349">
        <v>0</v>
      </c>
      <c r="R229" s="349">
        <v>0</v>
      </c>
      <c r="S229" s="349">
        <v>0</v>
      </c>
      <c r="T229" s="349">
        <v>0</v>
      </c>
    </row>
    <row r="230" spans="1:20" x14ac:dyDescent="0.3">
      <c r="A230" s="348">
        <v>8734029</v>
      </c>
      <c r="B230" s="348" t="s">
        <v>124</v>
      </c>
      <c r="C230" s="348" t="s">
        <v>427</v>
      </c>
      <c r="D230" s="349">
        <v>0</v>
      </c>
      <c r="E230" s="349">
        <v>0</v>
      </c>
      <c r="F230" s="349">
        <v>0</v>
      </c>
      <c r="G230" s="349">
        <v>0</v>
      </c>
      <c r="H230" s="349">
        <v>0</v>
      </c>
      <c r="I230" s="349">
        <v>0</v>
      </c>
      <c r="J230" s="349">
        <v>0</v>
      </c>
      <c r="K230" s="349">
        <v>0</v>
      </c>
      <c r="L230" s="349">
        <v>0</v>
      </c>
      <c r="M230" s="349">
        <v>0</v>
      </c>
      <c r="N230" s="349">
        <v>0</v>
      </c>
      <c r="O230" s="349">
        <v>0</v>
      </c>
      <c r="P230" s="349">
        <v>0</v>
      </c>
      <c r="Q230" s="349">
        <v>0</v>
      </c>
      <c r="R230" s="349">
        <v>0</v>
      </c>
      <c r="S230" s="349">
        <v>0</v>
      </c>
      <c r="T230" s="349">
        <v>0</v>
      </c>
    </row>
    <row r="231" spans="1:20" x14ac:dyDescent="0.3">
      <c r="A231" s="348">
        <v>8734031</v>
      </c>
      <c r="B231" s="348" t="s">
        <v>129</v>
      </c>
      <c r="C231" s="348" t="s">
        <v>427</v>
      </c>
      <c r="D231" s="349">
        <v>0</v>
      </c>
      <c r="E231" s="349">
        <v>0</v>
      </c>
      <c r="F231" s="349">
        <v>0</v>
      </c>
      <c r="G231" s="349">
        <v>0</v>
      </c>
      <c r="H231" s="349">
        <v>0</v>
      </c>
      <c r="I231" s="349">
        <v>0</v>
      </c>
      <c r="J231" s="349">
        <v>0</v>
      </c>
      <c r="K231" s="349">
        <v>0</v>
      </c>
      <c r="L231" s="349">
        <v>0</v>
      </c>
      <c r="M231" s="349">
        <v>0</v>
      </c>
      <c r="N231" s="349">
        <v>0</v>
      </c>
      <c r="O231" s="349">
        <v>0</v>
      </c>
      <c r="P231" s="349">
        <v>0</v>
      </c>
      <c r="Q231" s="349">
        <v>0</v>
      </c>
      <c r="R231" s="349">
        <v>0</v>
      </c>
      <c r="S231" s="349">
        <v>0</v>
      </c>
      <c r="T231" s="349">
        <v>0</v>
      </c>
    </row>
    <row r="232" spans="1:20" x14ac:dyDescent="0.3">
      <c r="A232" s="348">
        <v>8734038</v>
      </c>
      <c r="B232" s="348" t="s">
        <v>134</v>
      </c>
      <c r="C232" s="348" t="s">
        <v>427</v>
      </c>
      <c r="D232" s="349">
        <v>0</v>
      </c>
      <c r="E232" s="349">
        <v>0</v>
      </c>
      <c r="F232" s="349">
        <v>0</v>
      </c>
      <c r="G232" s="349">
        <v>0</v>
      </c>
      <c r="H232" s="349">
        <v>0</v>
      </c>
      <c r="I232" s="349">
        <v>0</v>
      </c>
      <c r="J232" s="349">
        <v>0</v>
      </c>
      <c r="K232" s="349">
        <v>0</v>
      </c>
      <c r="L232" s="349">
        <v>0</v>
      </c>
      <c r="M232" s="349">
        <v>0</v>
      </c>
      <c r="N232" s="349">
        <v>0</v>
      </c>
      <c r="O232" s="349">
        <v>0</v>
      </c>
      <c r="P232" s="349">
        <v>0</v>
      </c>
      <c r="Q232" s="349">
        <v>0</v>
      </c>
      <c r="R232" s="349">
        <v>0</v>
      </c>
      <c r="S232" s="349">
        <v>0</v>
      </c>
      <c r="T232" s="349">
        <v>0</v>
      </c>
    </row>
    <row r="233" spans="1:20" x14ac:dyDescent="0.3">
      <c r="A233" s="348">
        <v>8734040</v>
      </c>
      <c r="B233" s="348" t="s">
        <v>219</v>
      </c>
      <c r="C233" s="348" t="s">
        <v>427</v>
      </c>
      <c r="D233" s="349">
        <v>0</v>
      </c>
      <c r="E233" s="349">
        <v>0</v>
      </c>
      <c r="F233" s="349">
        <v>0</v>
      </c>
      <c r="G233" s="349">
        <v>0</v>
      </c>
      <c r="H233" s="349">
        <v>0</v>
      </c>
      <c r="I233" s="349">
        <v>0</v>
      </c>
      <c r="J233" s="349">
        <v>0</v>
      </c>
      <c r="K233" s="349">
        <v>0</v>
      </c>
      <c r="L233" s="349">
        <v>0</v>
      </c>
      <c r="M233" s="349">
        <v>0</v>
      </c>
      <c r="N233" s="349">
        <v>0</v>
      </c>
      <c r="O233" s="349">
        <v>0</v>
      </c>
      <c r="P233" s="349">
        <v>0</v>
      </c>
      <c r="Q233" s="349">
        <v>0</v>
      </c>
      <c r="R233" s="349">
        <v>0</v>
      </c>
      <c r="S233" s="349">
        <v>0</v>
      </c>
      <c r="T233" s="349">
        <v>0</v>
      </c>
    </row>
    <row r="234" spans="1:20" x14ac:dyDescent="0.3">
      <c r="A234" s="348">
        <v>8734051</v>
      </c>
      <c r="B234" s="348" t="s">
        <v>260</v>
      </c>
      <c r="C234" s="348" t="s">
        <v>427</v>
      </c>
      <c r="D234" s="349">
        <v>0</v>
      </c>
      <c r="E234" s="349">
        <v>0</v>
      </c>
      <c r="F234" s="349">
        <v>0</v>
      </c>
      <c r="G234" s="349">
        <v>0</v>
      </c>
      <c r="H234" s="349">
        <v>0</v>
      </c>
      <c r="I234" s="349">
        <v>0</v>
      </c>
      <c r="J234" s="349">
        <v>0</v>
      </c>
      <c r="K234" s="349">
        <v>0</v>
      </c>
      <c r="L234" s="349">
        <v>0</v>
      </c>
      <c r="M234" s="349">
        <v>0</v>
      </c>
      <c r="N234" s="349">
        <v>0</v>
      </c>
      <c r="O234" s="349">
        <v>0</v>
      </c>
      <c r="P234" s="349">
        <v>0</v>
      </c>
      <c r="Q234" s="349">
        <v>0</v>
      </c>
      <c r="R234" s="349">
        <v>0</v>
      </c>
      <c r="S234" s="349">
        <v>0</v>
      </c>
      <c r="T234" s="349">
        <v>0</v>
      </c>
    </row>
    <row r="235" spans="1:20" x14ac:dyDescent="0.3">
      <c r="A235" s="348">
        <v>8734055</v>
      </c>
      <c r="B235" s="348" t="s">
        <v>330</v>
      </c>
      <c r="C235" s="348" t="s">
        <v>427</v>
      </c>
      <c r="D235" s="349">
        <v>0</v>
      </c>
      <c r="E235" s="349">
        <v>0</v>
      </c>
      <c r="F235" s="349">
        <v>0</v>
      </c>
      <c r="G235" s="349">
        <v>0</v>
      </c>
      <c r="H235" s="349">
        <v>0</v>
      </c>
      <c r="I235" s="349">
        <v>0</v>
      </c>
      <c r="J235" s="349">
        <v>0</v>
      </c>
      <c r="K235" s="349">
        <v>0</v>
      </c>
      <c r="L235" s="349">
        <v>0</v>
      </c>
      <c r="M235" s="349">
        <v>0</v>
      </c>
      <c r="N235" s="349">
        <v>0</v>
      </c>
      <c r="O235" s="349">
        <v>0</v>
      </c>
      <c r="P235" s="349">
        <v>0</v>
      </c>
      <c r="Q235" s="349">
        <v>0</v>
      </c>
      <c r="R235" s="349">
        <v>0</v>
      </c>
      <c r="S235" s="349">
        <v>0</v>
      </c>
      <c r="T235" s="349">
        <v>0</v>
      </c>
    </row>
    <row r="236" spans="1:20" x14ac:dyDescent="0.3">
      <c r="A236" s="348">
        <v>8734064</v>
      </c>
      <c r="B236" s="348" t="s">
        <v>270</v>
      </c>
      <c r="C236" s="348" t="s">
        <v>427</v>
      </c>
      <c r="D236" s="349">
        <v>0</v>
      </c>
      <c r="E236" s="349">
        <v>0</v>
      </c>
      <c r="F236" s="349">
        <v>0</v>
      </c>
      <c r="G236" s="349">
        <v>0</v>
      </c>
      <c r="H236" s="349">
        <v>0</v>
      </c>
      <c r="I236" s="349">
        <v>0</v>
      </c>
      <c r="J236" s="349">
        <v>0</v>
      </c>
      <c r="K236" s="349">
        <v>0</v>
      </c>
      <c r="L236" s="349">
        <v>0</v>
      </c>
      <c r="M236" s="349">
        <v>0</v>
      </c>
      <c r="N236" s="349">
        <v>0</v>
      </c>
      <c r="O236" s="349">
        <v>0</v>
      </c>
      <c r="P236" s="349">
        <v>0</v>
      </c>
      <c r="Q236" s="349">
        <v>0</v>
      </c>
      <c r="R236" s="349">
        <v>0</v>
      </c>
      <c r="S236" s="349">
        <v>0</v>
      </c>
      <c r="T236" s="349">
        <v>0</v>
      </c>
    </row>
    <row r="237" spans="1:20" x14ac:dyDescent="0.3">
      <c r="A237" s="348">
        <v>8734503</v>
      </c>
      <c r="B237" s="348" t="s">
        <v>187</v>
      </c>
      <c r="C237" s="348" t="s">
        <v>427</v>
      </c>
      <c r="D237" s="349">
        <v>0</v>
      </c>
      <c r="E237" s="349">
        <v>0</v>
      </c>
      <c r="F237" s="349">
        <v>0</v>
      </c>
      <c r="G237" s="349">
        <v>0</v>
      </c>
      <c r="H237" s="349">
        <v>0</v>
      </c>
      <c r="I237" s="349">
        <v>0</v>
      </c>
      <c r="J237" s="349">
        <v>0</v>
      </c>
      <c r="K237" s="349">
        <v>0</v>
      </c>
      <c r="L237" s="349">
        <v>0</v>
      </c>
      <c r="M237" s="349">
        <v>0</v>
      </c>
      <c r="N237" s="349">
        <v>0</v>
      </c>
      <c r="O237" s="349">
        <v>0</v>
      </c>
      <c r="P237" s="349">
        <v>0</v>
      </c>
      <c r="Q237" s="349">
        <v>0</v>
      </c>
      <c r="R237" s="349">
        <v>0</v>
      </c>
      <c r="S237" s="349">
        <v>0</v>
      </c>
      <c r="T237" s="349">
        <v>0</v>
      </c>
    </row>
    <row r="238" spans="1:20" x14ac:dyDescent="0.3">
      <c r="A238" s="348">
        <v>8734602</v>
      </c>
      <c r="B238" s="348" t="s">
        <v>268</v>
      </c>
      <c r="C238" s="348" t="s">
        <v>427</v>
      </c>
      <c r="D238" s="349">
        <v>0</v>
      </c>
      <c r="E238" s="349">
        <v>0</v>
      </c>
      <c r="F238" s="349">
        <v>0</v>
      </c>
      <c r="G238" s="349">
        <v>0</v>
      </c>
      <c r="H238" s="349">
        <v>0</v>
      </c>
      <c r="I238" s="349">
        <v>0</v>
      </c>
      <c r="J238" s="349">
        <v>0</v>
      </c>
      <c r="K238" s="349">
        <v>0</v>
      </c>
      <c r="L238" s="349">
        <v>0</v>
      </c>
      <c r="M238" s="349">
        <v>0</v>
      </c>
      <c r="N238" s="349">
        <v>0</v>
      </c>
      <c r="O238" s="349">
        <v>0</v>
      </c>
      <c r="P238" s="349">
        <v>0</v>
      </c>
      <c r="Q238" s="349">
        <v>0</v>
      </c>
      <c r="R238" s="349">
        <v>0</v>
      </c>
      <c r="S238" s="349">
        <v>0</v>
      </c>
      <c r="T238" s="349">
        <v>0</v>
      </c>
    </row>
    <row r="239" spans="1:20" x14ac:dyDescent="0.3">
      <c r="A239" s="348">
        <v>8734603</v>
      </c>
      <c r="B239" s="348" t="s">
        <v>91</v>
      </c>
      <c r="C239" s="348" t="s">
        <v>427</v>
      </c>
      <c r="D239" s="349">
        <v>0</v>
      </c>
      <c r="E239" s="349">
        <v>0</v>
      </c>
      <c r="F239" s="349">
        <v>0</v>
      </c>
      <c r="G239" s="349">
        <v>0</v>
      </c>
      <c r="H239" s="349">
        <v>0</v>
      </c>
      <c r="I239" s="349">
        <v>0</v>
      </c>
      <c r="J239" s="349">
        <v>0</v>
      </c>
      <c r="K239" s="349">
        <v>0</v>
      </c>
      <c r="L239" s="349">
        <v>0</v>
      </c>
      <c r="M239" s="349">
        <v>0</v>
      </c>
      <c r="N239" s="349">
        <v>0</v>
      </c>
      <c r="O239" s="349">
        <v>0</v>
      </c>
      <c r="P239" s="349">
        <v>0</v>
      </c>
      <c r="Q239" s="349">
        <v>0</v>
      </c>
      <c r="R239" s="349">
        <v>0</v>
      </c>
      <c r="S239" s="349">
        <v>0</v>
      </c>
      <c r="T239" s="349">
        <v>0</v>
      </c>
    </row>
    <row r="240" spans="1:20" x14ac:dyDescent="0.3">
      <c r="A240" s="348">
        <v>8735401</v>
      </c>
      <c r="B240" s="348" t="s">
        <v>104</v>
      </c>
      <c r="C240" s="348" t="s">
        <v>427</v>
      </c>
      <c r="D240" s="349">
        <v>0</v>
      </c>
      <c r="E240" s="349">
        <v>0</v>
      </c>
      <c r="F240" s="349">
        <v>0</v>
      </c>
      <c r="G240" s="349">
        <v>0</v>
      </c>
      <c r="H240" s="349">
        <v>0</v>
      </c>
      <c r="I240" s="349">
        <v>0</v>
      </c>
      <c r="J240" s="349">
        <v>0</v>
      </c>
      <c r="K240" s="349">
        <v>0</v>
      </c>
      <c r="L240" s="349">
        <v>0</v>
      </c>
      <c r="M240" s="349">
        <v>0</v>
      </c>
      <c r="N240" s="349">
        <v>0</v>
      </c>
      <c r="O240" s="349">
        <v>0</v>
      </c>
      <c r="P240" s="349">
        <v>0</v>
      </c>
      <c r="Q240" s="349">
        <v>0</v>
      </c>
      <c r="R240" s="349">
        <v>0</v>
      </c>
      <c r="S240" s="349">
        <v>0</v>
      </c>
      <c r="T240" s="349">
        <v>0</v>
      </c>
    </row>
    <row r="241" spans="1:20" x14ac:dyDescent="0.3">
      <c r="A241" s="348">
        <v>8735403</v>
      </c>
      <c r="B241" s="348" t="s">
        <v>258</v>
      </c>
      <c r="C241" s="348" t="s">
        <v>427</v>
      </c>
      <c r="D241" s="349">
        <v>0</v>
      </c>
      <c r="E241" s="349">
        <v>0</v>
      </c>
      <c r="F241" s="349">
        <v>0</v>
      </c>
      <c r="G241" s="349">
        <v>0</v>
      </c>
      <c r="H241" s="349">
        <v>0</v>
      </c>
      <c r="I241" s="349">
        <v>0</v>
      </c>
      <c r="J241" s="349">
        <v>0</v>
      </c>
      <c r="K241" s="349">
        <v>0</v>
      </c>
      <c r="L241" s="349">
        <v>0</v>
      </c>
      <c r="M241" s="349">
        <v>0</v>
      </c>
      <c r="N241" s="349">
        <v>0</v>
      </c>
      <c r="O241" s="349">
        <v>0</v>
      </c>
      <c r="P241" s="349">
        <v>0</v>
      </c>
      <c r="Q241" s="349">
        <v>0</v>
      </c>
      <c r="R241" s="349">
        <v>0</v>
      </c>
      <c r="S241" s="349">
        <v>0</v>
      </c>
      <c r="T241" s="349">
        <v>0</v>
      </c>
    </row>
    <row r="242" spans="1:20" x14ac:dyDescent="0.3">
      <c r="A242" s="348">
        <v>8735406</v>
      </c>
      <c r="B242" s="348" t="s">
        <v>131</v>
      </c>
      <c r="C242" s="348" t="s">
        <v>427</v>
      </c>
      <c r="D242" s="349">
        <v>0</v>
      </c>
      <c r="E242" s="349">
        <v>0</v>
      </c>
      <c r="F242" s="349">
        <v>0</v>
      </c>
      <c r="G242" s="349">
        <v>0</v>
      </c>
      <c r="H242" s="349">
        <v>0</v>
      </c>
      <c r="I242" s="349">
        <v>0</v>
      </c>
      <c r="J242" s="349">
        <v>0</v>
      </c>
      <c r="K242" s="349">
        <v>0</v>
      </c>
      <c r="L242" s="349">
        <v>0</v>
      </c>
      <c r="M242" s="349">
        <v>0</v>
      </c>
      <c r="N242" s="349">
        <v>0</v>
      </c>
      <c r="O242" s="349">
        <v>0</v>
      </c>
      <c r="P242" s="349">
        <v>0</v>
      </c>
      <c r="Q242" s="349">
        <v>0</v>
      </c>
      <c r="R242" s="349">
        <v>0</v>
      </c>
      <c r="S242" s="349">
        <v>0</v>
      </c>
      <c r="T242" s="349">
        <v>0</v>
      </c>
    </row>
    <row r="243" spans="1:20" x14ac:dyDescent="0.3">
      <c r="A243" s="348">
        <v>8735408</v>
      </c>
      <c r="B243" s="348" t="s">
        <v>255</v>
      </c>
      <c r="C243" s="348" t="s">
        <v>427</v>
      </c>
      <c r="D243" s="349">
        <v>0</v>
      </c>
      <c r="E243" s="349">
        <v>0</v>
      </c>
      <c r="F243" s="349">
        <v>0</v>
      </c>
      <c r="G243" s="349">
        <v>0</v>
      </c>
      <c r="H243" s="349">
        <v>0</v>
      </c>
      <c r="I243" s="349">
        <v>0</v>
      </c>
      <c r="J243" s="349">
        <v>0</v>
      </c>
      <c r="K243" s="349">
        <v>0</v>
      </c>
      <c r="L243" s="349">
        <v>0</v>
      </c>
      <c r="M243" s="349">
        <v>0</v>
      </c>
      <c r="N243" s="349">
        <v>0</v>
      </c>
      <c r="O243" s="349">
        <v>0</v>
      </c>
      <c r="P243" s="349">
        <v>0</v>
      </c>
      <c r="Q243" s="349">
        <v>0</v>
      </c>
      <c r="R243" s="349">
        <v>0</v>
      </c>
      <c r="S243" s="349">
        <v>0</v>
      </c>
      <c r="T243" s="349">
        <v>0</v>
      </c>
    </row>
    <row r="244" spans="1:20" x14ac:dyDescent="0.3">
      <c r="A244" s="348">
        <v>8735411</v>
      </c>
      <c r="B244" s="348" t="s">
        <v>213</v>
      </c>
      <c r="C244" s="348" t="s">
        <v>427</v>
      </c>
      <c r="D244" s="349">
        <v>0</v>
      </c>
      <c r="E244" s="349">
        <v>0</v>
      </c>
      <c r="F244" s="349">
        <v>0</v>
      </c>
      <c r="G244" s="349">
        <v>0</v>
      </c>
      <c r="H244" s="349">
        <v>0</v>
      </c>
      <c r="I244" s="349">
        <v>0</v>
      </c>
      <c r="J244" s="349">
        <v>0</v>
      </c>
      <c r="K244" s="349">
        <v>0</v>
      </c>
      <c r="L244" s="349">
        <v>0</v>
      </c>
      <c r="M244" s="349">
        <v>0</v>
      </c>
      <c r="N244" s="349">
        <v>0</v>
      </c>
      <c r="O244" s="349">
        <v>0</v>
      </c>
      <c r="P244" s="349">
        <v>0</v>
      </c>
      <c r="Q244" s="349">
        <v>0</v>
      </c>
      <c r="R244" s="349">
        <v>0</v>
      </c>
      <c r="S244" s="349">
        <v>0</v>
      </c>
      <c r="T244" s="349">
        <v>0</v>
      </c>
    </row>
    <row r="245" spans="1:20" x14ac:dyDescent="0.3">
      <c r="A245" s="348">
        <v>8735412</v>
      </c>
      <c r="B245" s="348" t="s">
        <v>278</v>
      </c>
      <c r="C245" s="348" t="s">
        <v>427</v>
      </c>
      <c r="D245" s="349">
        <v>0</v>
      </c>
      <c r="E245" s="349">
        <v>0</v>
      </c>
      <c r="F245" s="349">
        <v>0</v>
      </c>
      <c r="G245" s="349">
        <v>0</v>
      </c>
      <c r="H245" s="349">
        <v>0</v>
      </c>
      <c r="I245" s="349">
        <v>0</v>
      </c>
      <c r="J245" s="349">
        <v>0</v>
      </c>
      <c r="K245" s="349">
        <v>0</v>
      </c>
      <c r="L245" s="349">
        <v>0</v>
      </c>
      <c r="M245" s="349">
        <v>0</v>
      </c>
      <c r="N245" s="349">
        <v>0</v>
      </c>
      <c r="O245" s="349">
        <v>0</v>
      </c>
      <c r="P245" s="349">
        <v>0</v>
      </c>
      <c r="Q245" s="349">
        <v>0</v>
      </c>
      <c r="R245" s="349">
        <v>0</v>
      </c>
      <c r="S245" s="349">
        <v>0</v>
      </c>
      <c r="T245" s="349">
        <v>0</v>
      </c>
    </row>
    <row r="246" spans="1:20" x14ac:dyDescent="0.3">
      <c r="A246" s="348">
        <v>8735415</v>
      </c>
      <c r="B246" s="348" t="s">
        <v>261</v>
      </c>
      <c r="C246" s="348" t="s">
        <v>427</v>
      </c>
      <c r="D246" s="349">
        <v>0</v>
      </c>
      <c r="E246" s="349">
        <v>0</v>
      </c>
      <c r="F246" s="349">
        <v>0</v>
      </c>
      <c r="G246" s="349">
        <v>0</v>
      </c>
      <c r="H246" s="349">
        <v>0</v>
      </c>
      <c r="I246" s="349">
        <v>0</v>
      </c>
      <c r="J246" s="349">
        <v>0</v>
      </c>
      <c r="K246" s="349">
        <v>0</v>
      </c>
      <c r="L246" s="349">
        <v>0</v>
      </c>
      <c r="M246" s="349">
        <v>0</v>
      </c>
      <c r="N246" s="349">
        <v>0</v>
      </c>
      <c r="O246" s="349">
        <v>0</v>
      </c>
      <c r="P246" s="349">
        <v>0</v>
      </c>
      <c r="Q246" s="349">
        <v>0</v>
      </c>
      <c r="R246" s="349">
        <v>0</v>
      </c>
      <c r="S246" s="349">
        <v>0</v>
      </c>
      <c r="T246" s="349">
        <v>0</v>
      </c>
    </row>
    <row r="247" spans="1:20" x14ac:dyDescent="0.3">
      <c r="A247" s="348">
        <v>8735416</v>
      </c>
      <c r="B247" s="348" t="s">
        <v>208</v>
      </c>
      <c r="C247" s="348" t="s">
        <v>427</v>
      </c>
      <c r="D247" s="349">
        <v>0</v>
      </c>
      <c r="E247" s="349">
        <v>0</v>
      </c>
      <c r="F247" s="349">
        <v>0</v>
      </c>
      <c r="G247" s="349">
        <v>0</v>
      </c>
      <c r="H247" s="349">
        <v>0</v>
      </c>
      <c r="I247" s="349">
        <v>0</v>
      </c>
      <c r="J247" s="349">
        <v>0</v>
      </c>
      <c r="K247" s="349">
        <v>0</v>
      </c>
      <c r="L247" s="349">
        <v>0</v>
      </c>
      <c r="M247" s="349">
        <v>0</v>
      </c>
      <c r="N247" s="349">
        <v>0</v>
      </c>
      <c r="O247" s="349">
        <v>0</v>
      </c>
      <c r="P247" s="349">
        <v>0</v>
      </c>
      <c r="Q247" s="349">
        <v>0</v>
      </c>
      <c r="R247" s="349">
        <v>0</v>
      </c>
      <c r="S247" s="349">
        <v>0</v>
      </c>
      <c r="T247" s="349">
        <v>0</v>
      </c>
    </row>
    <row r="248" spans="1:20" x14ac:dyDescent="0.3">
      <c r="A248" s="348">
        <v>8734028</v>
      </c>
      <c r="B248" s="348" t="s">
        <v>442</v>
      </c>
      <c r="C248" s="348" t="s">
        <v>428</v>
      </c>
      <c r="D248" s="349">
        <v>0</v>
      </c>
      <c r="E248" s="349">
        <v>0</v>
      </c>
      <c r="F248" s="349">
        <v>0</v>
      </c>
      <c r="G248" s="349">
        <v>0</v>
      </c>
      <c r="H248" s="349">
        <v>0</v>
      </c>
      <c r="I248" s="349">
        <v>0</v>
      </c>
      <c r="J248" s="349">
        <v>0</v>
      </c>
      <c r="K248" s="349">
        <v>0</v>
      </c>
      <c r="L248" s="349">
        <v>0</v>
      </c>
      <c r="M248" s="349">
        <v>0</v>
      </c>
      <c r="N248" s="349">
        <v>0</v>
      </c>
      <c r="O248" s="349">
        <v>0</v>
      </c>
      <c r="P248" s="349">
        <v>0</v>
      </c>
      <c r="Q248" s="349">
        <v>0</v>
      </c>
      <c r="R248" s="349">
        <v>0</v>
      </c>
      <c r="S248" s="349">
        <v>0</v>
      </c>
      <c r="T248" s="349">
        <v>0</v>
      </c>
    </row>
    <row r="249" spans="1:20" x14ac:dyDescent="0.3">
      <c r="A249" s="348">
        <v>8734045</v>
      </c>
      <c r="B249" s="348" t="s">
        <v>136</v>
      </c>
      <c r="C249" s="348" t="s">
        <v>428</v>
      </c>
      <c r="D249" s="349">
        <v>0</v>
      </c>
      <c r="E249" s="349">
        <v>0</v>
      </c>
      <c r="F249" s="349">
        <v>0</v>
      </c>
      <c r="G249" s="349">
        <v>0</v>
      </c>
      <c r="H249" s="349">
        <v>0</v>
      </c>
      <c r="I249" s="349">
        <v>0</v>
      </c>
      <c r="J249" s="349">
        <v>0</v>
      </c>
      <c r="K249" s="349">
        <v>0</v>
      </c>
      <c r="L249" s="349">
        <v>0</v>
      </c>
      <c r="M249" s="349">
        <v>0</v>
      </c>
      <c r="N249" s="349">
        <v>0</v>
      </c>
      <c r="O249" s="349">
        <v>0</v>
      </c>
      <c r="P249" s="349">
        <v>0</v>
      </c>
      <c r="Q249" s="349">
        <v>0</v>
      </c>
      <c r="R249" s="349">
        <v>0</v>
      </c>
      <c r="S249" s="349">
        <v>0</v>
      </c>
      <c r="T249" s="349">
        <v>0</v>
      </c>
    </row>
    <row r="250" spans="1:20" x14ac:dyDescent="0.3">
      <c r="A250" s="225">
        <v>8730225</v>
      </c>
      <c r="B250" s="225" t="s">
        <v>328</v>
      </c>
      <c r="C250" t="s">
        <v>49</v>
      </c>
      <c r="D250">
        <v>0</v>
      </c>
      <c r="E250">
        <v>0</v>
      </c>
      <c r="F250">
        <v>0</v>
      </c>
      <c r="G250">
        <v>0</v>
      </c>
      <c r="H250">
        <v>0</v>
      </c>
      <c r="I250">
        <v>0</v>
      </c>
      <c r="J250">
        <v>0</v>
      </c>
      <c r="K250">
        <v>0</v>
      </c>
      <c r="L250">
        <v>0</v>
      </c>
      <c r="M250">
        <v>0</v>
      </c>
      <c r="N250">
        <v>0</v>
      </c>
      <c r="O250">
        <v>0</v>
      </c>
      <c r="P250">
        <v>0</v>
      </c>
      <c r="Q250">
        <v>0</v>
      </c>
      <c r="R250">
        <v>0</v>
      </c>
      <c r="S250">
        <v>0</v>
      </c>
      <c r="T250">
        <v>0</v>
      </c>
    </row>
    <row r="251" spans="1:20" x14ac:dyDescent="0.3">
      <c r="A251" t="s">
        <v>49</v>
      </c>
      <c r="B251" t="s">
        <v>49</v>
      </c>
      <c r="C251" t="s">
        <v>49</v>
      </c>
      <c r="D251">
        <v>0</v>
      </c>
      <c r="E251">
        <v>0</v>
      </c>
      <c r="F251">
        <v>0</v>
      </c>
      <c r="G251">
        <v>0</v>
      </c>
      <c r="H251">
        <v>0</v>
      </c>
      <c r="I251">
        <v>0</v>
      </c>
      <c r="J251">
        <v>0</v>
      </c>
      <c r="K251">
        <v>0</v>
      </c>
      <c r="L251">
        <v>0</v>
      </c>
      <c r="M251">
        <v>0</v>
      </c>
      <c r="N251">
        <v>0</v>
      </c>
      <c r="O251">
        <v>0</v>
      </c>
      <c r="P251">
        <v>0</v>
      </c>
      <c r="Q251">
        <v>0</v>
      </c>
      <c r="R251">
        <v>0</v>
      </c>
      <c r="S251">
        <v>0</v>
      </c>
      <c r="T251">
        <v>0</v>
      </c>
    </row>
    <row r="252" spans="1:20" x14ac:dyDescent="0.3">
      <c r="A252" t="s">
        <v>49</v>
      </c>
      <c r="B252" t="s">
        <v>49</v>
      </c>
      <c r="C252" t="s">
        <v>49</v>
      </c>
      <c r="D252">
        <v>0</v>
      </c>
      <c r="E252">
        <v>0</v>
      </c>
      <c r="F252">
        <v>0</v>
      </c>
      <c r="G252">
        <v>0</v>
      </c>
      <c r="H252">
        <v>0</v>
      </c>
      <c r="I252">
        <v>0</v>
      </c>
      <c r="J252">
        <v>0</v>
      </c>
      <c r="K252">
        <v>0</v>
      </c>
      <c r="L252">
        <v>0</v>
      </c>
      <c r="M252">
        <v>0</v>
      </c>
      <c r="N252">
        <v>0</v>
      </c>
      <c r="O252">
        <v>0</v>
      </c>
      <c r="P252">
        <v>0</v>
      </c>
      <c r="Q252">
        <v>0</v>
      </c>
      <c r="R252">
        <v>0</v>
      </c>
      <c r="S252">
        <v>0</v>
      </c>
      <c r="T252">
        <v>0</v>
      </c>
    </row>
    <row r="253" spans="1:20" x14ac:dyDescent="0.3">
      <c r="A253" t="s">
        <v>49</v>
      </c>
      <c r="B253" t="s">
        <v>49</v>
      </c>
      <c r="C253" t="s">
        <v>49</v>
      </c>
      <c r="D253">
        <v>0</v>
      </c>
      <c r="E253">
        <v>0</v>
      </c>
      <c r="F253">
        <v>0</v>
      </c>
      <c r="G253">
        <v>0</v>
      </c>
      <c r="H253">
        <v>0</v>
      </c>
      <c r="I253">
        <v>0</v>
      </c>
      <c r="J253">
        <v>0</v>
      </c>
      <c r="K253">
        <v>0</v>
      </c>
      <c r="L253">
        <v>0</v>
      </c>
      <c r="M253">
        <v>0</v>
      </c>
      <c r="N253">
        <v>0</v>
      </c>
      <c r="O253">
        <v>0</v>
      </c>
      <c r="P253">
        <v>0</v>
      </c>
      <c r="Q253">
        <v>0</v>
      </c>
      <c r="R253">
        <v>0</v>
      </c>
      <c r="S253">
        <v>0</v>
      </c>
      <c r="T253">
        <v>0</v>
      </c>
    </row>
    <row r="254" spans="1:20" x14ac:dyDescent="0.3">
      <c r="A254" t="s">
        <v>49</v>
      </c>
      <c r="B254" t="s">
        <v>49</v>
      </c>
      <c r="C254" t="s">
        <v>49</v>
      </c>
      <c r="D254">
        <v>0</v>
      </c>
      <c r="E254">
        <v>0</v>
      </c>
      <c r="F254">
        <v>0</v>
      </c>
      <c r="G254">
        <v>0</v>
      </c>
      <c r="H254">
        <v>0</v>
      </c>
      <c r="I254">
        <v>0</v>
      </c>
      <c r="J254">
        <v>0</v>
      </c>
      <c r="K254">
        <v>0</v>
      </c>
      <c r="L254">
        <v>0</v>
      </c>
      <c r="M254">
        <v>0</v>
      </c>
      <c r="N254">
        <v>0</v>
      </c>
      <c r="O254">
        <v>0</v>
      </c>
      <c r="P254">
        <v>0</v>
      </c>
      <c r="Q254">
        <v>0</v>
      </c>
      <c r="R254">
        <v>0</v>
      </c>
      <c r="S254">
        <v>0</v>
      </c>
      <c r="T254">
        <v>0</v>
      </c>
    </row>
    <row r="255" spans="1:20" x14ac:dyDescent="0.3">
      <c r="A255" t="s">
        <v>49</v>
      </c>
      <c r="B255" t="s">
        <v>49</v>
      </c>
      <c r="C255" t="s">
        <v>49</v>
      </c>
      <c r="D255">
        <v>0</v>
      </c>
      <c r="E255">
        <v>0</v>
      </c>
      <c r="F255">
        <v>0</v>
      </c>
      <c r="G255">
        <v>0</v>
      </c>
      <c r="H255">
        <v>0</v>
      </c>
      <c r="I255">
        <v>0</v>
      </c>
      <c r="J255">
        <v>0</v>
      </c>
      <c r="K255">
        <v>0</v>
      </c>
      <c r="L255">
        <v>0</v>
      </c>
      <c r="M255">
        <v>0</v>
      </c>
      <c r="N255">
        <v>0</v>
      </c>
      <c r="O255">
        <v>0</v>
      </c>
      <c r="P255">
        <v>0</v>
      </c>
      <c r="Q255">
        <v>0</v>
      </c>
      <c r="R255">
        <v>0</v>
      </c>
      <c r="S255">
        <v>0</v>
      </c>
      <c r="T255">
        <v>0</v>
      </c>
    </row>
    <row r="256" spans="1:20" x14ac:dyDescent="0.3">
      <c r="A256" t="s">
        <v>49</v>
      </c>
      <c r="B256" t="s">
        <v>49</v>
      </c>
      <c r="C256" t="s">
        <v>49</v>
      </c>
      <c r="D256">
        <v>0</v>
      </c>
      <c r="E256">
        <v>0</v>
      </c>
      <c r="F256">
        <v>0</v>
      </c>
      <c r="G256">
        <v>0</v>
      </c>
      <c r="H256">
        <v>0</v>
      </c>
      <c r="I256">
        <v>0</v>
      </c>
      <c r="J256">
        <v>0</v>
      </c>
      <c r="K256">
        <v>0</v>
      </c>
      <c r="L256">
        <v>0</v>
      </c>
      <c r="M256">
        <v>0</v>
      </c>
      <c r="N256">
        <v>0</v>
      </c>
      <c r="O256">
        <v>0</v>
      </c>
      <c r="P256">
        <v>0</v>
      </c>
      <c r="Q256">
        <v>0</v>
      </c>
      <c r="R256">
        <v>0</v>
      </c>
      <c r="S256">
        <v>0</v>
      </c>
      <c r="T256">
        <v>0</v>
      </c>
    </row>
    <row r="257" spans="1:20" x14ac:dyDescent="0.3">
      <c r="A257" t="s">
        <v>49</v>
      </c>
      <c r="B257" t="s">
        <v>49</v>
      </c>
      <c r="C257" t="s">
        <v>49</v>
      </c>
      <c r="D257">
        <v>0</v>
      </c>
      <c r="E257">
        <v>0</v>
      </c>
      <c r="F257">
        <v>0</v>
      </c>
      <c r="G257">
        <v>0</v>
      </c>
      <c r="H257">
        <v>0</v>
      </c>
      <c r="I257">
        <v>0</v>
      </c>
      <c r="J257">
        <v>0</v>
      </c>
      <c r="K257">
        <v>0</v>
      </c>
      <c r="L257">
        <v>0</v>
      </c>
      <c r="M257">
        <v>0</v>
      </c>
      <c r="N257">
        <v>0</v>
      </c>
      <c r="O257">
        <v>0</v>
      </c>
      <c r="P257">
        <v>0</v>
      </c>
      <c r="Q257">
        <v>0</v>
      </c>
      <c r="R257">
        <v>0</v>
      </c>
      <c r="S257">
        <v>0</v>
      </c>
      <c r="T257">
        <v>0</v>
      </c>
    </row>
    <row r="258" spans="1:20" x14ac:dyDescent="0.3">
      <c r="A258" t="s">
        <v>49</v>
      </c>
      <c r="B258" t="s">
        <v>49</v>
      </c>
      <c r="C258" t="s">
        <v>49</v>
      </c>
      <c r="D258">
        <v>0</v>
      </c>
      <c r="E258">
        <v>0</v>
      </c>
      <c r="F258">
        <v>0</v>
      </c>
      <c r="G258">
        <v>0</v>
      </c>
      <c r="H258">
        <v>0</v>
      </c>
      <c r="I258">
        <v>0</v>
      </c>
      <c r="J258">
        <v>0</v>
      </c>
      <c r="K258">
        <v>0</v>
      </c>
      <c r="L258">
        <v>0</v>
      </c>
      <c r="M258">
        <v>0</v>
      </c>
      <c r="N258">
        <v>0</v>
      </c>
      <c r="O258">
        <v>0</v>
      </c>
      <c r="P258">
        <v>0</v>
      </c>
      <c r="Q258">
        <v>0</v>
      </c>
      <c r="R258">
        <v>0</v>
      </c>
      <c r="S258">
        <v>0</v>
      </c>
      <c r="T258">
        <v>0</v>
      </c>
    </row>
    <row r="259" spans="1:20" x14ac:dyDescent="0.3">
      <c r="A259" t="s">
        <v>49</v>
      </c>
      <c r="B259" t="s">
        <v>49</v>
      </c>
      <c r="C259" t="s">
        <v>49</v>
      </c>
      <c r="D259">
        <v>0</v>
      </c>
      <c r="E259">
        <v>0</v>
      </c>
      <c r="F259">
        <v>0</v>
      </c>
      <c r="G259">
        <v>0</v>
      </c>
      <c r="H259">
        <v>0</v>
      </c>
      <c r="I259">
        <v>0</v>
      </c>
      <c r="J259">
        <v>0</v>
      </c>
      <c r="K259">
        <v>0</v>
      </c>
      <c r="L259">
        <v>0</v>
      </c>
      <c r="M259">
        <v>0</v>
      </c>
      <c r="N259">
        <v>0</v>
      </c>
      <c r="O259">
        <v>0</v>
      </c>
      <c r="P259">
        <v>0</v>
      </c>
      <c r="Q259">
        <v>0</v>
      </c>
      <c r="R259">
        <v>0</v>
      </c>
      <c r="S259">
        <v>0</v>
      </c>
      <c r="T259">
        <v>0</v>
      </c>
    </row>
    <row r="260" spans="1:20" x14ac:dyDescent="0.3">
      <c r="A260" t="s">
        <v>49</v>
      </c>
      <c r="B260" t="s">
        <v>49</v>
      </c>
      <c r="C260" t="s">
        <v>49</v>
      </c>
      <c r="D260">
        <v>0</v>
      </c>
      <c r="E260">
        <v>0</v>
      </c>
      <c r="F260">
        <v>0</v>
      </c>
      <c r="G260">
        <v>0</v>
      </c>
      <c r="H260">
        <v>0</v>
      </c>
      <c r="I260">
        <v>0</v>
      </c>
      <c r="J260">
        <v>0</v>
      </c>
      <c r="K260">
        <v>0</v>
      </c>
      <c r="L260">
        <v>0</v>
      </c>
      <c r="M260">
        <v>0</v>
      </c>
      <c r="N260">
        <v>0</v>
      </c>
      <c r="O260">
        <v>0</v>
      </c>
      <c r="P260">
        <v>0</v>
      </c>
      <c r="Q260">
        <v>0</v>
      </c>
      <c r="R260">
        <v>0</v>
      </c>
      <c r="S260">
        <v>0</v>
      </c>
      <c r="T260">
        <v>0</v>
      </c>
    </row>
    <row r="261" spans="1:20" x14ac:dyDescent="0.3">
      <c r="A261" t="s">
        <v>49</v>
      </c>
      <c r="B261" t="s">
        <v>49</v>
      </c>
      <c r="C261" t="s">
        <v>49</v>
      </c>
      <c r="D261">
        <v>0</v>
      </c>
      <c r="E261">
        <v>0</v>
      </c>
      <c r="F261">
        <v>0</v>
      </c>
      <c r="G261">
        <v>0</v>
      </c>
      <c r="H261">
        <v>0</v>
      </c>
      <c r="I261">
        <v>0</v>
      </c>
      <c r="J261">
        <v>0</v>
      </c>
      <c r="K261">
        <v>0</v>
      </c>
      <c r="L261">
        <v>0</v>
      </c>
      <c r="M261">
        <v>0</v>
      </c>
      <c r="N261">
        <v>0</v>
      </c>
      <c r="O261">
        <v>0</v>
      </c>
      <c r="P261">
        <v>0</v>
      </c>
      <c r="Q261">
        <v>0</v>
      </c>
      <c r="R261">
        <v>0</v>
      </c>
      <c r="S261">
        <v>0</v>
      </c>
      <c r="T261">
        <v>0</v>
      </c>
    </row>
    <row r="262" spans="1:20" x14ac:dyDescent="0.3">
      <c r="A262" t="s">
        <v>49</v>
      </c>
      <c r="B262" t="s">
        <v>49</v>
      </c>
      <c r="C262" t="s">
        <v>49</v>
      </c>
      <c r="D262">
        <v>0</v>
      </c>
      <c r="E262">
        <v>0</v>
      </c>
      <c r="F262">
        <v>0</v>
      </c>
      <c r="G262">
        <v>0</v>
      </c>
      <c r="H262">
        <v>0</v>
      </c>
      <c r="I262">
        <v>0</v>
      </c>
      <c r="J262">
        <v>0</v>
      </c>
      <c r="K262">
        <v>0</v>
      </c>
      <c r="L262">
        <v>0</v>
      </c>
      <c r="M262">
        <v>0</v>
      </c>
      <c r="N262">
        <v>0</v>
      </c>
      <c r="O262">
        <v>0</v>
      </c>
      <c r="P262">
        <v>0</v>
      </c>
      <c r="Q262">
        <v>0</v>
      </c>
      <c r="R262">
        <v>0</v>
      </c>
      <c r="S262">
        <v>0</v>
      </c>
      <c r="T262">
        <v>0</v>
      </c>
    </row>
    <row r="263" spans="1:20" x14ac:dyDescent="0.3">
      <c r="A263" t="s">
        <v>49</v>
      </c>
      <c r="B263" t="s">
        <v>49</v>
      </c>
      <c r="C263" t="s">
        <v>49</v>
      </c>
      <c r="D263">
        <v>0</v>
      </c>
      <c r="E263">
        <v>0</v>
      </c>
      <c r="F263">
        <v>0</v>
      </c>
      <c r="G263">
        <v>0</v>
      </c>
      <c r="H263">
        <v>0</v>
      </c>
      <c r="I263">
        <v>0</v>
      </c>
      <c r="J263">
        <v>0</v>
      </c>
      <c r="K263">
        <v>0</v>
      </c>
      <c r="L263">
        <v>0</v>
      </c>
      <c r="M263">
        <v>0</v>
      </c>
      <c r="N263">
        <v>0</v>
      </c>
      <c r="O263">
        <v>0</v>
      </c>
      <c r="P263">
        <v>0</v>
      </c>
      <c r="Q263">
        <v>0</v>
      </c>
      <c r="R263">
        <v>0</v>
      </c>
      <c r="S263">
        <v>0</v>
      </c>
      <c r="T263">
        <v>0</v>
      </c>
    </row>
    <row r="264" spans="1:20" x14ac:dyDescent="0.3">
      <c r="A264" t="s">
        <v>49</v>
      </c>
      <c r="B264" t="s">
        <v>49</v>
      </c>
      <c r="C264" t="s">
        <v>49</v>
      </c>
      <c r="D264">
        <v>0</v>
      </c>
      <c r="E264">
        <v>0</v>
      </c>
      <c r="F264">
        <v>0</v>
      </c>
      <c r="G264">
        <v>0</v>
      </c>
      <c r="H264">
        <v>0</v>
      </c>
      <c r="I264">
        <v>0</v>
      </c>
      <c r="J264">
        <v>0</v>
      </c>
      <c r="K264">
        <v>0</v>
      </c>
      <c r="L264">
        <v>0</v>
      </c>
      <c r="M264">
        <v>0</v>
      </c>
      <c r="N264">
        <v>0</v>
      </c>
      <c r="O264">
        <v>0</v>
      </c>
      <c r="P264">
        <v>0</v>
      </c>
      <c r="Q264">
        <v>0</v>
      </c>
      <c r="R264">
        <v>0</v>
      </c>
      <c r="S264">
        <v>0</v>
      </c>
      <c r="T264">
        <v>0</v>
      </c>
    </row>
    <row r="265" spans="1:20" x14ac:dyDescent="0.3">
      <c r="A265" t="s">
        <v>49</v>
      </c>
      <c r="B265" t="s">
        <v>49</v>
      </c>
      <c r="C265" t="s">
        <v>49</v>
      </c>
      <c r="D265">
        <v>0</v>
      </c>
      <c r="E265">
        <v>0</v>
      </c>
      <c r="F265">
        <v>0</v>
      </c>
      <c r="G265">
        <v>0</v>
      </c>
      <c r="H265">
        <v>0</v>
      </c>
      <c r="I265">
        <v>0</v>
      </c>
      <c r="J265">
        <v>0</v>
      </c>
      <c r="K265">
        <v>0</v>
      </c>
      <c r="L265">
        <v>0</v>
      </c>
      <c r="M265">
        <v>0</v>
      </c>
      <c r="N265">
        <v>0</v>
      </c>
      <c r="O265">
        <v>0</v>
      </c>
      <c r="P265">
        <v>0</v>
      </c>
      <c r="Q265">
        <v>0</v>
      </c>
      <c r="R265">
        <v>0</v>
      </c>
      <c r="S265">
        <v>0</v>
      </c>
      <c r="T265">
        <v>0</v>
      </c>
    </row>
    <row r="266" spans="1:20" x14ac:dyDescent="0.3">
      <c r="A266" t="s">
        <v>49</v>
      </c>
      <c r="B266" t="s">
        <v>49</v>
      </c>
      <c r="C266" t="s">
        <v>49</v>
      </c>
      <c r="D266">
        <v>0</v>
      </c>
      <c r="E266">
        <v>0</v>
      </c>
      <c r="F266">
        <v>0</v>
      </c>
      <c r="G266">
        <v>0</v>
      </c>
      <c r="H266">
        <v>0</v>
      </c>
      <c r="I266">
        <v>0</v>
      </c>
      <c r="J266">
        <v>0</v>
      </c>
      <c r="K266">
        <v>0</v>
      </c>
      <c r="L266">
        <v>0</v>
      </c>
      <c r="M266">
        <v>0</v>
      </c>
      <c r="N266">
        <v>0</v>
      </c>
      <c r="O266">
        <v>0</v>
      </c>
      <c r="P266">
        <v>0</v>
      </c>
      <c r="Q266">
        <v>0</v>
      </c>
      <c r="R266">
        <v>0</v>
      </c>
      <c r="S266">
        <v>0</v>
      </c>
      <c r="T266">
        <v>0</v>
      </c>
    </row>
    <row r="267" spans="1:20" x14ac:dyDescent="0.3">
      <c r="A267" t="s">
        <v>49</v>
      </c>
      <c r="B267" t="s">
        <v>49</v>
      </c>
      <c r="C267" t="s">
        <v>49</v>
      </c>
      <c r="D267">
        <v>0</v>
      </c>
      <c r="E267">
        <v>0</v>
      </c>
      <c r="F267">
        <v>0</v>
      </c>
      <c r="G267">
        <v>0</v>
      </c>
      <c r="H267">
        <v>0</v>
      </c>
      <c r="I267">
        <v>0</v>
      </c>
      <c r="J267">
        <v>0</v>
      </c>
      <c r="K267">
        <v>0</v>
      </c>
      <c r="L267">
        <v>0</v>
      </c>
      <c r="M267">
        <v>0</v>
      </c>
      <c r="N267">
        <v>0</v>
      </c>
      <c r="O267">
        <v>0</v>
      </c>
      <c r="P267">
        <v>0</v>
      </c>
      <c r="Q267">
        <v>0</v>
      </c>
      <c r="R267">
        <v>0</v>
      </c>
      <c r="S267">
        <v>0</v>
      </c>
      <c r="T267">
        <v>0</v>
      </c>
    </row>
    <row r="268" spans="1:20" x14ac:dyDescent="0.3">
      <c r="A268" t="s">
        <v>49</v>
      </c>
      <c r="B268" t="s">
        <v>49</v>
      </c>
      <c r="C268" t="s">
        <v>49</v>
      </c>
      <c r="D268">
        <v>0</v>
      </c>
      <c r="E268">
        <v>0</v>
      </c>
      <c r="F268">
        <v>0</v>
      </c>
      <c r="G268">
        <v>0</v>
      </c>
      <c r="H268">
        <v>0</v>
      </c>
      <c r="I268">
        <v>0</v>
      </c>
      <c r="J268">
        <v>0</v>
      </c>
      <c r="K268">
        <v>0</v>
      </c>
      <c r="L268">
        <v>0</v>
      </c>
      <c r="M268">
        <v>0</v>
      </c>
      <c r="N268">
        <v>0</v>
      </c>
      <c r="O268">
        <v>0</v>
      </c>
      <c r="P268">
        <v>0</v>
      </c>
      <c r="Q268">
        <v>0</v>
      </c>
      <c r="R268">
        <v>0</v>
      </c>
      <c r="S268">
        <v>0</v>
      </c>
      <c r="T268">
        <v>0</v>
      </c>
    </row>
    <row r="269" spans="1:20" x14ac:dyDescent="0.3">
      <c r="A269" t="s">
        <v>49</v>
      </c>
      <c r="B269" t="s">
        <v>49</v>
      </c>
      <c r="C269" t="s">
        <v>49</v>
      </c>
      <c r="D269">
        <v>0</v>
      </c>
      <c r="E269">
        <v>0</v>
      </c>
      <c r="F269">
        <v>0</v>
      </c>
      <c r="G269">
        <v>0</v>
      </c>
      <c r="H269">
        <v>0</v>
      </c>
      <c r="I269">
        <v>0</v>
      </c>
      <c r="J269">
        <v>0</v>
      </c>
      <c r="K269">
        <v>0</v>
      </c>
      <c r="L269">
        <v>0</v>
      </c>
      <c r="M269">
        <v>0</v>
      </c>
      <c r="N269">
        <v>0</v>
      </c>
      <c r="O269">
        <v>0</v>
      </c>
      <c r="P269">
        <v>0</v>
      </c>
      <c r="Q269">
        <v>0</v>
      </c>
      <c r="R269">
        <v>0</v>
      </c>
      <c r="S269">
        <v>0</v>
      </c>
      <c r="T269">
        <v>0</v>
      </c>
    </row>
    <row r="270" spans="1:20" x14ac:dyDescent="0.3">
      <c r="A270" t="s">
        <v>49</v>
      </c>
      <c r="B270" t="s">
        <v>49</v>
      </c>
      <c r="C270" t="s">
        <v>49</v>
      </c>
      <c r="D270">
        <v>0</v>
      </c>
      <c r="E270">
        <v>0</v>
      </c>
      <c r="F270">
        <v>0</v>
      </c>
      <c r="G270">
        <v>0</v>
      </c>
      <c r="H270">
        <v>0</v>
      </c>
      <c r="I270">
        <v>0</v>
      </c>
      <c r="J270">
        <v>0</v>
      </c>
      <c r="K270">
        <v>0</v>
      </c>
      <c r="L270">
        <v>0</v>
      </c>
      <c r="M270">
        <v>0</v>
      </c>
      <c r="N270">
        <v>0</v>
      </c>
      <c r="O270">
        <v>0</v>
      </c>
      <c r="P270">
        <v>0</v>
      </c>
      <c r="Q270">
        <v>0</v>
      </c>
      <c r="R270">
        <v>0</v>
      </c>
      <c r="S270">
        <v>0</v>
      </c>
      <c r="T270">
        <v>0</v>
      </c>
    </row>
    <row r="271" spans="1:20" x14ac:dyDescent="0.3">
      <c r="A271" t="s">
        <v>49</v>
      </c>
      <c r="B271" t="s">
        <v>49</v>
      </c>
      <c r="C271" t="s">
        <v>49</v>
      </c>
      <c r="D271">
        <v>0</v>
      </c>
      <c r="E271">
        <v>0</v>
      </c>
      <c r="F271">
        <v>0</v>
      </c>
      <c r="G271">
        <v>0</v>
      </c>
      <c r="H271">
        <v>0</v>
      </c>
      <c r="I271">
        <v>0</v>
      </c>
      <c r="J271">
        <v>0</v>
      </c>
      <c r="K271">
        <v>0</v>
      </c>
      <c r="L271">
        <v>0</v>
      </c>
      <c r="M271">
        <v>0</v>
      </c>
      <c r="N271">
        <v>0</v>
      </c>
      <c r="O271">
        <v>0</v>
      </c>
      <c r="P271">
        <v>0</v>
      </c>
      <c r="Q271">
        <v>0</v>
      </c>
      <c r="R271">
        <v>0</v>
      </c>
      <c r="S271">
        <v>0</v>
      </c>
      <c r="T271">
        <v>0</v>
      </c>
    </row>
    <row r="272" spans="1:20" x14ac:dyDescent="0.3">
      <c r="A272" t="s">
        <v>49</v>
      </c>
      <c r="B272" t="s">
        <v>49</v>
      </c>
      <c r="C272" t="s">
        <v>49</v>
      </c>
      <c r="D272">
        <v>0</v>
      </c>
      <c r="E272">
        <v>0</v>
      </c>
      <c r="F272">
        <v>0</v>
      </c>
      <c r="G272">
        <v>0</v>
      </c>
      <c r="H272">
        <v>0</v>
      </c>
      <c r="I272">
        <v>0</v>
      </c>
      <c r="J272">
        <v>0</v>
      </c>
      <c r="K272">
        <v>0</v>
      </c>
      <c r="L272">
        <v>0</v>
      </c>
      <c r="M272">
        <v>0</v>
      </c>
      <c r="N272">
        <v>0</v>
      </c>
      <c r="O272">
        <v>0</v>
      </c>
      <c r="P272">
        <v>0</v>
      </c>
      <c r="Q272">
        <v>0</v>
      </c>
      <c r="R272">
        <v>0</v>
      </c>
      <c r="S272">
        <v>0</v>
      </c>
      <c r="T272">
        <v>0</v>
      </c>
    </row>
    <row r="273" spans="1:20" x14ac:dyDescent="0.3">
      <c r="A273" t="s">
        <v>49</v>
      </c>
      <c r="B273" t="s">
        <v>49</v>
      </c>
      <c r="C273" t="s">
        <v>49</v>
      </c>
      <c r="D273">
        <v>0</v>
      </c>
      <c r="E273">
        <v>0</v>
      </c>
      <c r="F273">
        <v>0</v>
      </c>
      <c r="G273">
        <v>0</v>
      </c>
      <c r="H273">
        <v>0</v>
      </c>
      <c r="I273">
        <v>0</v>
      </c>
      <c r="J273">
        <v>0</v>
      </c>
      <c r="K273">
        <v>0</v>
      </c>
      <c r="L273">
        <v>0</v>
      </c>
      <c r="M273">
        <v>0</v>
      </c>
      <c r="N273">
        <v>0</v>
      </c>
      <c r="O273">
        <v>0</v>
      </c>
      <c r="P273">
        <v>0</v>
      </c>
      <c r="Q273">
        <v>0</v>
      </c>
      <c r="R273">
        <v>0</v>
      </c>
      <c r="S273">
        <v>0</v>
      </c>
      <c r="T273">
        <v>0</v>
      </c>
    </row>
    <row r="274" spans="1:20" x14ac:dyDescent="0.3">
      <c r="A274" t="s">
        <v>49</v>
      </c>
      <c r="B274" t="s">
        <v>49</v>
      </c>
      <c r="C274" t="s">
        <v>49</v>
      </c>
      <c r="D274">
        <v>0</v>
      </c>
      <c r="E274">
        <v>0</v>
      </c>
      <c r="F274">
        <v>0</v>
      </c>
      <c r="G274">
        <v>0</v>
      </c>
      <c r="H274">
        <v>0</v>
      </c>
      <c r="I274">
        <v>0</v>
      </c>
      <c r="J274">
        <v>0</v>
      </c>
      <c r="K274">
        <v>0</v>
      </c>
      <c r="L274">
        <v>0</v>
      </c>
      <c r="M274">
        <v>0</v>
      </c>
      <c r="N274">
        <v>0</v>
      </c>
      <c r="O274">
        <v>0</v>
      </c>
      <c r="P274">
        <v>0</v>
      </c>
      <c r="Q274">
        <v>0</v>
      </c>
      <c r="R274">
        <v>0</v>
      </c>
      <c r="S274">
        <v>0</v>
      </c>
      <c r="T274">
        <v>0</v>
      </c>
    </row>
    <row r="275" spans="1:20" x14ac:dyDescent="0.3">
      <c r="A275" t="s">
        <v>49</v>
      </c>
      <c r="B275" t="s">
        <v>49</v>
      </c>
      <c r="C275" t="s">
        <v>49</v>
      </c>
      <c r="D275">
        <v>0</v>
      </c>
      <c r="E275">
        <v>0</v>
      </c>
      <c r="F275">
        <v>0</v>
      </c>
      <c r="G275">
        <v>0</v>
      </c>
      <c r="H275">
        <v>0</v>
      </c>
      <c r="I275">
        <v>0</v>
      </c>
      <c r="J275">
        <v>0</v>
      </c>
      <c r="K275">
        <v>0</v>
      </c>
      <c r="L275">
        <v>0</v>
      </c>
      <c r="M275">
        <v>0</v>
      </c>
      <c r="N275">
        <v>0</v>
      </c>
      <c r="O275">
        <v>0</v>
      </c>
      <c r="P275">
        <v>0</v>
      </c>
      <c r="Q275">
        <v>0</v>
      </c>
      <c r="R275">
        <v>0</v>
      </c>
      <c r="S275">
        <v>0</v>
      </c>
      <c r="T275">
        <v>0</v>
      </c>
    </row>
    <row r="276" spans="1:20" x14ac:dyDescent="0.3">
      <c r="A276" t="s">
        <v>49</v>
      </c>
      <c r="B276" t="s">
        <v>49</v>
      </c>
      <c r="C276" t="s">
        <v>49</v>
      </c>
      <c r="D276">
        <v>0</v>
      </c>
      <c r="E276">
        <v>0</v>
      </c>
      <c r="F276">
        <v>0</v>
      </c>
      <c r="G276">
        <v>0</v>
      </c>
      <c r="H276">
        <v>0</v>
      </c>
      <c r="I276">
        <v>0</v>
      </c>
      <c r="J276">
        <v>0</v>
      </c>
      <c r="K276">
        <v>0</v>
      </c>
      <c r="L276">
        <v>0</v>
      </c>
      <c r="M276">
        <v>0</v>
      </c>
      <c r="N276">
        <v>0</v>
      </c>
      <c r="O276">
        <v>0</v>
      </c>
      <c r="P276">
        <v>0</v>
      </c>
      <c r="Q276">
        <v>0</v>
      </c>
      <c r="R276">
        <v>0</v>
      </c>
      <c r="S276">
        <v>0</v>
      </c>
      <c r="T276">
        <v>0</v>
      </c>
    </row>
    <row r="277" spans="1:20" x14ac:dyDescent="0.3">
      <c r="A277" t="s">
        <v>49</v>
      </c>
      <c r="B277" t="s">
        <v>49</v>
      </c>
      <c r="C277" t="s">
        <v>49</v>
      </c>
      <c r="D277">
        <v>0</v>
      </c>
      <c r="E277">
        <v>0</v>
      </c>
      <c r="F277">
        <v>0</v>
      </c>
      <c r="G277">
        <v>0</v>
      </c>
      <c r="H277">
        <v>0</v>
      </c>
      <c r="I277">
        <v>0</v>
      </c>
      <c r="J277">
        <v>0</v>
      </c>
      <c r="K277">
        <v>0</v>
      </c>
      <c r="L277">
        <v>0</v>
      </c>
      <c r="M277">
        <v>0</v>
      </c>
      <c r="N277">
        <v>0</v>
      </c>
      <c r="O277">
        <v>0</v>
      </c>
      <c r="P277">
        <v>0</v>
      </c>
      <c r="Q277">
        <v>0</v>
      </c>
      <c r="R277">
        <v>0</v>
      </c>
      <c r="S277">
        <v>0</v>
      </c>
      <c r="T277">
        <v>0</v>
      </c>
    </row>
    <row r="278" spans="1:20" x14ac:dyDescent="0.3">
      <c r="A278" t="s">
        <v>49</v>
      </c>
      <c r="B278" t="s">
        <v>49</v>
      </c>
      <c r="C278" t="s">
        <v>49</v>
      </c>
      <c r="D278">
        <v>0</v>
      </c>
      <c r="E278">
        <v>0</v>
      </c>
      <c r="F278">
        <v>0</v>
      </c>
      <c r="G278">
        <v>0</v>
      </c>
      <c r="H278">
        <v>0</v>
      </c>
      <c r="I278">
        <v>0</v>
      </c>
      <c r="J278">
        <v>0</v>
      </c>
      <c r="K278">
        <v>0</v>
      </c>
      <c r="L278">
        <v>0</v>
      </c>
      <c r="M278">
        <v>0</v>
      </c>
      <c r="N278">
        <v>0</v>
      </c>
      <c r="O278">
        <v>0</v>
      </c>
      <c r="P278">
        <v>0</v>
      </c>
      <c r="Q278">
        <v>0</v>
      </c>
      <c r="R278">
        <v>0</v>
      </c>
      <c r="S278">
        <v>0</v>
      </c>
      <c r="T278">
        <v>0</v>
      </c>
    </row>
    <row r="279" spans="1:20" x14ac:dyDescent="0.3">
      <c r="A279" t="s">
        <v>49</v>
      </c>
      <c r="B279" t="s">
        <v>49</v>
      </c>
      <c r="C279" t="s">
        <v>49</v>
      </c>
      <c r="D279">
        <v>0</v>
      </c>
      <c r="E279">
        <v>0</v>
      </c>
      <c r="F279">
        <v>0</v>
      </c>
      <c r="G279">
        <v>0</v>
      </c>
      <c r="H279">
        <v>0</v>
      </c>
      <c r="I279">
        <v>0</v>
      </c>
      <c r="J279">
        <v>0</v>
      </c>
      <c r="K279">
        <v>0</v>
      </c>
      <c r="L279">
        <v>0</v>
      </c>
      <c r="M279">
        <v>0</v>
      </c>
      <c r="N279">
        <v>0</v>
      </c>
      <c r="O279">
        <v>0</v>
      </c>
      <c r="P279">
        <v>0</v>
      </c>
      <c r="Q279">
        <v>0</v>
      </c>
      <c r="R279">
        <v>0</v>
      </c>
      <c r="S279">
        <v>0</v>
      </c>
      <c r="T279">
        <v>0</v>
      </c>
    </row>
    <row r="280" spans="1:20" x14ac:dyDescent="0.3">
      <c r="A280" t="s">
        <v>49</v>
      </c>
      <c r="B280" t="s">
        <v>49</v>
      </c>
      <c r="C280" t="s">
        <v>49</v>
      </c>
      <c r="D280">
        <v>0</v>
      </c>
      <c r="E280">
        <v>0</v>
      </c>
      <c r="F280">
        <v>0</v>
      </c>
      <c r="G280">
        <v>0</v>
      </c>
      <c r="H280">
        <v>0</v>
      </c>
      <c r="I280">
        <v>0</v>
      </c>
      <c r="J280">
        <v>0</v>
      </c>
      <c r="K280">
        <v>0</v>
      </c>
      <c r="L280">
        <v>0</v>
      </c>
      <c r="M280">
        <v>0</v>
      </c>
      <c r="N280">
        <v>0</v>
      </c>
      <c r="O280">
        <v>0</v>
      </c>
      <c r="P280">
        <v>0</v>
      </c>
      <c r="Q280">
        <v>0</v>
      </c>
      <c r="R280">
        <v>0</v>
      </c>
      <c r="S280">
        <v>0</v>
      </c>
      <c r="T280">
        <v>0</v>
      </c>
    </row>
    <row r="281" spans="1:20" x14ac:dyDescent="0.3">
      <c r="A281" t="s">
        <v>49</v>
      </c>
      <c r="B281" t="s">
        <v>49</v>
      </c>
      <c r="C281" t="s">
        <v>49</v>
      </c>
      <c r="D281">
        <v>0</v>
      </c>
      <c r="E281">
        <v>0</v>
      </c>
      <c r="F281">
        <v>0</v>
      </c>
      <c r="G281">
        <v>0</v>
      </c>
      <c r="H281">
        <v>0</v>
      </c>
      <c r="I281">
        <v>0</v>
      </c>
      <c r="J281">
        <v>0</v>
      </c>
      <c r="K281">
        <v>0</v>
      </c>
      <c r="L281">
        <v>0</v>
      </c>
      <c r="M281">
        <v>0</v>
      </c>
      <c r="N281">
        <v>0</v>
      </c>
      <c r="O281">
        <v>0</v>
      </c>
      <c r="P281">
        <v>0</v>
      </c>
      <c r="Q281">
        <v>0</v>
      </c>
      <c r="R281">
        <v>0</v>
      </c>
      <c r="S281">
        <v>0</v>
      </c>
      <c r="T281">
        <v>0</v>
      </c>
    </row>
    <row r="282" spans="1:20" x14ac:dyDescent="0.3">
      <c r="A282" t="s">
        <v>49</v>
      </c>
      <c r="B282" t="s">
        <v>49</v>
      </c>
      <c r="C282" t="s">
        <v>49</v>
      </c>
      <c r="D282">
        <v>0</v>
      </c>
      <c r="E282">
        <v>0</v>
      </c>
      <c r="F282">
        <v>0</v>
      </c>
      <c r="G282">
        <v>0</v>
      </c>
      <c r="H282">
        <v>0</v>
      </c>
      <c r="I282">
        <v>0</v>
      </c>
      <c r="J282">
        <v>0</v>
      </c>
      <c r="K282">
        <v>0</v>
      </c>
      <c r="L282">
        <v>0</v>
      </c>
      <c r="M282">
        <v>0</v>
      </c>
      <c r="N282">
        <v>0</v>
      </c>
      <c r="O282">
        <v>0</v>
      </c>
      <c r="P282">
        <v>0</v>
      </c>
      <c r="Q282">
        <v>0</v>
      </c>
      <c r="R282">
        <v>0</v>
      </c>
      <c r="S282">
        <v>0</v>
      </c>
      <c r="T282">
        <v>0</v>
      </c>
    </row>
    <row r="283" spans="1:20" x14ac:dyDescent="0.3">
      <c r="A283" t="s">
        <v>49</v>
      </c>
      <c r="B283" t="s">
        <v>49</v>
      </c>
      <c r="C283" t="s">
        <v>49</v>
      </c>
      <c r="D283">
        <v>0</v>
      </c>
      <c r="E283">
        <v>0</v>
      </c>
      <c r="F283">
        <v>0</v>
      </c>
      <c r="G283">
        <v>0</v>
      </c>
      <c r="H283">
        <v>0</v>
      </c>
      <c r="I283">
        <v>0</v>
      </c>
      <c r="J283">
        <v>0</v>
      </c>
      <c r="K283">
        <v>0</v>
      </c>
      <c r="L283">
        <v>0</v>
      </c>
      <c r="M283">
        <v>0</v>
      </c>
      <c r="N283">
        <v>0</v>
      </c>
      <c r="O283">
        <v>0</v>
      </c>
      <c r="P283">
        <v>0</v>
      </c>
      <c r="Q283">
        <v>0</v>
      </c>
      <c r="R283">
        <v>0</v>
      </c>
      <c r="S283">
        <v>0</v>
      </c>
      <c r="T283">
        <v>0</v>
      </c>
    </row>
    <row r="284" spans="1:20" x14ac:dyDescent="0.3">
      <c r="A284" t="s">
        <v>49</v>
      </c>
      <c r="B284" t="s">
        <v>49</v>
      </c>
      <c r="C284" t="s">
        <v>49</v>
      </c>
      <c r="D284">
        <v>0</v>
      </c>
      <c r="E284">
        <v>0</v>
      </c>
      <c r="F284">
        <v>0</v>
      </c>
      <c r="G284">
        <v>0</v>
      </c>
      <c r="H284">
        <v>0</v>
      </c>
      <c r="I284">
        <v>0</v>
      </c>
      <c r="J284">
        <v>0</v>
      </c>
      <c r="K284">
        <v>0</v>
      </c>
      <c r="L284">
        <v>0</v>
      </c>
      <c r="M284">
        <v>0</v>
      </c>
      <c r="N284">
        <v>0</v>
      </c>
      <c r="O284">
        <v>0</v>
      </c>
      <c r="P284">
        <v>0</v>
      </c>
      <c r="Q284">
        <v>0</v>
      </c>
      <c r="R284">
        <v>0</v>
      </c>
      <c r="S284">
        <v>0</v>
      </c>
      <c r="T284">
        <v>0</v>
      </c>
    </row>
    <row r="285" spans="1:20" x14ac:dyDescent="0.3">
      <c r="A285" t="s">
        <v>49</v>
      </c>
      <c r="B285" t="s">
        <v>49</v>
      </c>
      <c r="C285" t="s">
        <v>49</v>
      </c>
      <c r="D285">
        <v>0</v>
      </c>
      <c r="E285">
        <v>0</v>
      </c>
      <c r="F285">
        <v>0</v>
      </c>
      <c r="G285">
        <v>0</v>
      </c>
      <c r="H285">
        <v>0</v>
      </c>
      <c r="I285">
        <v>0</v>
      </c>
      <c r="J285">
        <v>0</v>
      </c>
      <c r="K285">
        <v>0</v>
      </c>
      <c r="L285">
        <v>0</v>
      </c>
      <c r="M285">
        <v>0</v>
      </c>
      <c r="N285">
        <v>0</v>
      </c>
      <c r="O285">
        <v>0</v>
      </c>
      <c r="P285">
        <v>0</v>
      </c>
      <c r="Q285">
        <v>0</v>
      </c>
      <c r="R285">
        <v>0</v>
      </c>
      <c r="S285">
        <v>0</v>
      </c>
      <c r="T285">
        <v>0</v>
      </c>
    </row>
    <row r="286" spans="1:20" x14ac:dyDescent="0.3">
      <c r="A286" t="s">
        <v>49</v>
      </c>
      <c r="B286" t="s">
        <v>49</v>
      </c>
      <c r="C286" t="s">
        <v>49</v>
      </c>
      <c r="D286">
        <v>0</v>
      </c>
      <c r="E286">
        <v>0</v>
      </c>
      <c r="F286">
        <v>0</v>
      </c>
      <c r="G286">
        <v>0</v>
      </c>
      <c r="H286">
        <v>0</v>
      </c>
      <c r="I286">
        <v>0</v>
      </c>
      <c r="J286">
        <v>0</v>
      </c>
      <c r="K286">
        <v>0</v>
      </c>
      <c r="L286">
        <v>0</v>
      </c>
      <c r="M286">
        <v>0</v>
      </c>
      <c r="N286">
        <v>0</v>
      </c>
      <c r="O286">
        <v>0</v>
      </c>
      <c r="P286">
        <v>0</v>
      </c>
      <c r="Q286">
        <v>0</v>
      </c>
      <c r="R286">
        <v>0</v>
      </c>
      <c r="S286">
        <v>0</v>
      </c>
      <c r="T286">
        <v>0</v>
      </c>
    </row>
    <row r="287" spans="1:20" x14ac:dyDescent="0.3">
      <c r="A287" t="s">
        <v>49</v>
      </c>
      <c r="B287" t="s">
        <v>49</v>
      </c>
      <c r="C287" t="s">
        <v>49</v>
      </c>
      <c r="D287">
        <v>0</v>
      </c>
      <c r="E287">
        <v>0</v>
      </c>
      <c r="F287">
        <v>0</v>
      </c>
      <c r="G287">
        <v>0</v>
      </c>
      <c r="H287">
        <v>0</v>
      </c>
      <c r="I287">
        <v>0</v>
      </c>
      <c r="J287">
        <v>0</v>
      </c>
      <c r="K287">
        <v>0</v>
      </c>
      <c r="L287">
        <v>0</v>
      </c>
      <c r="M287">
        <v>0</v>
      </c>
      <c r="N287">
        <v>0</v>
      </c>
      <c r="O287">
        <v>0</v>
      </c>
      <c r="P287">
        <v>0</v>
      </c>
      <c r="Q287">
        <v>0</v>
      </c>
      <c r="R287">
        <v>0</v>
      </c>
      <c r="S287">
        <v>0</v>
      </c>
      <c r="T287">
        <v>0</v>
      </c>
    </row>
    <row r="288" spans="1:20" x14ac:dyDescent="0.3">
      <c r="A288" t="s">
        <v>49</v>
      </c>
      <c r="B288" t="s">
        <v>49</v>
      </c>
      <c r="C288" t="s">
        <v>49</v>
      </c>
      <c r="D288">
        <v>0</v>
      </c>
      <c r="E288">
        <v>0</v>
      </c>
      <c r="F288">
        <v>0</v>
      </c>
      <c r="G288">
        <v>0</v>
      </c>
      <c r="H288">
        <v>0</v>
      </c>
      <c r="I288">
        <v>0</v>
      </c>
      <c r="J288">
        <v>0</v>
      </c>
      <c r="K288">
        <v>0</v>
      </c>
      <c r="L288">
        <v>0</v>
      </c>
      <c r="M288">
        <v>0</v>
      </c>
      <c r="N288">
        <v>0</v>
      </c>
      <c r="O288">
        <v>0</v>
      </c>
      <c r="P288">
        <v>0</v>
      </c>
      <c r="Q288">
        <v>0</v>
      </c>
      <c r="R288">
        <v>0</v>
      </c>
      <c r="S288">
        <v>0</v>
      </c>
      <c r="T288">
        <v>0</v>
      </c>
    </row>
    <row r="289" spans="1:20" x14ac:dyDescent="0.3">
      <c r="A289" t="s">
        <v>49</v>
      </c>
      <c r="B289" t="s">
        <v>49</v>
      </c>
      <c r="C289" t="s">
        <v>49</v>
      </c>
      <c r="D289">
        <v>0</v>
      </c>
      <c r="E289">
        <v>0</v>
      </c>
      <c r="F289">
        <v>0</v>
      </c>
      <c r="G289">
        <v>0</v>
      </c>
      <c r="H289">
        <v>0</v>
      </c>
      <c r="I289">
        <v>0</v>
      </c>
      <c r="J289">
        <v>0</v>
      </c>
      <c r="K289">
        <v>0</v>
      </c>
      <c r="L289">
        <v>0</v>
      </c>
      <c r="M289">
        <v>0</v>
      </c>
      <c r="N289">
        <v>0</v>
      </c>
      <c r="O289">
        <v>0</v>
      </c>
      <c r="P289">
        <v>0</v>
      </c>
      <c r="Q289">
        <v>0</v>
      </c>
      <c r="R289">
        <v>0</v>
      </c>
      <c r="S289">
        <v>0</v>
      </c>
      <c r="T289">
        <v>0</v>
      </c>
    </row>
    <row r="290" spans="1:20" x14ac:dyDescent="0.3">
      <c r="A290" t="s">
        <v>49</v>
      </c>
      <c r="B290" t="s">
        <v>49</v>
      </c>
      <c r="C290" t="s">
        <v>49</v>
      </c>
      <c r="D290">
        <v>0</v>
      </c>
      <c r="E290">
        <v>0</v>
      </c>
      <c r="F290">
        <v>0</v>
      </c>
      <c r="G290">
        <v>0</v>
      </c>
      <c r="H290">
        <v>0</v>
      </c>
      <c r="I290">
        <v>0</v>
      </c>
      <c r="J290">
        <v>0</v>
      </c>
      <c r="K290">
        <v>0</v>
      </c>
      <c r="L290">
        <v>0</v>
      </c>
      <c r="M290">
        <v>0</v>
      </c>
      <c r="N290">
        <v>0</v>
      </c>
      <c r="O290">
        <v>0</v>
      </c>
      <c r="P290">
        <v>0</v>
      </c>
      <c r="Q290">
        <v>0</v>
      </c>
      <c r="R290">
        <v>0</v>
      </c>
      <c r="S290">
        <v>0</v>
      </c>
      <c r="T290">
        <v>0</v>
      </c>
    </row>
    <row r="291" spans="1:20" x14ac:dyDescent="0.3">
      <c r="A291" t="s">
        <v>49</v>
      </c>
      <c r="B291" t="s">
        <v>49</v>
      </c>
      <c r="C291" t="s">
        <v>49</v>
      </c>
      <c r="D291">
        <v>0</v>
      </c>
      <c r="E291">
        <v>0</v>
      </c>
      <c r="F291">
        <v>0</v>
      </c>
      <c r="G291">
        <v>0</v>
      </c>
      <c r="H291">
        <v>0</v>
      </c>
      <c r="I291">
        <v>0</v>
      </c>
      <c r="J291">
        <v>0</v>
      </c>
      <c r="K291">
        <v>0</v>
      </c>
      <c r="L291">
        <v>0</v>
      </c>
      <c r="M291">
        <v>0</v>
      </c>
      <c r="N291">
        <v>0</v>
      </c>
      <c r="O291">
        <v>0</v>
      </c>
      <c r="P291">
        <v>0</v>
      </c>
      <c r="Q291">
        <v>0</v>
      </c>
      <c r="R291">
        <v>0</v>
      </c>
      <c r="S291">
        <v>0</v>
      </c>
      <c r="T291">
        <v>0</v>
      </c>
    </row>
    <row r="292" spans="1:20" x14ac:dyDescent="0.3">
      <c r="A292" t="s">
        <v>49</v>
      </c>
      <c r="B292" t="s">
        <v>49</v>
      </c>
      <c r="C292" t="s">
        <v>49</v>
      </c>
      <c r="D292">
        <v>0</v>
      </c>
      <c r="E292">
        <v>0</v>
      </c>
      <c r="F292">
        <v>0</v>
      </c>
      <c r="G292">
        <v>0</v>
      </c>
      <c r="H292">
        <v>0</v>
      </c>
      <c r="I292">
        <v>0</v>
      </c>
      <c r="J292">
        <v>0</v>
      </c>
      <c r="K292">
        <v>0</v>
      </c>
      <c r="L292">
        <v>0</v>
      </c>
      <c r="M292">
        <v>0</v>
      </c>
      <c r="N292">
        <v>0</v>
      </c>
      <c r="O292">
        <v>0</v>
      </c>
      <c r="P292">
        <v>0</v>
      </c>
      <c r="Q292">
        <v>0</v>
      </c>
      <c r="R292">
        <v>0</v>
      </c>
      <c r="S292">
        <v>0</v>
      </c>
      <c r="T292">
        <v>0</v>
      </c>
    </row>
    <row r="293" spans="1:20" x14ac:dyDescent="0.3">
      <c r="A293" t="s">
        <v>49</v>
      </c>
      <c r="B293" t="s">
        <v>49</v>
      </c>
      <c r="C293" t="s">
        <v>49</v>
      </c>
      <c r="D293">
        <v>0</v>
      </c>
      <c r="E293">
        <v>0</v>
      </c>
      <c r="F293">
        <v>0</v>
      </c>
      <c r="G293">
        <v>0</v>
      </c>
      <c r="H293">
        <v>0</v>
      </c>
      <c r="I293">
        <v>0</v>
      </c>
      <c r="J293">
        <v>0</v>
      </c>
      <c r="K293">
        <v>0</v>
      </c>
      <c r="L293">
        <v>0</v>
      </c>
      <c r="M293">
        <v>0</v>
      </c>
      <c r="N293">
        <v>0</v>
      </c>
      <c r="O293">
        <v>0</v>
      </c>
      <c r="P293">
        <v>0</v>
      </c>
      <c r="Q293">
        <v>0</v>
      </c>
      <c r="R293">
        <v>0</v>
      </c>
      <c r="S293">
        <v>0</v>
      </c>
      <c r="T293">
        <v>0</v>
      </c>
    </row>
    <row r="294" spans="1:20" x14ac:dyDescent="0.3">
      <c r="A294" t="s">
        <v>49</v>
      </c>
      <c r="B294" t="s">
        <v>49</v>
      </c>
      <c r="C294" t="s">
        <v>49</v>
      </c>
      <c r="D294">
        <v>0</v>
      </c>
      <c r="E294">
        <v>0</v>
      </c>
      <c r="F294">
        <v>0</v>
      </c>
      <c r="G294">
        <v>0</v>
      </c>
      <c r="H294">
        <v>0</v>
      </c>
      <c r="I294">
        <v>0</v>
      </c>
      <c r="J294">
        <v>0</v>
      </c>
      <c r="K294">
        <v>0</v>
      </c>
      <c r="L294">
        <v>0</v>
      </c>
      <c r="M294">
        <v>0</v>
      </c>
      <c r="N294">
        <v>0</v>
      </c>
      <c r="O294">
        <v>0</v>
      </c>
      <c r="P294">
        <v>0</v>
      </c>
      <c r="Q294">
        <v>0</v>
      </c>
      <c r="R294">
        <v>0</v>
      </c>
      <c r="S294">
        <v>0</v>
      </c>
      <c r="T294">
        <v>0</v>
      </c>
    </row>
    <row r="295" spans="1:20" x14ac:dyDescent="0.3">
      <c r="A295" t="s">
        <v>49</v>
      </c>
      <c r="B295" t="s">
        <v>49</v>
      </c>
      <c r="C295" t="s">
        <v>49</v>
      </c>
      <c r="D295">
        <v>0</v>
      </c>
      <c r="E295">
        <v>0</v>
      </c>
      <c r="F295">
        <v>0</v>
      </c>
      <c r="G295">
        <v>0</v>
      </c>
      <c r="H295">
        <v>0</v>
      </c>
      <c r="I295">
        <v>0</v>
      </c>
      <c r="J295">
        <v>0</v>
      </c>
      <c r="K295">
        <v>0</v>
      </c>
      <c r="L295">
        <v>0</v>
      </c>
      <c r="M295">
        <v>0</v>
      </c>
      <c r="N295">
        <v>0</v>
      </c>
      <c r="O295">
        <v>0</v>
      </c>
      <c r="P295">
        <v>0</v>
      </c>
      <c r="Q295">
        <v>0</v>
      </c>
      <c r="R295">
        <v>0</v>
      </c>
      <c r="S295">
        <v>0</v>
      </c>
      <c r="T295">
        <v>0</v>
      </c>
    </row>
    <row r="296" spans="1:20" x14ac:dyDescent="0.3">
      <c r="A296" t="s">
        <v>49</v>
      </c>
      <c r="B296" t="s">
        <v>49</v>
      </c>
      <c r="C296" t="s">
        <v>49</v>
      </c>
      <c r="D296">
        <v>0</v>
      </c>
      <c r="E296">
        <v>0</v>
      </c>
      <c r="F296">
        <v>0</v>
      </c>
      <c r="G296">
        <v>0</v>
      </c>
      <c r="H296">
        <v>0</v>
      </c>
      <c r="I296">
        <v>0</v>
      </c>
      <c r="J296">
        <v>0</v>
      </c>
      <c r="K296">
        <v>0</v>
      </c>
      <c r="L296">
        <v>0</v>
      </c>
      <c r="M296">
        <v>0</v>
      </c>
      <c r="N296">
        <v>0</v>
      </c>
      <c r="O296">
        <v>0</v>
      </c>
      <c r="P296">
        <v>0</v>
      </c>
      <c r="Q296">
        <v>0</v>
      </c>
      <c r="R296">
        <v>0</v>
      </c>
      <c r="S296">
        <v>0</v>
      </c>
      <c r="T296">
        <v>0</v>
      </c>
    </row>
    <row r="297" spans="1:20" x14ac:dyDescent="0.3">
      <c r="A297" t="s">
        <v>49</v>
      </c>
      <c r="B297" t="s">
        <v>49</v>
      </c>
      <c r="C297" t="s">
        <v>49</v>
      </c>
      <c r="D297">
        <v>0</v>
      </c>
      <c r="E297">
        <v>0</v>
      </c>
      <c r="F297">
        <v>0</v>
      </c>
      <c r="G297">
        <v>0</v>
      </c>
      <c r="H297">
        <v>0</v>
      </c>
      <c r="I297">
        <v>0</v>
      </c>
      <c r="J297">
        <v>0</v>
      </c>
      <c r="K297">
        <v>0</v>
      </c>
      <c r="L297">
        <v>0</v>
      </c>
      <c r="M297">
        <v>0</v>
      </c>
      <c r="N297">
        <v>0</v>
      </c>
      <c r="O297">
        <v>0</v>
      </c>
      <c r="P297">
        <v>0</v>
      </c>
      <c r="Q297">
        <v>0</v>
      </c>
      <c r="R297">
        <v>0</v>
      </c>
      <c r="S297">
        <v>0</v>
      </c>
      <c r="T297">
        <v>0</v>
      </c>
    </row>
    <row r="298" spans="1:20" x14ac:dyDescent="0.3">
      <c r="A298" t="s">
        <v>49</v>
      </c>
      <c r="B298" t="s">
        <v>49</v>
      </c>
      <c r="C298" t="s">
        <v>49</v>
      </c>
      <c r="D298">
        <v>0</v>
      </c>
      <c r="E298">
        <v>0</v>
      </c>
      <c r="F298">
        <v>0</v>
      </c>
      <c r="G298">
        <v>0</v>
      </c>
      <c r="H298">
        <v>0</v>
      </c>
      <c r="I298">
        <v>0</v>
      </c>
      <c r="J298">
        <v>0</v>
      </c>
      <c r="K298">
        <v>0</v>
      </c>
      <c r="L298">
        <v>0</v>
      </c>
      <c r="M298">
        <v>0</v>
      </c>
      <c r="N298">
        <v>0</v>
      </c>
      <c r="O298">
        <v>0</v>
      </c>
      <c r="P298">
        <v>0</v>
      </c>
      <c r="Q298">
        <v>0</v>
      </c>
      <c r="R298">
        <v>0</v>
      </c>
      <c r="S298">
        <v>0</v>
      </c>
      <c r="T298">
        <v>0</v>
      </c>
    </row>
    <row r="299" spans="1:20" x14ac:dyDescent="0.3">
      <c r="A299" t="s">
        <v>49</v>
      </c>
      <c r="B299" t="s">
        <v>49</v>
      </c>
      <c r="C299" t="s">
        <v>49</v>
      </c>
      <c r="D299">
        <v>0</v>
      </c>
      <c r="E299">
        <v>0</v>
      </c>
      <c r="F299">
        <v>0</v>
      </c>
      <c r="G299">
        <v>0</v>
      </c>
      <c r="H299">
        <v>0</v>
      </c>
      <c r="I299">
        <v>0</v>
      </c>
      <c r="J299">
        <v>0</v>
      </c>
      <c r="K299">
        <v>0</v>
      </c>
      <c r="L299">
        <v>0</v>
      </c>
      <c r="M299">
        <v>0</v>
      </c>
      <c r="N299">
        <v>0</v>
      </c>
      <c r="O299">
        <v>0</v>
      </c>
      <c r="P299">
        <v>0</v>
      </c>
      <c r="Q299">
        <v>0</v>
      </c>
      <c r="R299">
        <v>0</v>
      </c>
      <c r="S299">
        <v>0</v>
      </c>
      <c r="T299">
        <v>0</v>
      </c>
    </row>
    <row r="300" spans="1:20" x14ac:dyDescent="0.3">
      <c r="A300" t="s">
        <v>49</v>
      </c>
      <c r="B300" t="s">
        <v>49</v>
      </c>
      <c r="C300" t="s">
        <v>49</v>
      </c>
      <c r="D300">
        <v>0</v>
      </c>
      <c r="E300">
        <v>0</v>
      </c>
      <c r="F300">
        <v>0</v>
      </c>
      <c r="G300">
        <v>0</v>
      </c>
      <c r="H300">
        <v>0</v>
      </c>
      <c r="I300">
        <v>0</v>
      </c>
      <c r="J300">
        <v>0</v>
      </c>
      <c r="K300">
        <v>0</v>
      </c>
      <c r="L300">
        <v>0</v>
      </c>
      <c r="M300">
        <v>0</v>
      </c>
      <c r="N300">
        <v>0</v>
      </c>
      <c r="O300">
        <v>0</v>
      </c>
      <c r="P300">
        <v>0</v>
      </c>
      <c r="Q300">
        <v>0</v>
      </c>
      <c r="R300">
        <v>0</v>
      </c>
      <c r="S300">
        <v>0</v>
      </c>
      <c r="T300">
        <v>0</v>
      </c>
    </row>
    <row r="301" spans="1:20" x14ac:dyDescent="0.3">
      <c r="A301" t="s">
        <v>49</v>
      </c>
      <c r="B301" t="s">
        <v>49</v>
      </c>
      <c r="C301" t="s">
        <v>49</v>
      </c>
      <c r="D301">
        <v>0</v>
      </c>
      <c r="E301">
        <v>0</v>
      </c>
      <c r="F301">
        <v>0</v>
      </c>
      <c r="G301">
        <v>0</v>
      </c>
      <c r="H301">
        <v>0</v>
      </c>
      <c r="I301">
        <v>0</v>
      </c>
      <c r="J301">
        <v>0</v>
      </c>
      <c r="K301">
        <v>0</v>
      </c>
      <c r="L301">
        <v>0</v>
      </c>
      <c r="M301">
        <v>0</v>
      </c>
      <c r="N301">
        <v>0</v>
      </c>
      <c r="O301">
        <v>0</v>
      </c>
      <c r="P301">
        <v>0</v>
      </c>
      <c r="Q301">
        <v>0</v>
      </c>
      <c r="R301">
        <v>0</v>
      </c>
      <c r="S301">
        <v>0</v>
      </c>
      <c r="T301">
        <v>0</v>
      </c>
    </row>
    <row r="302" spans="1:20" x14ac:dyDescent="0.3">
      <c r="A302" t="s">
        <v>49</v>
      </c>
      <c r="B302" t="s">
        <v>49</v>
      </c>
      <c r="C302" t="s">
        <v>49</v>
      </c>
      <c r="D302">
        <v>0</v>
      </c>
      <c r="E302">
        <v>0</v>
      </c>
      <c r="F302">
        <v>0</v>
      </c>
      <c r="G302">
        <v>0</v>
      </c>
      <c r="H302">
        <v>0</v>
      </c>
      <c r="I302">
        <v>0</v>
      </c>
      <c r="J302">
        <v>0</v>
      </c>
      <c r="K302">
        <v>0</v>
      </c>
      <c r="L302">
        <v>0</v>
      </c>
      <c r="M302">
        <v>0</v>
      </c>
      <c r="N302">
        <v>0</v>
      </c>
      <c r="O302">
        <v>0</v>
      </c>
      <c r="P302">
        <v>0</v>
      </c>
      <c r="Q302">
        <v>0</v>
      </c>
      <c r="R302">
        <v>0</v>
      </c>
      <c r="S302">
        <v>0</v>
      </c>
      <c r="T302">
        <v>0</v>
      </c>
    </row>
    <row r="303" spans="1:20" x14ac:dyDescent="0.3">
      <c r="A303" t="s">
        <v>49</v>
      </c>
      <c r="B303" t="s">
        <v>49</v>
      </c>
      <c r="C303" t="s">
        <v>49</v>
      </c>
      <c r="D303">
        <v>0</v>
      </c>
      <c r="E303">
        <v>0</v>
      </c>
      <c r="F303">
        <v>0</v>
      </c>
      <c r="G303">
        <v>0</v>
      </c>
      <c r="H303">
        <v>0</v>
      </c>
      <c r="I303">
        <v>0</v>
      </c>
      <c r="J303">
        <v>0</v>
      </c>
      <c r="K303">
        <v>0</v>
      </c>
      <c r="L303">
        <v>0</v>
      </c>
      <c r="M303">
        <v>0</v>
      </c>
      <c r="N303">
        <v>0</v>
      </c>
      <c r="O303">
        <v>0</v>
      </c>
      <c r="P303">
        <v>0</v>
      </c>
      <c r="Q303">
        <v>0</v>
      </c>
      <c r="R303">
        <v>0</v>
      </c>
      <c r="S303">
        <v>0</v>
      </c>
      <c r="T303">
        <v>0</v>
      </c>
    </row>
    <row r="304" spans="1:20" x14ac:dyDescent="0.3">
      <c r="A304" t="s">
        <v>49</v>
      </c>
      <c r="B304" t="s">
        <v>49</v>
      </c>
      <c r="C304" t="s">
        <v>49</v>
      </c>
      <c r="D304">
        <v>0</v>
      </c>
      <c r="E304">
        <v>0</v>
      </c>
      <c r="F304">
        <v>0</v>
      </c>
      <c r="G304">
        <v>0</v>
      </c>
      <c r="H304">
        <v>0</v>
      </c>
      <c r="I304">
        <v>0</v>
      </c>
      <c r="J304">
        <v>0</v>
      </c>
      <c r="K304">
        <v>0</v>
      </c>
      <c r="L304">
        <v>0</v>
      </c>
      <c r="M304">
        <v>0</v>
      </c>
      <c r="N304">
        <v>0</v>
      </c>
      <c r="O304">
        <v>0</v>
      </c>
      <c r="P304">
        <v>0</v>
      </c>
      <c r="Q304">
        <v>0</v>
      </c>
      <c r="R304">
        <v>0</v>
      </c>
      <c r="S304">
        <v>0</v>
      </c>
      <c r="T304">
        <v>0</v>
      </c>
    </row>
    <row r="305" spans="1:20" x14ac:dyDescent="0.3">
      <c r="A305" t="s">
        <v>49</v>
      </c>
      <c r="B305" t="s">
        <v>49</v>
      </c>
      <c r="C305" t="s">
        <v>49</v>
      </c>
      <c r="D305">
        <v>0</v>
      </c>
      <c r="E305">
        <v>0</v>
      </c>
      <c r="F305">
        <v>0</v>
      </c>
      <c r="G305">
        <v>0</v>
      </c>
      <c r="H305">
        <v>0</v>
      </c>
      <c r="I305">
        <v>0</v>
      </c>
      <c r="J305">
        <v>0</v>
      </c>
      <c r="K305">
        <v>0</v>
      </c>
      <c r="L305">
        <v>0</v>
      </c>
      <c r="M305">
        <v>0</v>
      </c>
      <c r="N305">
        <v>0</v>
      </c>
      <c r="O305">
        <v>0</v>
      </c>
      <c r="P305">
        <v>0</v>
      </c>
      <c r="Q305">
        <v>0</v>
      </c>
      <c r="R305">
        <v>0</v>
      </c>
      <c r="S305">
        <v>0</v>
      </c>
      <c r="T305">
        <v>0</v>
      </c>
    </row>
    <row r="306" spans="1:20" x14ac:dyDescent="0.3">
      <c r="A306" t="s">
        <v>49</v>
      </c>
      <c r="B306" t="s">
        <v>49</v>
      </c>
      <c r="C306" t="s">
        <v>49</v>
      </c>
      <c r="D306">
        <v>0</v>
      </c>
      <c r="E306">
        <v>0</v>
      </c>
      <c r="F306">
        <v>0</v>
      </c>
      <c r="G306">
        <v>0</v>
      </c>
      <c r="H306">
        <v>0</v>
      </c>
      <c r="I306">
        <v>0</v>
      </c>
      <c r="J306">
        <v>0</v>
      </c>
      <c r="K306">
        <v>0</v>
      </c>
      <c r="L306">
        <v>0</v>
      </c>
      <c r="M306">
        <v>0</v>
      </c>
      <c r="N306">
        <v>0</v>
      </c>
      <c r="O306">
        <v>0</v>
      </c>
      <c r="P306">
        <v>0</v>
      </c>
      <c r="Q306">
        <v>0</v>
      </c>
      <c r="R306">
        <v>0</v>
      </c>
      <c r="S306">
        <v>0</v>
      </c>
      <c r="T306">
        <v>0</v>
      </c>
    </row>
    <row r="307" spans="1:20" x14ac:dyDescent="0.3">
      <c r="A307" t="s">
        <v>49</v>
      </c>
      <c r="B307" t="s">
        <v>49</v>
      </c>
      <c r="C307" t="s">
        <v>49</v>
      </c>
      <c r="D307">
        <v>0</v>
      </c>
      <c r="E307">
        <v>0</v>
      </c>
      <c r="F307">
        <v>0</v>
      </c>
      <c r="G307">
        <v>0</v>
      </c>
      <c r="H307">
        <v>0</v>
      </c>
      <c r="I307">
        <v>0</v>
      </c>
      <c r="J307">
        <v>0</v>
      </c>
      <c r="K307">
        <v>0</v>
      </c>
      <c r="L307">
        <v>0</v>
      </c>
      <c r="M307">
        <v>0</v>
      </c>
      <c r="N307">
        <v>0</v>
      </c>
      <c r="O307">
        <v>0</v>
      </c>
      <c r="P307">
        <v>0</v>
      </c>
      <c r="Q307">
        <v>0</v>
      </c>
      <c r="R307">
        <v>0</v>
      </c>
      <c r="S307">
        <v>0</v>
      </c>
      <c r="T307">
        <v>0</v>
      </c>
    </row>
    <row r="308" spans="1:20" x14ac:dyDescent="0.3">
      <c r="A308" t="s">
        <v>49</v>
      </c>
      <c r="B308" t="s">
        <v>49</v>
      </c>
      <c r="C308" t="s">
        <v>49</v>
      </c>
      <c r="D308">
        <v>0</v>
      </c>
      <c r="E308">
        <v>0</v>
      </c>
      <c r="F308">
        <v>0</v>
      </c>
      <c r="G308">
        <v>0</v>
      </c>
      <c r="H308">
        <v>0</v>
      </c>
      <c r="I308">
        <v>0</v>
      </c>
      <c r="J308">
        <v>0</v>
      </c>
      <c r="K308">
        <v>0</v>
      </c>
      <c r="L308">
        <v>0</v>
      </c>
      <c r="M308">
        <v>0</v>
      </c>
      <c r="N308">
        <v>0</v>
      </c>
      <c r="O308">
        <v>0</v>
      </c>
      <c r="P308">
        <v>0</v>
      </c>
      <c r="Q308">
        <v>0</v>
      </c>
      <c r="R308">
        <v>0</v>
      </c>
      <c r="S308">
        <v>0</v>
      </c>
      <c r="T308">
        <v>0</v>
      </c>
    </row>
    <row r="309" spans="1:20" x14ac:dyDescent="0.3">
      <c r="A309" t="s">
        <v>49</v>
      </c>
      <c r="B309" t="s">
        <v>49</v>
      </c>
      <c r="C309" t="s">
        <v>49</v>
      </c>
      <c r="D309">
        <v>0</v>
      </c>
      <c r="E309">
        <v>0</v>
      </c>
      <c r="F309">
        <v>0</v>
      </c>
      <c r="G309">
        <v>0</v>
      </c>
      <c r="H309">
        <v>0</v>
      </c>
      <c r="I309">
        <v>0</v>
      </c>
      <c r="J309">
        <v>0</v>
      </c>
      <c r="K309">
        <v>0</v>
      </c>
      <c r="L309">
        <v>0</v>
      </c>
      <c r="M309">
        <v>0</v>
      </c>
      <c r="N309">
        <v>0</v>
      </c>
      <c r="O309">
        <v>0</v>
      </c>
      <c r="P309">
        <v>0</v>
      </c>
      <c r="Q309">
        <v>0</v>
      </c>
      <c r="R309">
        <v>0</v>
      </c>
      <c r="S309">
        <v>0</v>
      </c>
      <c r="T309">
        <v>0</v>
      </c>
    </row>
    <row r="310" spans="1:20" x14ac:dyDescent="0.3">
      <c r="A310" t="s">
        <v>49</v>
      </c>
      <c r="B310" t="s">
        <v>49</v>
      </c>
      <c r="C310" t="s">
        <v>49</v>
      </c>
      <c r="D310">
        <v>0</v>
      </c>
      <c r="E310">
        <v>0</v>
      </c>
      <c r="F310">
        <v>0</v>
      </c>
      <c r="G310">
        <v>0</v>
      </c>
      <c r="H310">
        <v>0</v>
      </c>
      <c r="I310">
        <v>0</v>
      </c>
      <c r="J310">
        <v>0</v>
      </c>
      <c r="K310">
        <v>0</v>
      </c>
      <c r="L310">
        <v>0</v>
      </c>
      <c r="M310">
        <v>0</v>
      </c>
      <c r="N310">
        <v>0</v>
      </c>
      <c r="O310">
        <v>0</v>
      </c>
      <c r="P310">
        <v>0</v>
      </c>
      <c r="Q310">
        <v>0</v>
      </c>
      <c r="R310">
        <v>0</v>
      </c>
      <c r="S310">
        <v>0</v>
      </c>
      <c r="T310">
        <v>0</v>
      </c>
    </row>
    <row r="311" spans="1:20" x14ac:dyDescent="0.3">
      <c r="A311" t="s">
        <v>49</v>
      </c>
      <c r="B311" t="s">
        <v>49</v>
      </c>
      <c r="C311" t="s">
        <v>49</v>
      </c>
      <c r="D311">
        <v>0</v>
      </c>
      <c r="E311">
        <v>0</v>
      </c>
      <c r="F311">
        <v>0</v>
      </c>
      <c r="G311">
        <v>0</v>
      </c>
      <c r="H311">
        <v>0</v>
      </c>
      <c r="I311">
        <v>0</v>
      </c>
      <c r="J311">
        <v>0</v>
      </c>
      <c r="K311">
        <v>0</v>
      </c>
      <c r="L311">
        <v>0</v>
      </c>
      <c r="M311">
        <v>0</v>
      </c>
      <c r="N311">
        <v>0</v>
      </c>
      <c r="O311">
        <v>0</v>
      </c>
      <c r="P311">
        <v>0</v>
      </c>
      <c r="Q311">
        <v>0</v>
      </c>
      <c r="R311">
        <v>0</v>
      </c>
      <c r="S311">
        <v>0</v>
      </c>
      <c r="T311">
        <v>0</v>
      </c>
    </row>
    <row r="312" spans="1:20" x14ac:dyDescent="0.3">
      <c r="A312" t="s">
        <v>49</v>
      </c>
      <c r="B312" t="s">
        <v>49</v>
      </c>
      <c r="C312" t="s">
        <v>49</v>
      </c>
      <c r="D312">
        <v>0</v>
      </c>
      <c r="E312">
        <v>0</v>
      </c>
      <c r="F312">
        <v>0</v>
      </c>
      <c r="G312">
        <v>0</v>
      </c>
      <c r="H312">
        <v>0</v>
      </c>
      <c r="I312">
        <v>0</v>
      </c>
      <c r="J312">
        <v>0</v>
      </c>
      <c r="K312">
        <v>0</v>
      </c>
      <c r="L312">
        <v>0</v>
      </c>
      <c r="M312">
        <v>0</v>
      </c>
      <c r="N312">
        <v>0</v>
      </c>
      <c r="O312">
        <v>0</v>
      </c>
      <c r="P312">
        <v>0</v>
      </c>
      <c r="Q312">
        <v>0</v>
      </c>
      <c r="R312">
        <v>0</v>
      </c>
      <c r="S312">
        <v>0</v>
      </c>
      <c r="T312">
        <v>0</v>
      </c>
    </row>
    <row r="313" spans="1:20" x14ac:dyDescent="0.3">
      <c r="A313" t="s">
        <v>49</v>
      </c>
      <c r="B313" t="s">
        <v>49</v>
      </c>
      <c r="C313" t="s">
        <v>49</v>
      </c>
      <c r="D313">
        <v>0</v>
      </c>
      <c r="E313">
        <v>0</v>
      </c>
      <c r="F313">
        <v>0</v>
      </c>
      <c r="G313">
        <v>0</v>
      </c>
      <c r="H313">
        <v>0</v>
      </c>
      <c r="I313">
        <v>0</v>
      </c>
      <c r="J313">
        <v>0</v>
      </c>
      <c r="K313">
        <v>0</v>
      </c>
      <c r="L313">
        <v>0</v>
      </c>
      <c r="M313">
        <v>0</v>
      </c>
      <c r="N313">
        <v>0</v>
      </c>
      <c r="O313">
        <v>0</v>
      </c>
      <c r="P313">
        <v>0</v>
      </c>
      <c r="Q313">
        <v>0</v>
      </c>
      <c r="R313">
        <v>0</v>
      </c>
      <c r="S313">
        <v>0</v>
      </c>
      <c r="T313">
        <v>0</v>
      </c>
    </row>
    <row r="314" spans="1:20" x14ac:dyDescent="0.3">
      <c r="A314" t="s">
        <v>49</v>
      </c>
      <c r="B314" t="s">
        <v>49</v>
      </c>
      <c r="C314" t="s">
        <v>49</v>
      </c>
      <c r="D314">
        <v>0</v>
      </c>
      <c r="E314">
        <v>0</v>
      </c>
      <c r="F314">
        <v>0</v>
      </c>
      <c r="G314">
        <v>0</v>
      </c>
      <c r="H314">
        <v>0</v>
      </c>
      <c r="I314">
        <v>0</v>
      </c>
      <c r="J314">
        <v>0</v>
      </c>
      <c r="K314">
        <v>0</v>
      </c>
      <c r="L314">
        <v>0</v>
      </c>
      <c r="M314">
        <v>0</v>
      </c>
      <c r="N314">
        <v>0</v>
      </c>
      <c r="O314">
        <v>0</v>
      </c>
      <c r="P314">
        <v>0</v>
      </c>
      <c r="Q314">
        <v>0</v>
      </c>
      <c r="R314">
        <v>0</v>
      </c>
      <c r="S314">
        <v>0</v>
      </c>
      <c r="T314">
        <v>0</v>
      </c>
    </row>
    <row r="315" spans="1:20" x14ac:dyDescent="0.3">
      <c r="A315" t="s">
        <v>49</v>
      </c>
      <c r="B315" t="s">
        <v>49</v>
      </c>
      <c r="C315" t="s">
        <v>49</v>
      </c>
      <c r="D315">
        <v>0</v>
      </c>
      <c r="E315">
        <v>0</v>
      </c>
      <c r="F315">
        <v>0</v>
      </c>
      <c r="G315">
        <v>0</v>
      </c>
      <c r="H315">
        <v>0</v>
      </c>
      <c r="I315">
        <v>0</v>
      </c>
      <c r="J315">
        <v>0</v>
      </c>
      <c r="K315">
        <v>0</v>
      </c>
      <c r="L315">
        <v>0</v>
      </c>
      <c r="M315">
        <v>0</v>
      </c>
      <c r="N315">
        <v>0</v>
      </c>
      <c r="O315">
        <v>0</v>
      </c>
      <c r="P315">
        <v>0</v>
      </c>
      <c r="Q315">
        <v>0</v>
      </c>
      <c r="R315">
        <v>0</v>
      </c>
      <c r="S315">
        <v>0</v>
      </c>
      <c r="T315">
        <v>0</v>
      </c>
    </row>
    <row r="316" spans="1:20" x14ac:dyDescent="0.3">
      <c r="A316" t="s">
        <v>49</v>
      </c>
      <c r="B316" t="s">
        <v>49</v>
      </c>
      <c r="C316" t="s">
        <v>49</v>
      </c>
      <c r="D316">
        <v>0</v>
      </c>
      <c r="E316">
        <v>0</v>
      </c>
      <c r="F316">
        <v>0</v>
      </c>
      <c r="G316">
        <v>0</v>
      </c>
      <c r="H316">
        <v>0</v>
      </c>
      <c r="I316">
        <v>0</v>
      </c>
      <c r="J316">
        <v>0</v>
      </c>
      <c r="K316">
        <v>0</v>
      </c>
      <c r="L316">
        <v>0</v>
      </c>
      <c r="M316">
        <v>0</v>
      </c>
      <c r="N316">
        <v>0</v>
      </c>
      <c r="O316">
        <v>0</v>
      </c>
      <c r="P316">
        <v>0</v>
      </c>
      <c r="Q316">
        <v>0</v>
      </c>
      <c r="R316">
        <v>0</v>
      </c>
      <c r="S316">
        <v>0</v>
      </c>
      <c r="T316">
        <v>0</v>
      </c>
    </row>
    <row r="317" spans="1:20" x14ac:dyDescent="0.3">
      <c r="A317" t="s">
        <v>49</v>
      </c>
      <c r="B317" t="s">
        <v>49</v>
      </c>
      <c r="C317" t="s">
        <v>49</v>
      </c>
      <c r="D317">
        <v>0</v>
      </c>
      <c r="E317">
        <v>0</v>
      </c>
      <c r="F317">
        <v>0</v>
      </c>
      <c r="G317">
        <v>0</v>
      </c>
      <c r="H317">
        <v>0</v>
      </c>
      <c r="I317">
        <v>0</v>
      </c>
      <c r="J317">
        <v>0</v>
      </c>
      <c r="K317">
        <v>0</v>
      </c>
      <c r="L317">
        <v>0</v>
      </c>
      <c r="M317">
        <v>0</v>
      </c>
      <c r="N317">
        <v>0</v>
      </c>
      <c r="O317">
        <v>0</v>
      </c>
      <c r="P317">
        <v>0</v>
      </c>
      <c r="Q317">
        <v>0</v>
      </c>
      <c r="R317">
        <v>0</v>
      </c>
      <c r="S317">
        <v>0</v>
      </c>
      <c r="T317">
        <v>0</v>
      </c>
    </row>
    <row r="318" spans="1:20" x14ac:dyDescent="0.3">
      <c r="A318" t="s">
        <v>49</v>
      </c>
      <c r="B318" t="s">
        <v>49</v>
      </c>
      <c r="C318" t="s">
        <v>49</v>
      </c>
      <c r="D318">
        <v>0</v>
      </c>
      <c r="E318">
        <v>0</v>
      </c>
      <c r="F318">
        <v>0</v>
      </c>
      <c r="G318">
        <v>0</v>
      </c>
      <c r="H318">
        <v>0</v>
      </c>
      <c r="I318">
        <v>0</v>
      </c>
      <c r="J318">
        <v>0</v>
      </c>
      <c r="K318">
        <v>0</v>
      </c>
      <c r="L318">
        <v>0</v>
      </c>
      <c r="M318">
        <v>0</v>
      </c>
      <c r="N318">
        <v>0</v>
      </c>
      <c r="O318">
        <v>0</v>
      </c>
      <c r="P318">
        <v>0</v>
      </c>
      <c r="Q318">
        <v>0</v>
      </c>
      <c r="R318">
        <v>0</v>
      </c>
      <c r="S318">
        <v>0</v>
      </c>
      <c r="T318">
        <v>0</v>
      </c>
    </row>
    <row r="319" spans="1:20" x14ac:dyDescent="0.3">
      <c r="A319" t="s">
        <v>49</v>
      </c>
      <c r="B319" t="s">
        <v>49</v>
      </c>
      <c r="C319" t="s">
        <v>49</v>
      </c>
      <c r="D319">
        <v>0</v>
      </c>
      <c r="E319">
        <v>0</v>
      </c>
      <c r="F319">
        <v>0</v>
      </c>
      <c r="G319">
        <v>0</v>
      </c>
      <c r="H319">
        <v>0</v>
      </c>
      <c r="I319">
        <v>0</v>
      </c>
      <c r="J319">
        <v>0</v>
      </c>
      <c r="K319">
        <v>0</v>
      </c>
      <c r="L319">
        <v>0</v>
      </c>
      <c r="M319">
        <v>0</v>
      </c>
      <c r="N319">
        <v>0</v>
      </c>
      <c r="O319">
        <v>0</v>
      </c>
      <c r="P319">
        <v>0</v>
      </c>
      <c r="Q319">
        <v>0</v>
      </c>
      <c r="R319">
        <v>0</v>
      </c>
      <c r="S319">
        <v>0</v>
      </c>
      <c r="T319">
        <v>0</v>
      </c>
    </row>
    <row r="320" spans="1:20" x14ac:dyDescent="0.3">
      <c r="A320" t="s">
        <v>49</v>
      </c>
      <c r="B320" t="s">
        <v>49</v>
      </c>
      <c r="C320" t="s">
        <v>49</v>
      </c>
      <c r="D320">
        <v>0</v>
      </c>
      <c r="E320">
        <v>0</v>
      </c>
      <c r="F320">
        <v>0</v>
      </c>
      <c r="G320">
        <v>0</v>
      </c>
      <c r="H320">
        <v>0</v>
      </c>
      <c r="I320">
        <v>0</v>
      </c>
      <c r="J320">
        <v>0</v>
      </c>
      <c r="K320">
        <v>0</v>
      </c>
      <c r="L320">
        <v>0</v>
      </c>
      <c r="M320">
        <v>0</v>
      </c>
      <c r="N320">
        <v>0</v>
      </c>
      <c r="O320">
        <v>0</v>
      </c>
      <c r="P320">
        <v>0</v>
      </c>
      <c r="Q320">
        <v>0</v>
      </c>
      <c r="R320">
        <v>0</v>
      </c>
      <c r="S320">
        <v>0</v>
      </c>
      <c r="T320">
        <v>0</v>
      </c>
    </row>
    <row r="321" spans="1:20" x14ac:dyDescent="0.3">
      <c r="A321" t="s">
        <v>49</v>
      </c>
      <c r="B321" t="s">
        <v>49</v>
      </c>
      <c r="C321" t="s">
        <v>49</v>
      </c>
      <c r="D321">
        <v>0</v>
      </c>
      <c r="E321">
        <v>0</v>
      </c>
      <c r="F321">
        <v>0</v>
      </c>
      <c r="G321">
        <v>0</v>
      </c>
      <c r="H321">
        <v>0</v>
      </c>
      <c r="I321">
        <v>0</v>
      </c>
      <c r="J321">
        <v>0</v>
      </c>
      <c r="K321">
        <v>0</v>
      </c>
      <c r="L321">
        <v>0</v>
      </c>
      <c r="M321">
        <v>0</v>
      </c>
      <c r="N321">
        <v>0</v>
      </c>
      <c r="O321">
        <v>0</v>
      </c>
      <c r="P321">
        <v>0</v>
      </c>
      <c r="Q321">
        <v>0</v>
      </c>
      <c r="R321">
        <v>0</v>
      </c>
      <c r="S321">
        <v>0</v>
      </c>
      <c r="T321">
        <v>0</v>
      </c>
    </row>
    <row r="322" spans="1:20" x14ac:dyDescent="0.3">
      <c r="A322" t="s">
        <v>49</v>
      </c>
      <c r="B322" t="s">
        <v>49</v>
      </c>
      <c r="C322" t="s">
        <v>49</v>
      </c>
      <c r="D322">
        <v>0</v>
      </c>
      <c r="E322">
        <v>0</v>
      </c>
      <c r="F322">
        <v>0</v>
      </c>
      <c r="G322">
        <v>0</v>
      </c>
      <c r="H322">
        <v>0</v>
      </c>
      <c r="I322">
        <v>0</v>
      </c>
      <c r="J322">
        <v>0</v>
      </c>
      <c r="K322">
        <v>0</v>
      </c>
      <c r="L322">
        <v>0</v>
      </c>
      <c r="M322">
        <v>0</v>
      </c>
      <c r="N322">
        <v>0</v>
      </c>
      <c r="O322">
        <v>0</v>
      </c>
      <c r="P322">
        <v>0</v>
      </c>
      <c r="Q322">
        <v>0</v>
      </c>
      <c r="R322">
        <v>0</v>
      </c>
      <c r="S322">
        <v>0</v>
      </c>
      <c r="T322">
        <v>0</v>
      </c>
    </row>
    <row r="323" spans="1:20" x14ac:dyDescent="0.3">
      <c r="A323" t="s">
        <v>49</v>
      </c>
      <c r="B323" t="s">
        <v>49</v>
      </c>
      <c r="C323" t="s">
        <v>49</v>
      </c>
      <c r="D323">
        <v>0</v>
      </c>
      <c r="E323">
        <v>0</v>
      </c>
      <c r="F323">
        <v>0</v>
      </c>
      <c r="G323">
        <v>0</v>
      </c>
      <c r="H323">
        <v>0</v>
      </c>
      <c r="I323">
        <v>0</v>
      </c>
      <c r="J323">
        <v>0</v>
      </c>
      <c r="K323">
        <v>0</v>
      </c>
      <c r="L323">
        <v>0</v>
      </c>
      <c r="M323">
        <v>0</v>
      </c>
      <c r="N323">
        <v>0</v>
      </c>
      <c r="O323">
        <v>0</v>
      </c>
      <c r="P323">
        <v>0</v>
      </c>
      <c r="Q323">
        <v>0</v>
      </c>
      <c r="R323">
        <v>0</v>
      </c>
      <c r="S323">
        <v>0</v>
      </c>
      <c r="T323">
        <v>0</v>
      </c>
    </row>
    <row r="324" spans="1:20" x14ac:dyDescent="0.3">
      <c r="A324" t="s">
        <v>49</v>
      </c>
      <c r="B324" t="s">
        <v>49</v>
      </c>
      <c r="C324" t="s">
        <v>49</v>
      </c>
      <c r="D324">
        <v>0</v>
      </c>
      <c r="E324">
        <v>0</v>
      </c>
      <c r="F324">
        <v>0</v>
      </c>
      <c r="G324">
        <v>0</v>
      </c>
      <c r="H324">
        <v>0</v>
      </c>
      <c r="I324">
        <v>0</v>
      </c>
      <c r="J324">
        <v>0</v>
      </c>
      <c r="K324">
        <v>0</v>
      </c>
      <c r="L324">
        <v>0</v>
      </c>
      <c r="M324">
        <v>0</v>
      </c>
      <c r="N324">
        <v>0</v>
      </c>
      <c r="O324">
        <v>0</v>
      </c>
      <c r="P324">
        <v>0</v>
      </c>
      <c r="Q324">
        <v>0</v>
      </c>
      <c r="R324">
        <v>0</v>
      </c>
      <c r="S324">
        <v>0</v>
      </c>
      <c r="T324">
        <v>0</v>
      </c>
    </row>
    <row r="325" spans="1:20" x14ac:dyDescent="0.3">
      <c r="A325" t="s">
        <v>49</v>
      </c>
      <c r="B325" t="s">
        <v>49</v>
      </c>
      <c r="C325" t="s">
        <v>49</v>
      </c>
      <c r="D325">
        <v>0</v>
      </c>
      <c r="E325">
        <v>0</v>
      </c>
      <c r="F325">
        <v>0</v>
      </c>
      <c r="G325">
        <v>0</v>
      </c>
      <c r="H325">
        <v>0</v>
      </c>
      <c r="I325">
        <v>0</v>
      </c>
      <c r="J325">
        <v>0</v>
      </c>
      <c r="K325">
        <v>0</v>
      </c>
      <c r="L325">
        <v>0</v>
      </c>
      <c r="M325">
        <v>0</v>
      </c>
      <c r="N325">
        <v>0</v>
      </c>
      <c r="O325">
        <v>0</v>
      </c>
      <c r="P325">
        <v>0</v>
      </c>
      <c r="Q325">
        <v>0</v>
      </c>
      <c r="R325">
        <v>0</v>
      </c>
      <c r="S325">
        <v>0</v>
      </c>
      <c r="T325">
        <v>0</v>
      </c>
    </row>
    <row r="326" spans="1:20" x14ac:dyDescent="0.3">
      <c r="A326" t="s">
        <v>49</v>
      </c>
      <c r="B326" t="s">
        <v>49</v>
      </c>
      <c r="C326" t="s">
        <v>49</v>
      </c>
      <c r="D326">
        <v>0</v>
      </c>
      <c r="E326">
        <v>0</v>
      </c>
      <c r="F326">
        <v>0</v>
      </c>
      <c r="G326">
        <v>0</v>
      </c>
      <c r="H326">
        <v>0</v>
      </c>
      <c r="I326">
        <v>0</v>
      </c>
      <c r="J326">
        <v>0</v>
      </c>
      <c r="K326">
        <v>0</v>
      </c>
      <c r="L326">
        <v>0</v>
      </c>
      <c r="M326">
        <v>0</v>
      </c>
      <c r="N326">
        <v>0</v>
      </c>
      <c r="O326">
        <v>0</v>
      </c>
      <c r="P326">
        <v>0</v>
      </c>
      <c r="Q326">
        <v>0</v>
      </c>
      <c r="R326">
        <v>0</v>
      </c>
      <c r="S326">
        <v>0</v>
      </c>
      <c r="T326">
        <v>0</v>
      </c>
    </row>
    <row r="327" spans="1:20" x14ac:dyDescent="0.3">
      <c r="A327" t="s">
        <v>49</v>
      </c>
      <c r="B327" t="s">
        <v>49</v>
      </c>
      <c r="C327" t="s">
        <v>49</v>
      </c>
      <c r="D327">
        <v>0</v>
      </c>
      <c r="E327">
        <v>0</v>
      </c>
      <c r="F327">
        <v>0</v>
      </c>
      <c r="G327">
        <v>0</v>
      </c>
      <c r="H327">
        <v>0</v>
      </c>
      <c r="I327">
        <v>0</v>
      </c>
      <c r="J327">
        <v>0</v>
      </c>
      <c r="K327">
        <v>0</v>
      </c>
      <c r="L327">
        <v>0</v>
      </c>
      <c r="M327">
        <v>0</v>
      </c>
      <c r="N327">
        <v>0</v>
      </c>
      <c r="O327">
        <v>0</v>
      </c>
      <c r="P327">
        <v>0</v>
      </c>
      <c r="Q327">
        <v>0</v>
      </c>
      <c r="R327">
        <v>0</v>
      </c>
      <c r="S327">
        <v>0</v>
      </c>
      <c r="T327">
        <v>0</v>
      </c>
    </row>
    <row r="328" spans="1:20" x14ac:dyDescent="0.3">
      <c r="A328" t="s">
        <v>49</v>
      </c>
      <c r="B328" t="s">
        <v>49</v>
      </c>
      <c r="C328" t="s">
        <v>49</v>
      </c>
      <c r="D328">
        <v>0</v>
      </c>
      <c r="E328">
        <v>0</v>
      </c>
      <c r="F328">
        <v>0</v>
      </c>
      <c r="G328">
        <v>0</v>
      </c>
      <c r="H328">
        <v>0</v>
      </c>
      <c r="I328">
        <v>0</v>
      </c>
      <c r="J328">
        <v>0</v>
      </c>
      <c r="K328">
        <v>0</v>
      </c>
      <c r="L328">
        <v>0</v>
      </c>
      <c r="M328">
        <v>0</v>
      </c>
      <c r="N328">
        <v>0</v>
      </c>
      <c r="O328">
        <v>0</v>
      </c>
      <c r="P328">
        <v>0</v>
      </c>
      <c r="Q328">
        <v>0</v>
      </c>
      <c r="R328">
        <v>0</v>
      </c>
      <c r="S328">
        <v>0</v>
      </c>
      <c r="T328">
        <v>0</v>
      </c>
    </row>
    <row r="329" spans="1:20" x14ac:dyDescent="0.3">
      <c r="A329" t="s">
        <v>49</v>
      </c>
      <c r="B329" t="s">
        <v>49</v>
      </c>
      <c r="C329" t="s">
        <v>49</v>
      </c>
      <c r="D329">
        <v>0</v>
      </c>
      <c r="E329">
        <v>0</v>
      </c>
      <c r="F329">
        <v>0</v>
      </c>
      <c r="G329">
        <v>0</v>
      </c>
      <c r="H329">
        <v>0</v>
      </c>
      <c r="I329">
        <v>0</v>
      </c>
      <c r="J329">
        <v>0</v>
      </c>
      <c r="K329">
        <v>0</v>
      </c>
      <c r="L329">
        <v>0</v>
      </c>
      <c r="M329">
        <v>0</v>
      </c>
      <c r="N329">
        <v>0</v>
      </c>
      <c r="O329">
        <v>0</v>
      </c>
      <c r="P329">
        <v>0</v>
      </c>
      <c r="Q329">
        <v>0</v>
      </c>
      <c r="R329">
        <v>0</v>
      </c>
      <c r="S329">
        <v>0</v>
      </c>
      <c r="T329">
        <v>0</v>
      </c>
    </row>
    <row r="330" spans="1:20" x14ac:dyDescent="0.3">
      <c r="A330" t="s">
        <v>49</v>
      </c>
      <c r="B330" t="s">
        <v>49</v>
      </c>
      <c r="C330" t="s">
        <v>49</v>
      </c>
      <c r="D330">
        <v>0</v>
      </c>
      <c r="E330">
        <v>0</v>
      </c>
      <c r="F330">
        <v>0</v>
      </c>
      <c r="G330">
        <v>0</v>
      </c>
      <c r="H330">
        <v>0</v>
      </c>
      <c r="I330">
        <v>0</v>
      </c>
      <c r="J330">
        <v>0</v>
      </c>
      <c r="K330">
        <v>0</v>
      </c>
      <c r="L330">
        <v>0</v>
      </c>
      <c r="M330">
        <v>0</v>
      </c>
      <c r="N330">
        <v>0</v>
      </c>
      <c r="O330">
        <v>0</v>
      </c>
      <c r="P330">
        <v>0</v>
      </c>
      <c r="Q330">
        <v>0</v>
      </c>
      <c r="R330">
        <v>0</v>
      </c>
      <c r="S330">
        <v>0</v>
      </c>
      <c r="T330">
        <v>0</v>
      </c>
    </row>
    <row r="331" spans="1:20" x14ac:dyDescent="0.3">
      <c r="A331" t="s">
        <v>49</v>
      </c>
      <c r="B331" t="s">
        <v>49</v>
      </c>
      <c r="C331" t="s">
        <v>49</v>
      </c>
      <c r="D331">
        <v>0</v>
      </c>
      <c r="E331">
        <v>0</v>
      </c>
      <c r="F331">
        <v>0</v>
      </c>
      <c r="G331">
        <v>0</v>
      </c>
      <c r="H331">
        <v>0</v>
      </c>
      <c r="I331">
        <v>0</v>
      </c>
      <c r="J331">
        <v>0</v>
      </c>
      <c r="K331">
        <v>0</v>
      </c>
      <c r="L331">
        <v>0</v>
      </c>
      <c r="M331">
        <v>0</v>
      </c>
      <c r="N331">
        <v>0</v>
      </c>
      <c r="O331">
        <v>0</v>
      </c>
      <c r="P331">
        <v>0</v>
      </c>
      <c r="Q331">
        <v>0</v>
      </c>
      <c r="R331">
        <v>0</v>
      </c>
      <c r="S331">
        <v>0</v>
      </c>
      <c r="T331">
        <v>0</v>
      </c>
    </row>
    <row r="332" spans="1:20" x14ac:dyDescent="0.3">
      <c r="A332" t="s">
        <v>49</v>
      </c>
      <c r="B332" t="s">
        <v>49</v>
      </c>
      <c r="C332" t="s">
        <v>49</v>
      </c>
      <c r="D332">
        <v>0</v>
      </c>
      <c r="E332">
        <v>0</v>
      </c>
      <c r="F332">
        <v>0</v>
      </c>
      <c r="G332">
        <v>0</v>
      </c>
      <c r="H332">
        <v>0</v>
      </c>
      <c r="I332">
        <v>0</v>
      </c>
      <c r="J332">
        <v>0</v>
      </c>
      <c r="K332">
        <v>0</v>
      </c>
      <c r="L332">
        <v>0</v>
      </c>
      <c r="M332">
        <v>0</v>
      </c>
      <c r="N332">
        <v>0</v>
      </c>
      <c r="O332">
        <v>0</v>
      </c>
      <c r="P332">
        <v>0</v>
      </c>
      <c r="Q332">
        <v>0</v>
      </c>
      <c r="R332">
        <v>0</v>
      </c>
      <c r="S332">
        <v>0</v>
      </c>
      <c r="T332">
        <v>0</v>
      </c>
    </row>
    <row r="333" spans="1:20" x14ac:dyDescent="0.3">
      <c r="A333" t="s">
        <v>49</v>
      </c>
      <c r="B333" t="s">
        <v>49</v>
      </c>
      <c r="C333" t="s">
        <v>49</v>
      </c>
      <c r="D333">
        <v>0</v>
      </c>
      <c r="E333">
        <v>0</v>
      </c>
      <c r="F333">
        <v>0</v>
      </c>
      <c r="G333">
        <v>0</v>
      </c>
      <c r="H333">
        <v>0</v>
      </c>
      <c r="I333">
        <v>0</v>
      </c>
      <c r="J333">
        <v>0</v>
      </c>
      <c r="K333">
        <v>0</v>
      </c>
      <c r="L333">
        <v>0</v>
      </c>
      <c r="M333">
        <v>0</v>
      </c>
      <c r="N333">
        <v>0</v>
      </c>
      <c r="O333">
        <v>0</v>
      </c>
      <c r="P333">
        <v>0</v>
      </c>
      <c r="Q333">
        <v>0</v>
      </c>
      <c r="R333">
        <v>0</v>
      </c>
      <c r="S333">
        <v>0</v>
      </c>
      <c r="T333">
        <v>0</v>
      </c>
    </row>
    <row r="334" spans="1:20" x14ac:dyDescent="0.3">
      <c r="A334" t="s">
        <v>49</v>
      </c>
      <c r="B334" t="s">
        <v>49</v>
      </c>
      <c r="C334" t="s">
        <v>49</v>
      </c>
      <c r="D334">
        <v>0</v>
      </c>
      <c r="E334">
        <v>0</v>
      </c>
      <c r="F334">
        <v>0</v>
      </c>
      <c r="G334">
        <v>0</v>
      </c>
      <c r="H334">
        <v>0</v>
      </c>
      <c r="I334">
        <v>0</v>
      </c>
      <c r="J334">
        <v>0</v>
      </c>
      <c r="K334">
        <v>0</v>
      </c>
      <c r="L334">
        <v>0</v>
      </c>
      <c r="M334">
        <v>0</v>
      </c>
      <c r="N334">
        <v>0</v>
      </c>
      <c r="O334">
        <v>0</v>
      </c>
      <c r="P334">
        <v>0</v>
      </c>
      <c r="Q334">
        <v>0</v>
      </c>
      <c r="R334">
        <v>0</v>
      </c>
      <c r="S334">
        <v>0</v>
      </c>
      <c r="T334">
        <v>0</v>
      </c>
    </row>
    <row r="335" spans="1:20" x14ac:dyDescent="0.3">
      <c r="A335" t="s">
        <v>49</v>
      </c>
      <c r="B335" t="s">
        <v>49</v>
      </c>
      <c r="C335" t="s">
        <v>49</v>
      </c>
      <c r="D335">
        <v>0</v>
      </c>
      <c r="E335">
        <v>0</v>
      </c>
      <c r="F335">
        <v>0</v>
      </c>
      <c r="G335">
        <v>0</v>
      </c>
      <c r="H335">
        <v>0</v>
      </c>
      <c r="I335">
        <v>0</v>
      </c>
      <c r="J335">
        <v>0</v>
      </c>
      <c r="K335">
        <v>0</v>
      </c>
      <c r="L335">
        <v>0</v>
      </c>
      <c r="M335">
        <v>0</v>
      </c>
      <c r="N335">
        <v>0</v>
      </c>
      <c r="O335">
        <v>0</v>
      </c>
      <c r="P335">
        <v>0</v>
      </c>
      <c r="Q335">
        <v>0</v>
      </c>
      <c r="R335">
        <v>0</v>
      </c>
      <c r="S335">
        <v>0</v>
      </c>
      <c r="T335">
        <v>0</v>
      </c>
    </row>
    <row r="336" spans="1:20" x14ac:dyDescent="0.3">
      <c r="A336" t="s">
        <v>49</v>
      </c>
      <c r="B336" t="s">
        <v>49</v>
      </c>
      <c r="C336" t="s">
        <v>49</v>
      </c>
      <c r="D336">
        <v>0</v>
      </c>
      <c r="E336">
        <v>0</v>
      </c>
      <c r="F336">
        <v>0</v>
      </c>
      <c r="G336">
        <v>0</v>
      </c>
      <c r="H336">
        <v>0</v>
      </c>
      <c r="I336">
        <v>0</v>
      </c>
      <c r="J336">
        <v>0</v>
      </c>
      <c r="K336">
        <v>0</v>
      </c>
      <c r="L336">
        <v>0</v>
      </c>
      <c r="M336">
        <v>0</v>
      </c>
      <c r="N336">
        <v>0</v>
      </c>
      <c r="O336">
        <v>0</v>
      </c>
      <c r="P336">
        <v>0</v>
      </c>
      <c r="Q336">
        <v>0</v>
      </c>
      <c r="R336">
        <v>0</v>
      </c>
      <c r="S336">
        <v>0</v>
      </c>
      <c r="T336">
        <v>0</v>
      </c>
    </row>
    <row r="337" spans="1:20" x14ac:dyDescent="0.3">
      <c r="A337" t="s">
        <v>49</v>
      </c>
      <c r="B337" t="s">
        <v>49</v>
      </c>
      <c r="C337" t="s">
        <v>49</v>
      </c>
      <c r="D337">
        <v>0</v>
      </c>
      <c r="E337">
        <v>0</v>
      </c>
      <c r="F337">
        <v>0</v>
      </c>
      <c r="G337">
        <v>0</v>
      </c>
      <c r="H337">
        <v>0</v>
      </c>
      <c r="I337">
        <v>0</v>
      </c>
      <c r="J337">
        <v>0</v>
      </c>
      <c r="K337">
        <v>0</v>
      </c>
      <c r="L337">
        <v>0</v>
      </c>
      <c r="M337">
        <v>0</v>
      </c>
      <c r="N337">
        <v>0</v>
      </c>
      <c r="O337">
        <v>0</v>
      </c>
      <c r="P337">
        <v>0</v>
      </c>
      <c r="Q337">
        <v>0</v>
      </c>
      <c r="R337">
        <v>0</v>
      </c>
      <c r="S337">
        <v>0</v>
      </c>
      <c r="T337">
        <v>0</v>
      </c>
    </row>
    <row r="338" spans="1:20" x14ac:dyDescent="0.3">
      <c r="A338" t="s">
        <v>49</v>
      </c>
      <c r="B338" t="s">
        <v>49</v>
      </c>
      <c r="C338" t="s">
        <v>49</v>
      </c>
      <c r="D338">
        <v>0</v>
      </c>
      <c r="E338">
        <v>0</v>
      </c>
      <c r="F338">
        <v>0</v>
      </c>
      <c r="G338">
        <v>0</v>
      </c>
      <c r="H338">
        <v>0</v>
      </c>
      <c r="I338">
        <v>0</v>
      </c>
      <c r="J338">
        <v>0</v>
      </c>
      <c r="K338">
        <v>0</v>
      </c>
      <c r="L338">
        <v>0</v>
      </c>
      <c r="M338">
        <v>0</v>
      </c>
      <c r="N338">
        <v>0</v>
      </c>
      <c r="O338">
        <v>0</v>
      </c>
      <c r="P338">
        <v>0</v>
      </c>
      <c r="Q338">
        <v>0</v>
      </c>
      <c r="R338">
        <v>0</v>
      </c>
      <c r="S338">
        <v>0</v>
      </c>
      <c r="T338">
        <v>0</v>
      </c>
    </row>
    <row r="339" spans="1:20" x14ac:dyDescent="0.3">
      <c r="A339" t="s">
        <v>49</v>
      </c>
      <c r="B339" t="s">
        <v>49</v>
      </c>
      <c r="C339" t="s">
        <v>49</v>
      </c>
      <c r="D339">
        <v>0</v>
      </c>
      <c r="E339">
        <v>0</v>
      </c>
      <c r="F339">
        <v>0</v>
      </c>
      <c r="G339">
        <v>0</v>
      </c>
      <c r="H339">
        <v>0</v>
      </c>
      <c r="I339">
        <v>0</v>
      </c>
      <c r="J339">
        <v>0</v>
      </c>
      <c r="K339">
        <v>0</v>
      </c>
      <c r="L339">
        <v>0</v>
      </c>
      <c r="M339">
        <v>0</v>
      </c>
      <c r="N339">
        <v>0</v>
      </c>
      <c r="O339">
        <v>0</v>
      </c>
      <c r="P339">
        <v>0</v>
      </c>
      <c r="Q339">
        <v>0</v>
      </c>
      <c r="R339">
        <v>0</v>
      </c>
      <c r="S339">
        <v>0</v>
      </c>
      <c r="T339">
        <v>0</v>
      </c>
    </row>
    <row r="340" spans="1:20" x14ac:dyDescent="0.3">
      <c r="A340" t="s">
        <v>49</v>
      </c>
      <c r="B340" t="s">
        <v>49</v>
      </c>
      <c r="C340" t="s">
        <v>49</v>
      </c>
      <c r="D340">
        <v>0</v>
      </c>
      <c r="E340">
        <v>0</v>
      </c>
      <c r="F340">
        <v>0</v>
      </c>
      <c r="G340">
        <v>0</v>
      </c>
      <c r="H340">
        <v>0</v>
      </c>
      <c r="I340">
        <v>0</v>
      </c>
      <c r="J340">
        <v>0</v>
      </c>
      <c r="K340">
        <v>0</v>
      </c>
      <c r="L340">
        <v>0</v>
      </c>
      <c r="M340">
        <v>0</v>
      </c>
      <c r="N340">
        <v>0</v>
      </c>
      <c r="O340">
        <v>0</v>
      </c>
      <c r="P340">
        <v>0</v>
      </c>
      <c r="Q340">
        <v>0</v>
      </c>
      <c r="R340">
        <v>0</v>
      </c>
      <c r="S340">
        <v>0</v>
      </c>
      <c r="T340">
        <v>0</v>
      </c>
    </row>
    <row r="341" spans="1:20" x14ac:dyDescent="0.3">
      <c r="A341" t="s">
        <v>49</v>
      </c>
      <c r="B341" t="s">
        <v>49</v>
      </c>
      <c r="C341" t="s">
        <v>49</v>
      </c>
      <c r="D341">
        <v>0</v>
      </c>
      <c r="E341">
        <v>0</v>
      </c>
      <c r="F341">
        <v>0</v>
      </c>
      <c r="G341">
        <v>0</v>
      </c>
      <c r="H341">
        <v>0</v>
      </c>
      <c r="I341">
        <v>0</v>
      </c>
      <c r="J341">
        <v>0</v>
      </c>
      <c r="K341">
        <v>0</v>
      </c>
      <c r="L341">
        <v>0</v>
      </c>
      <c r="M341">
        <v>0</v>
      </c>
      <c r="N341">
        <v>0</v>
      </c>
      <c r="O341">
        <v>0</v>
      </c>
      <c r="P341">
        <v>0</v>
      </c>
      <c r="Q341">
        <v>0</v>
      </c>
      <c r="R341">
        <v>0</v>
      </c>
      <c r="S341">
        <v>0</v>
      </c>
      <c r="T341">
        <v>0</v>
      </c>
    </row>
    <row r="342" spans="1:20" x14ac:dyDescent="0.3">
      <c r="A342" t="s">
        <v>49</v>
      </c>
      <c r="B342" t="s">
        <v>49</v>
      </c>
      <c r="C342" t="s">
        <v>49</v>
      </c>
      <c r="D342">
        <v>0</v>
      </c>
      <c r="E342">
        <v>0</v>
      </c>
      <c r="F342">
        <v>0</v>
      </c>
      <c r="G342">
        <v>0</v>
      </c>
      <c r="H342">
        <v>0</v>
      </c>
      <c r="I342">
        <v>0</v>
      </c>
      <c r="J342">
        <v>0</v>
      </c>
      <c r="K342">
        <v>0</v>
      </c>
      <c r="L342">
        <v>0</v>
      </c>
      <c r="M342">
        <v>0</v>
      </c>
      <c r="N342">
        <v>0</v>
      </c>
      <c r="O342">
        <v>0</v>
      </c>
      <c r="P342">
        <v>0</v>
      </c>
      <c r="Q342">
        <v>0</v>
      </c>
      <c r="R342">
        <v>0</v>
      </c>
      <c r="S342">
        <v>0</v>
      </c>
      <c r="T342">
        <v>0</v>
      </c>
    </row>
    <row r="343" spans="1:20" x14ac:dyDescent="0.3">
      <c r="A343" t="s">
        <v>49</v>
      </c>
      <c r="B343" t="s">
        <v>49</v>
      </c>
      <c r="C343" t="s">
        <v>49</v>
      </c>
      <c r="D343">
        <v>0</v>
      </c>
      <c r="E343">
        <v>0</v>
      </c>
      <c r="F343">
        <v>0</v>
      </c>
      <c r="G343">
        <v>0</v>
      </c>
      <c r="H343">
        <v>0</v>
      </c>
      <c r="I343">
        <v>0</v>
      </c>
      <c r="J343">
        <v>0</v>
      </c>
      <c r="K343">
        <v>0</v>
      </c>
      <c r="L343">
        <v>0</v>
      </c>
      <c r="M343">
        <v>0</v>
      </c>
      <c r="N343">
        <v>0</v>
      </c>
      <c r="O343">
        <v>0</v>
      </c>
      <c r="P343">
        <v>0</v>
      </c>
      <c r="Q343">
        <v>0</v>
      </c>
      <c r="R343">
        <v>0</v>
      </c>
      <c r="S343">
        <v>0</v>
      </c>
      <c r="T343">
        <v>0</v>
      </c>
    </row>
    <row r="344" spans="1:20" x14ac:dyDescent="0.3">
      <c r="A344" t="s">
        <v>49</v>
      </c>
      <c r="B344" t="s">
        <v>49</v>
      </c>
      <c r="C344" t="s">
        <v>49</v>
      </c>
      <c r="D344">
        <v>0</v>
      </c>
      <c r="E344">
        <v>0</v>
      </c>
      <c r="F344">
        <v>0</v>
      </c>
      <c r="G344">
        <v>0</v>
      </c>
      <c r="H344">
        <v>0</v>
      </c>
      <c r="I344">
        <v>0</v>
      </c>
      <c r="J344">
        <v>0</v>
      </c>
      <c r="K344">
        <v>0</v>
      </c>
      <c r="L344">
        <v>0</v>
      </c>
      <c r="M344">
        <v>0</v>
      </c>
      <c r="N344">
        <v>0</v>
      </c>
      <c r="O344">
        <v>0</v>
      </c>
      <c r="P344">
        <v>0</v>
      </c>
      <c r="Q344">
        <v>0</v>
      </c>
      <c r="R344">
        <v>0</v>
      </c>
      <c r="S344">
        <v>0</v>
      </c>
      <c r="T344">
        <v>0</v>
      </c>
    </row>
    <row r="345" spans="1:20" x14ac:dyDescent="0.3">
      <c r="A345" t="s">
        <v>49</v>
      </c>
      <c r="B345" t="s">
        <v>49</v>
      </c>
      <c r="C345" t="s">
        <v>49</v>
      </c>
      <c r="D345">
        <v>0</v>
      </c>
      <c r="E345">
        <v>0</v>
      </c>
      <c r="F345">
        <v>0</v>
      </c>
      <c r="G345">
        <v>0</v>
      </c>
      <c r="H345">
        <v>0</v>
      </c>
      <c r="I345">
        <v>0</v>
      </c>
      <c r="J345">
        <v>0</v>
      </c>
      <c r="K345">
        <v>0</v>
      </c>
      <c r="L345">
        <v>0</v>
      </c>
      <c r="M345">
        <v>0</v>
      </c>
      <c r="N345">
        <v>0</v>
      </c>
      <c r="O345">
        <v>0</v>
      </c>
      <c r="P345">
        <v>0</v>
      </c>
      <c r="Q345">
        <v>0</v>
      </c>
      <c r="R345">
        <v>0</v>
      </c>
      <c r="S345">
        <v>0</v>
      </c>
      <c r="T345">
        <v>0</v>
      </c>
    </row>
    <row r="346" spans="1:20" x14ac:dyDescent="0.3">
      <c r="A346" t="s">
        <v>49</v>
      </c>
      <c r="B346" t="s">
        <v>49</v>
      </c>
      <c r="C346" t="s">
        <v>49</v>
      </c>
      <c r="D346">
        <v>0</v>
      </c>
      <c r="E346">
        <v>0</v>
      </c>
      <c r="F346">
        <v>0</v>
      </c>
      <c r="G346">
        <v>0</v>
      </c>
      <c r="H346">
        <v>0</v>
      </c>
      <c r="I346">
        <v>0</v>
      </c>
      <c r="J346">
        <v>0</v>
      </c>
      <c r="K346">
        <v>0</v>
      </c>
      <c r="L346">
        <v>0</v>
      </c>
      <c r="M346">
        <v>0</v>
      </c>
      <c r="N346">
        <v>0</v>
      </c>
      <c r="O346">
        <v>0</v>
      </c>
      <c r="P346">
        <v>0</v>
      </c>
      <c r="Q346">
        <v>0</v>
      </c>
      <c r="R346">
        <v>0</v>
      </c>
      <c r="S346">
        <v>0</v>
      </c>
      <c r="T346">
        <v>0</v>
      </c>
    </row>
    <row r="347" spans="1:20" x14ac:dyDescent="0.3">
      <c r="A347" t="s">
        <v>49</v>
      </c>
      <c r="B347" t="s">
        <v>49</v>
      </c>
      <c r="C347" t="s">
        <v>49</v>
      </c>
      <c r="D347">
        <v>0</v>
      </c>
      <c r="E347">
        <v>0</v>
      </c>
      <c r="F347">
        <v>0</v>
      </c>
      <c r="G347">
        <v>0</v>
      </c>
      <c r="H347">
        <v>0</v>
      </c>
      <c r="I347">
        <v>0</v>
      </c>
      <c r="J347">
        <v>0</v>
      </c>
      <c r="K347">
        <v>0</v>
      </c>
      <c r="L347">
        <v>0</v>
      </c>
      <c r="M347">
        <v>0</v>
      </c>
      <c r="N347">
        <v>0</v>
      </c>
      <c r="O347">
        <v>0</v>
      </c>
      <c r="P347">
        <v>0</v>
      </c>
      <c r="Q347">
        <v>0</v>
      </c>
      <c r="R347">
        <v>0</v>
      </c>
      <c r="S347">
        <v>0</v>
      </c>
      <c r="T347">
        <v>0</v>
      </c>
    </row>
    <row r="348" spans="1:20" x14ac:dyDescent="0.3">
      <c r="A348" t="s">
        <v>49</v>
      </c>
      <c r="B348" t="s">
        <v>49</v>
      </c>
      <c r="C348" t="s">
        <v>49</v>
      </c>
      <c r="D348">
        <v>0</v>
      </c>
      <c r="E348">
        <v>0</v>
      </c>
      <c r="F348">
        <v>0</v>
      </c>
      <c r="G348">
        <v>0</v>
      </c>
      <c r="H348">
        <v>0</v>
      </c>
      <c r="I348">
        <v>0</v>
      </c>
      <c r="J348">
        <v>0</v>
      </c>
      <c r="K348">
        <v>0</v>
      </c>
      <c r="L348">
        <v>0</v>
      </c>
      <c r="M348">
        <v>0</v>
      </c>
      <c r="N348">
        <v>0</v>
      </c>
      <c r="O348">
        <v>0</v>
      </c>
      <c r="P348">
        <v>0</v>
      </c>
      <c r="Q348">
        <v>0</v>
      </c>
      <c r="R348">
        <v>0</v>
      </c>
      <c r="S348">
        <v>0</v>
      </c>
      <c r="T348">
        <v>0</v>
      </c>
    </row>
    <row r="349" spans="1:20" x14ac:dyDescent="0.3">
      <c r="A349" t="s">
        <v>49</v>
      </c>
      <c r="B349" t="s">
        <v>49</v>
      </c>
      <c r="C349" t="s">
        <v>49</v>
      </c>
      <c r="D349">
        <v>0</v>
      </c>
      <c r="E349">
        <v>0</v>
      </c>
      <c r="F349">
        <v>0</v>
      </c>
      <c r="G349">
        <v>0</v>
      </c>
      <c r="H349">
        <v>0</v>
      </c>
      <c r="I349">
        <v>0</v>
      </c>
      <c r="J349">
        <v>0</v>
      </c>
      <c r="K349">
        <v>0</v>
      </c>
      <c r="L349">
        <v>0</v>
      </c>
      <c r="M349">
        <v>0</v>
      </c>
      <c r="N349">
        <v>0</v>
      </c>
      <c r="O349">
        <v>0</v>
      </c>
      <c r="P349">
        <v>0</v>
      </c>
      <c r="Q349">
        <v>0</v>
      </c>
      <c r="R349">
        <v>0</v>
      </c>
      <c r="S349">
        <v>0</v>
      </c>
      <c r="T349">
        <v>0</v>
      </c>
    </row>
    <row r="350" spans="1:20" x14ac:dyDescent="0.3">
      <c r="A350" t="s">
        <v>49</v>
      </c>
      <c r="B350" t="s">
        <v>49</v>
      </c>
      <c r="C350" t="s">
        <v>49</v>
      </c>
      <c r="D350">
        <v>0</v>
      </c>
      <c r="E350">
        <v>0</v>
      </c>
      <c r="F350">
        <v>0</v>
      </c>
      <c r="G350">
        <v>0</v>
      </c>
      <c r="H350">
        <v>0</v>
      </c>
      <c r="I350">
        <v>0</v>
      </c>
      <c r="J350">
        <v>0</v>
      </c>
      <c r="K350">
        <v>0</v>
      </c>
      <c r="L350">
        <v>0</v>
      </c>
      <c r="M350">
        <v>0</v>
      </c>
      <c r="N350">
        <v>0</v>
      </c>
      <c r="O350">
        <v>0</v>
      </c>
      <c r="P350">
        <v>0</v>
      </c>
      <c r="Q350">
        <v>0</v>
      </c>
      <c r="R350">
        <v>0</v>
      </c>
      <c r="S350">
        <v>0</v>
      </c>
      <c r="T350">
        <v>0</v>
      </c>
    </row>
    <row r="351" spans="1:20" x14ac:dyDescent="0.3">
      <c r="A351" t="s">
        <v>49</v>
      </c>
      <c r="B351" t="s">
        <v>49</v>
      </c>
      <c r="C351" t="s">
        <v>49</v>
      </c>
      <c r="D351">
        <v>0</v>
      </c>
      <c r="E351">
        <v>0</v>
      </c>
      <c r="F351">
        <v>0</v>
      </c>
      <c r="G351">
        <v>0</v>
      </c>
      <c r="H351">
        <v>0</v>
      </c>
      <c r="I351">
        <v>0</v>
      </c>
      <c r="J351">
        <v>0</v>
      </c>
      <c r="K351">
        <v>0</v>
      </c>
      <c r="L351">
        <v>0</v>
      </c>
      <c r="M351">
        <v>0</v>
      </c>
      <c r="N351">
        <v>0</v>
      </c>
      <c r="O351">
        <v>0</v>
      </c>
      <c r="P351">
        <v>0</v>
      </c>
      <c r="Q351">
        <v>0</v>
      </c>
      <c r="R351">
        <v>0</v>
      </c>
      <c r="S351">
        <v>0</v>
      </c>
      <c r="T351">
        <v>0</v>
      </c>
    </row>
    <row r="352" spans="1:20" x14ac:dyDescent="0.3">
      <c r="A352" t="s">
        <v>49</v>
      </c>
      <c r="B352" t="s">
        <v>49</v>
      </c>
      <c r="C352" t="s">
        <v>49</v>
      </c>
      <c r="D352">
        <v>0</v>
      </c>
      <c r="E352">
        <v>0</v>
      </c>
      <c r="F352">
        <v>0</v>
      </c>
      <c r="G352">
        <v>0</v>
      </c>
      <c r="H352">
        <v>0</v>
      </c>
      <c r="I352">
        <v>0</v>
      </c>
      <c r="J352">
        <v>0</v>
      </c>
      <c r="K352">
        <v>0</v>
      </c>
      <c r="L352">
        <v>0</v>
      </c>
      <c r="M352">
        <v>0</v>
      </c>
      <c r="N352">
        <v>0</v>
      </c>
      <c r="O352">
        <v>0</v>
      </c>
      <c r="P352">
        <v>0</v>
      </c>
      <c r="Q352">
        <v>0</v>
      </c>
      <c r="R352">
        <v>0</v>
      </c>
      <c r="S352">
        <v>0</v>
      </c>
      <c r="T352">
        <v>0</v>
      </c>
    </row>
    <row r="353" spans="1:20" x14ac:dyDescent="0.3">
      <c r="A353" t="s">
        <v>49</v>
      </c>
      <c r="B353" t="s">
        <v>49</v>
      </c>
      <c r="C353" t="s">
        <v>49</v>
      </c>
      <c r="D353">
        <v>0</v>
      </c>
      <c r="E353">
        <v>0</v>
      </c>
      <c r="F353">
        <v>0</v>
      </c>
      <c r="G353">
        <v>0</v>
      </c>
      <c r="H353">
        <v>0</v>
      </c>
      <c r="I353">
        <v>0</v>
      </c>
      <c r="J353">
        <v>0</v>
      </c>
      <c r="K353">
        <v>0</v>
      </c>
      <c r="L353">
        <v>0</v>
      </c>
      <c r="M353">
        <v>0</v>
      </c>
      <c r="N353">
        <v>0</v>
      </c>
      <c r="O353">
        <v>0</v>
      </c>
      <c r="P353">
        <v>0</v>
      </c>
      <c r="Q353">
        <v>0</v>
      </c>
      <c r="R353">
        <v>0</v>
      </c>
      <c r="S353">
        <v>0</v>
      </c>
      <c r="T353">
        <v>0</v>
      </c>
    </row>
    <row r="354" spans="1:20" x14ac:dyDescent="0.3">
      <c r="A354" t="s">
        <v>49</v>
      </c>
      <c r="B354" t="s">
        <v>49</v>
      </c>
      <c r="C354" t="s">
        <v>49</v>
      </c>
      <c r="D354">
        <v>0</v>
      </c>
      <c r="E354">
        <v>0</v>
      </c>
      <c r="F354">
        <v>0</v>
      </c>
      <c r="G354">
        <v>0</v>
      </c>
      <c r="H354">
        <v>0</v>
      </c>
      <c r="I354">
        <v>0</v>
      </c>
      <c r="J354">
        <v>0</v>
      </c>
      <c r="K354">
        <v>0</v>
      </c>
      <c r="L354">
        <v>0</v>
      </c>
      <c r="M354">
        <v>0</v>
      </c>
      <c r="N354">
        <v>0</v>
      </c>
      <c r="O354">
        <v>0</v>
      </c>
      <c r="P354">
        <v>0</v>
      </c>
      <c r="Q354">
        <v>0</v>
      </c>
      <c r="R354">
        <v>0</v>
      </c>
      <c r="S354">
        <v>0</v>
      </c>
      <c r="T354">
        <v>0</v>
      </c>
    </row>
    <row r="355" spans="1:20" x14ac:dyDescent="0.3">
      <c r="A355" t="s">
        <v>49</v>
      </c>
      <c r="B355" t="s">
        <v>49</v>
      </c>
      <c r="C355" t="s">
        <v>49</v>
      </c>
      <c r="D355">
        <v>0</v>
      </c>
      <c r="E355">
        <v>0</v>
      </c>
      <c r="F355">
        <v>0</v>
      </c>
      <c r="G355">
        <v>0</v>
      </c>
      <c r="H355">
        <v>0</v>
      </c>
      <c r="I355">
        <v>0</v>
      </c>
      <c r="J355">
        <v>0</v>
      </c>
      <c r="K355">
        <v>0</v>
      </c>
      <c r="L355">
        <v>0</v>
      </c>
      <c r="M355">
        <v>0</v>
      </c>
      <c r="N355">
        <v>0</v>
      </c>
      <c r="O355">
        <v>0</v>
      </c>
      <c r="P355">
        <v>0</v>
      </c>
      <c r="Q355">
        <v>0</v>
      </c>
      <c r="R355">
        <v>0</v>
      </c>
      <c r="S355">
        <v>0</v>
      </c>
      <c r="T355">
        <v>0</v>
      </c>
    </row>
    <row r="356" spans="1:20" x14ac:dyDescent="0.3">
      <c r="A356" t="s">
        <v>49</v>
      </c>
      <c r="B356" t="s">
        <v>49</v>
      </c>
      <c r="C356" t="s">
        <v>49</v>
      </c>
      <c r="D356">
        <v>0</v>
      </c>
      <c r="E356">
        <v>0</v>
      </c>
      <c r="F356">
        <v>0</v>
      </c>
      <c r="G356">
        <v>0</v>
      </c>
      <c r="H356">
        <v>0</v>
      </c>
      <c r="I356">
        <v>0</v>
      </c>
      <c r="J356">
        <v>0</v>
      </c>
      <c r="K356">
        <v>0</v>
      </c>
      <c r="L356">
        <v>0</v>
      </c>
      <c r="M356">
        <v>0</v>
      </c>
      <c r="N356">
        <v>0</v>
      </c>
      <c r="O356">
        <v>0</v>
      </c>
      <c r="P356">
        <v>0</v>
      </c>
      <c r="Q356">
        <v>0</v>
      </c>
      <c r="R356">
        <v>0</v>
      </c>
      <c r="S356">
        <v>0</v>
      </c>
      <c r="T356">
        <v>0</v>
      </c>
    </row>
    <row r="357" spans="1:20" x14ac:dyDescent="0.3">
      <c r="A357" t="s">
        <v>49</v>
      </c>
      <c r="B357" t="s">
        <v>49</v>
      </c>
      <c r="C357" t="s">
        <v>49</v>
      </c>
      <c r="D357">
        <v>0</v>
      </c>
      <c r="E357">
        <v>0</v>
      </c>
      <c r="F357">
        <v>0</v>
      </c>
      <c r="G357">
        <v>0</v>
      </c>
      <c r="H357">
        <v>0</v>
      </c>
      <c r="I357">
        <v>0</v>
      </c>
      <c r="J357">
        <v>0</v>
      </c>
      <c r="K357">
        <v>0</v>
      </c>
      <c r="L357">
        <v>0</v>
      </c>
      <c r="M357">
        <v>0</v>
      </c>
      <c r="N357">
        <v>0</v>
      </c>
      <c r="O357">
        <v>0</v>
      </c>
      <c r="P357">
        <v>0</v>
      </c>
      <c r="Q357">
        <v>0</v>
      </c>
      <c r="R357">
        <v>0</v>
      </c>
      <c r="S357">
        <v>0</v>
      </c>
      <c r="T357">
        <v>0</v>
      </c>
    </row>
    <row r="358" spans="1:20" x14ac:dyDescent="0.3">
      <c r="A358" t="s">
        <v>49</v>
      </c>
      <c r="B358" t="s">
        <v>49</v>
      </c>
      <c r="C358" t="s">
        <v>49</v>
      </c>
      <c r="D358">
        <v>0</v>
      </c>
      <c r="E358">
        <v>0</v>
      </c>
      <c r="F358">
        <v>0</v>
      </c>
      <c r="G358">
        <v>0</v>
      </c>
      <c r="H358">
        <v>0</v>
      </c>
      <c r="I358">
        <v>0</v>
      </c>
      <c r="J358">
        <v>0</v>
      </c>
      <c r="K358">
        <v>0</v>
      </c>
      <c r="L358">
        <v>0</v>
      </c>
      <c r="M358">
        <v>0</v>
      </c>
      <c r="N358">
        <v>0</v>
      </c>
      <c r="O358">
        <v>0</v>
      </c>
      <c r="P358">
        <v>0</v>
      </c>
      <c r="Q358">
        <v>0</v>
      </c>
      <c r="R358">
        <v>0</v>
      </c>
      <c r="S358">
        <v>0</v>
      </c>
      <c r="T358">
        <v>0</v>
      </c>
    </row>
    <row r="359" spans="1:20" x14ac:dyDescent="0.3">
      <c r="A359" t="s">
        <v>49</v>
      </c>
      <c r="B359" t="s">
        <v>49</v>
      </c>
      <c r="C359" t="s">
        <v>49</v>
      </c>
      <c r="D359">
        <v>0</v>
      </c>
      <c r="E359">
        <v>0</v>
      </c>
      <c r="F359">
        <v>0</v>
      </c>
      <c r="G359">
        <v>0</v>
      </c>
      <c r="H359">
        <v>0</v>
      </c>
      <c r="I359">
        <v>0</v>
      </c>
      <c r="J359">
        <v>0</v>
      </c>
      <c r="K359">
        <v>0</v>
      </c>
      <c r="L359">
        <v>0</v>
      </c>
      <c r="M359">
        <v>0</v>
      </c>
      <c r="N359">
        <v>0</v>
      </c>
      <c r="O359">
        <v>0</v>
      </c>
      <c r="P359">
        <v>0</v>
      </c>
      <c r="Q359">
        <v>0</v>
      </c>
      <c r="R359">
        <v>0</v>
      </c>
      <c r="S359">
        <v>0</v>
      </c>
      <c r="T359">
        <v>0</v>
      </c>
    </row>
    <row r="360" spans="1:20" x14ac:dyDescent="0.3">
      <c r="A360" t="s">
        <v>49</v>
      </c>
      <c r="B360" t="s">
        <v>49</v>
      </c>
      <c r="C360" t="s">
        <v>49</v>
      </c>
      <c r="D360">
        <v>0</v>
      </c>
      <c r="E360">
        <v>0</v>
      </c>
      <c r="F360">
        <v>0</v>
      </c>
      <c r="G360">
        <v>0</v>
      </c>
      <c r="H360">
        <v>0</v>
      </c>
      <c r="I360">
        <v>0</v>
      </c>
      <c r="J360">
        <v>0</v>
      </c>
      <c r="K360">
        <v>0</v>
      </c>
      <c r="L360">
        <v>0</v>
      </c>
      <c r="M360">
        <v>0</v>
      </c>
      <c r="N360">
        <v>0</v>
      </c>
      <c r="O360">
        <v>0</v>
      </c>
      <c r="P360">
        <v>0</v>
      </c>
      <c r="Q360">
        <v>0</v>
      </c>
      <c r="R360">
        <v>0</v>
      </c>
      <c r="S360">
        <v>0</v>
      </c>
      <c r="T360">
        <v>0</v>
      </c>
    </row>
    <row r="361" spans="1:20" x14ac:dyDescent="0.3">
      <c r="A361" t="s">
        <v>49</v>
      </c>
      <c r="B361" t="s">
        <v>49</v>
      </c>
      <c r="C361" t="s">
        <v>49</v>
      </c>
      <c r="D361">
        <v>0</v>
      </c>
      <c r="E361">
        <v>0</v>
      </c>
      <c r="F361">
        <v>0</v>
      </c>
      <c r="G361">
        <v>0</v>
      </c>
      <c r="H361">
        <v>0</v>
      </c>
      <c r="I361">
        <v>0</v>
      </c>
      <c r="J361">
        <v>0</v>
      </c>
      <c r="K361">
        <v>0</v>
      </c>
      <c r="L361">
        <v>0</v>
      </c>
      <c r="M361">
        <v>0</v>
      </c>
      <c r="N361">
        <v>0</v>
      </c>
      <c r="O361">
        <v>0</v>
      </c>
      <c r="P361">
        <v>0</v>
      </c>
      <c r="Q361">
        <v>0</v>
      </c>
      <c r="R361">
        <v>0</v>
      </c>
      <c r="S361">
        <v>0</v>
      </c>
      <c r="T361">
        <v>0</v>
      </c>
    </row>
    <row r="362" spans="1:20" x14ac:dyDescent="0.3">
      <c r="A362" t="s">
        <v>49</v>
      </c>
      <c r="B362" t="s">
        <v>49</v>
      </c>
      <c r="C362" t="s">
        <v>49</v>
      </c>
      <c r="D362">
        <v>0</v>
      </c>
      <c r="E362">
        <v>0</v>
      </c>
      <c r="F362">
        <v>0</v>
      </c>
      <c r="G362">
        <v>0</v>
      </c>
      <c r="H362">
        <v>0</v>
      </c>
      <c r="I362">
        <v>0</v>
      </c>
      <c r="J362">
        <v>0</v>
      </c>
      <c r="K362">
        <v>0</v>
      </c>
      <c r="L362">
        <v>0</v>
      </c>
      <c r="M362">
        <v>0</v>
      </c>
      <c r="N362">
        <v>0</v>
      </c>
      <c r="O362">
        <v>0</v>
      </c>
      <c r="P362">
        <v>0</v>
      </c>
      <c r="Q362">
        <v>0</v>
      </c>
      <c r="R362">
        <v>0</v>
      </c>
      <c r="S362">
        <v>0</v>
      </c>
      <c r="T362">
        <v>0</v>
      </c>
    </row>
    <row r="363" spans="1:20" x14ac:dyDescent="0.3">
      <c r="A363" t="s">
        <v>49</v>
      </c>
      <c r="B363" t="s">
        <v>49</v>
      </c>
      <c r="C363" t="s">
        <v>49</v>
      </c>
      <c r="D363">
        <v>0</v>
      </c>
      <c r="E363">
        <v>0</v>
      </c>
      <c r="F363">
        <v>0</v>
      </c>
      <c r="G363">
        <v>0</v>
      </c>
      <c r="H363">
        <v>0</v>
      </c>
      <c r="I363">
        <v>0</v>
      </c>
      <c r="J363">
        <v>0</v>
      </c>
      <c r="K363">
        <v>0</v>
      </c>
      <c r="L363">
        <v>0</v>
      </c>
      <c r="M363">
        <v>0</v>
      </c>
      <c r="N363">
        <v>0</v>
      </c>
      <c r="O363">
        <v>0</v>
      </c>
      <c r="P363">
        <v>0</v>
      </c>
      <c r="Q363">
        <v>0</v>
      </c>
      <c r="R363">
        <v>0</v>
      </c>
      <c r="S363">
        <v>0</v>
      </c>
      <c r="T363">
        <v>0</v>
      </c>
    </row>
    <row r="364" spans="1:20" x14ac:dyDescent="0.3">
      <c r="A364" t="s">
        <v>49</v>
      </c>
      <c r="B364" t="s">
        <v>49</v>
      </c>
      <c r="C364" t="s">
        <v>49</v>
      </c>
      <c r="D364">
        <v>0</v>
      </c>
      <c r="E364">
        <v>0</v>
      </c>
      <c r="F364">
        <v>0</v>
      </c>
      <c r="G364">
        <v>0</v>
      </c>
      <c r="H364">
        <v>0</v>
      </c>
      <c r="I364">
        <v>0</v>
      </c>
      <c r="J364">
        <v>0</v>
      </c>
      <c r="K364">
        <v>0</v>
      </c>
      <c r="L364">
        <v>0</v>
      </c>
      <c r="M364">
        <v>0</v>
      </c>
      <c r="N364">
        <v>0</v>
      </c>
      <c r="O364">
        <v>0</v>
      </c>
      <c r="P364">
        <v>0</v>
      </c>
      <c r="Q364">
        <v>0</v>
      </c>
      <c r="R364">
        <v>0</v>
      </c>
      <c r="S364">
        <v>0</v>
      </c>
      <c r="T364">
        <v>0</v>
      </c>
    </row>
    <row r="365" spans="1:20" x14ac:dyDescent="0.3">
      <c r="A365" t="s">
        <v>49</v>
      </c>
      <c r="B365" t="s">
        <v>49</v>
      </c>
      <c r="C365" t="s">
        <v>49</v>
      </c>
      <c r="D365">
        <v>0</v>
      </c>
      <c r="E365">
        <v>0</v>
      </c>
      <c r="F365">
        <v>0</v>
      </c>
      <c r="G365">
        <v>0</v>
      </c>
      <c r="H365">
        <v>0</v>
      </c>
      <c r="I365">
        <v>0</v>
      </c>
      <c r="J365">
        <v>0</v>
      </c>
      <c r="K365">
        <v>0</v>
      </c>
      <c r="L365">
        <v>0</v>
      </c>
      <c r="M365">
        <v>0</v>
      </c>
      <c r="N365">
        <v>0</v>
      </c>
      <c r="O365">
        <v>0</v>
      </c>
      <c r="P365">
        <v>0</v>
      </c>
      <c r="Q365">
        <v>0</v>
      </c>
      <c r="R365">
        <v>0</v>
      </c>
      <c r="S365">
        <v>0</v>
      </c>
      <c r="T365">
        <v>0</v>
      </c>
    </row>
    <row r="366" spans="1:20" x14ac:dyDescent="0.3">
      <c r="A366" t="s">
        <v>49</v>
      </c>
      <c r="B366" t="s">
        <v>49</v>
      </c>
      <c r="C366" t="s">
        <v>49</v>
      </c>
      <c r="D366">
        <v>0</v>
      </c>
      <c r="E366">
        <v>0</v>
      </c>
      <c r="F366">
        <v>0</v>
      </c>
      <c r="G366">
        <v>0</v>
      </c>
      <c r="H366">
        <v>0</v>
      </c>
      <c r="I366">
        <v>0</v>
      </c>
      <c r="J366">
        <v>0</v>
      </c>
      <c r="K366">
        <v>0</v>
      </c>
      <c r="L366">
        <v>0</v>
      </c>
      <c r="M366">
        <v>0</v>
      </c>
      <c r="N366">
        <v>0</v>
      </c>
      <c r="O366">
        <v>0</v>
      </c>
      <c r="P366">
        <v>0</v>
      </c>
      <c r="Q366">
        <v>0</v>
      </c>
      <c r="R366">
        <v>0</v>
      </c>
      <c r="S366">
        <v>0</v>
      </c>
      <c r="T366">
        <v>0</v>
      </c>
    </row>
    <row r="367" spans="1:20" x14ac:dyDescent="0.3">
      <c r="A367" t="s">
        <v>49</v>
      </c>
      <c r="B367" t="s">
        <v>49</v>
      </c>
      <c r="C367" t="s">
        <v>49</v>
      </c>
      <c r="D367">
        <v>0</v>
      </c>
      <c r="E367">
        <v>0</v>
      </c>
      <c r="F367">
        <v>0</v>
      </c>
      <c r="G367">
        <v>0</v>
      </c>
      <c r="H367">
        <v>0</v>
      </c>
      <c r="I367">
        <v>0</v>
      </c>
      <c r="J367">
        <v>0</v>
      </c>
      <c r="K367">
        <v>0</v>
      </c>
      <c r="L367">
        <v>0</v>
      </c>
      <c r="M367">
        <v>0</v>
      </c>
      <c r="N367">
        <v>0</v>
      </c>
      <c r="O367">
        <v>0</v>
      </c>
      <c r="P367">
        <v>0</v>
      </c>
      <c r="Q367">
        <v>0</v>
      </c>
      <c r="R367">
        <v>0</v>
      </c>
      <c r="S367">
        <v>0</v>
      </c>
      <c r="T367">
        <v>0</v>
      </c>
    </row>
    <row r="368" spans="1:20" x14ac:dyDescent="0.3">
      <c r="A368" t="s">
        <v>49</v>
      </c>
      <c r="B368" t="s">
        <v>49</v>
      </c>
      <c r="C368" t="s">
        <v>49</v>
      </c>
      <c r="D368">
        <v>0</v>
      </c>
      <c r="E368">
        <v>0</v>
      </c>
      <c r="F368">
        <v>0</v>
      </c>
      <c r="G368">
        <v>0</v>
      </c>
      <c r="H368">
        <v>0</v>
      </c>
      <c r="I368">
        <v>0</v>
      </c>
      <c r="J368">
        <v>0</v>
      </c>
      <c r="K368">
        <v>0</v>
      </c>
      <c r="L368">
        <v>0</v>
      </c>
      <c r="M368">
        <v>0</v>
      </c>
      <c r="N368">
        <v>0</v>
      </c>
      <c r="O368">
        <v>0</v>
      </c>
      <c r="P368">
        <v>0</v>
      </c>
      <c r="Q368">
        <v>0</v>
      </c>
      <c r="R368">
        <v>0</v>
      </c>
      <c r="S368">
        <v>0</v>
      </c>
      <c r="T368">
        <v>0</v>
      </c>
    </row>
    <row r="369" spans="1:20" x14ac:dyDescent="0.3">
      <c r="A369" t="s">
        <v>49</v>
      </c>
      <c r="B369" t="s">
        <v>49</v>
      </c>
      <c r="C369" t="s">
        <v>49</v>
      </c>
      <c r="D369">
        <v>0</v>
      </c>
      <c r="E369">
        <v>0</v>
      </c>
      <c r="F369">
        <v>0</v>
      </c>
      <c r="G369">
        <v>0</v>
      </c>
      <c r="H369">
        <v>0</v>
      </c>
      <c r="I369">
        <v>0</v>
      </c>
      <c r="J369">
        <v>0</v>
      </c>
      <c r="K369">
        <v>0</v>
      </c>
      <c r="L369">
        <v>0</v>
      </c>
      <c r="M369">
        <v>0</v>
      </c>
      <c r="N369">
        <v>0</v>
      </c>
      <c r="O369">
        <v>0</v>
      </c>
      <c r="P369">
        <v>0</v>
      </c>
      <c r="Q369">
        <v>0</v>
      </c>
      <c r="R369">
        <v>0</v>
      </c>
      <c r="S369">
        <v>0</v>
      </c>
      <c r="T369">
        <v>0</v>
      </c>
    </row>
    <row r="370" spans="1:20" x14ac:dyDescent="0.3">
      <c r="A370" t="s">
        <v>49</v>
      </c>
      <c r="B370" t="s">
        <v>49</v>
      </c>
      <c r="C370" t="s">
        <v>49</v>
      </c>
      <c r="D370">
        <v>0</v>
      </c>
      <c r="E370">
        <v>0</v>
      </c>
      <c r="F370">
        <v>0</v>
      </c>
      <c r="G370">
        <v>0</v>
      </c>
      <c r="H370">
        <v>0</v>
      </c>
      <c r="I370">
        <v>0</v>
      </c>
      <c r="J370">
        <v>0</v>
      </c>
      <c r="K370">
        <v>0</v>
      </c>
      <c r="L370">
        <v>0</v>
      </c>
      <c r="M370">
        <v>0</v>
      </c>
      <c r="N370">
        <v>0</v>
      </c>
      <c r="O370">
        <v>0</v>
      </c>
      <c r="P370">
        <v>0</v>
      </c>
      <c r="Q370">
        <v>0</v>
      </c>
      <c r="R370">
        <v>0</v>
      </c>
      <c r="S370">
        <v>0</v>
      </c>
      <c r="T370">
        <v>0</v>
      </c>
    </row>
    <row r="371" spans="1:20" x14ac:dyDescent="0.3">
      <c r="A371" t="s">
        <v>49</v>
      </c>
      <c r="B371" t="s">
        <v>49</v>
      </c>
      <c r="C371" t="s">
        <v>49</v>
      </c>
      <c r="D371">
        <v>0</v>
      </c>
      <c r="E371">
        <v>0</v>
      </c>
      <c r="F371">
        <v>0</v>
      </c>
      <c r="G371">
        <v>0</v>
      </c>
      <c r="H371">
        <v>0</v>
      </c>
      <c r="I371">
        <v>0</v>
      </c>
      <c r="J371">
        <v>0</v>
      </c>
      <c r="K371">
        <v>0</v>
      </c>
      <c r="L371">
        <v>0</v>
      </c>
      <c r="M371">
        <v>0</v>
      </c>
      <c r="N371">
        <v>0</v>
      </c>
      <c r="O371">
        <v>0</v>
      </c>
      <c r="P371">
        <v>0</v>
      </c>
      <c r="Q371">
        <v>0</v>
      </c>
      <c r="R371">
        <v>0</v>
      </c>
      <c r="S371">
        <v>0</v>
      </c>
      <c r="T371">
        <v>0</v>
      </c>
    </row>
    <row r="372" spans="1:20" x14ac:dyDescent="0.3">
      <c r="A372" t="s">
        <v>49</v>
      </c>
      <c r="B372" t="s">
        <v>49</v>
      </c>
      <c r="C372" t="s">
        <v>49</v>
      </c>
      <c r="D372">
        <v>0</v>
      </c>
      <c r="E372">
        <v>0</v>
      </c>
      <c r="F372">
        <v>0</v>
      </c>
      <c r="G372">
        <v>0</v>
      </c>
      <c r="H372">
        <v>0</v>
      </c>
      <c r="I372">
        <v>0</v>
      </c>
      <c r="J372">
        <v>0</v>
      </c>
      <c r="K372">
        <v>0</v>
      </c>
      <c r="L372">
        <v>0</v>
      </c>
      <c r="M372">
        <v>0</v>
      </c>
      <c r="N372">
        <v>0</v>
      </c>
      <c r="O372">
        <v>0</v>
      </c>
      <c r="P372">
        <v>0</v>
      </c>
      <c r="Q372">
        <v>0</v>
      </c>
      <c r="R372">
        <v>0</v>
      </c>
      <c r="S372">
        <v>0</v>
      </c>
      <c r="T372">
        <v>0</v>
      </c>
    </row>
    <row r="373" spans="1:20" x14ac:dyDescent="0.3">
      <c r="A373" t="s">
        <v>49</v>
      </c>
      <c r="B373" t="s">
        <v>49</v>
      </c>
      <c r="C373" t="s">
        <v>49</v>
      </c>
      <c r="D373">
        <v>0</v>
      </c>
      <c r="E373">
        <v>0</v>
      </c>
      <c r="F373">
        <v>0</v>
      </c>
      <c r="G373">
        <v>0</v>
      </c>
      <c r="H373">
        <v>0</v>
      </c>
      <c r="I373">
        <v>0</v>
      </c>
      <c r="J373">
        <v>0</v>
      </c>
      <c r="K373">
        <v>0</v>
      </c>
      <c r="L373">
        <v>0</v>
      </c>
      <c r="M373">
        <v>0</v>
      </c>
      <c r="N373">
        <v>0</v>
      </c>
      <c r="O373">
        <v>0</v>
      </c>
      <c r="P373">
        <v>0</v>
      </c>
      <c r="Q373">
        <v>0</v>
      </c>
      <c r="R373">
        <v>0</v>
      </c>
      <c r="S373">
        <v>0</v>
      </c>
      <c r="T373">
        <v>0</v>
      </c>
    </row>
    <row r="374" spans="1:20" x14ac:dyDescent="0.3">
      <c r="A374" t="s">
        <v>49</v>
      </c>
      <c r="B374" t="s">
        <v>49</v>
      </c>
      <c r="C374" t="s">
        <v>49</v>
      </c>
      <c r="D374">
        <v>0</v>
      </c>
      <c r="E374">
        <v>0</v>
      </c>
      <c r="F374">
        <v>0</v>
      </c>
      <c r="G374">
        <v>0</v>
      </c>
      <c r="H374">
        <v>0</v>
      </c>
      <c r="I374">
        <v>0</v>
      </c>
      <c r="J374">
        <v>0</v>
      </c>
      <c r="K374">
        <v>0</v>
      </c>
      <c r="L374">
        <v>0</v>
      </c>
      <c r="M374">
        <v>0</v>
      </c>
      <c r="N374">
        <v>0</v>
      </c>
      <c r="O374">
        <v>0</v>
      </c>
      <c r="P374">
        <v>0</v>
      </c>
      <c r="Q374">
        <v>0</v>
      </c>
      <c r="R374">
        <v>0</v>
      </c>
      <c r="S374">
        <v>0</v>
      </c>
      <c r="T374">
        <v>0</v>
      </c>
    </row>
    <row r="375" spans="1:20" x14ac:dyDescent="0.3">
      <c r="A375" t="s">
        <v>49</v>
      </c>
      <c r="B375" t="s">
        <v>49</v>
      </c>
      <c r="C375" t="s">
        <v>49</v>
      </c>
      <c r="D375">
        <v>0</v>
      </c>
      <c r="E375">
        <v>0</v>
      </c>
      <c r="F375">
        <v>0</v>
      </c>
      <c r="G375">
        <v>0</v>
      </c>
      <c r="H375">
        <v>0</v>
      </c>
      <c r="I375">
        <v>0</v>
      </c>
      <c r="J375">
        <v>0</v>
      </c>
      <c r="K375">
        <v>0</v>
      </c>
      <c r="L375">
        <v>0</v>
      </c>
      <c r="M375">
        <v>0</v>
      </c>
      <c r="N375">
        <v>0</v>
      </c>
      <c r="O375">
        <v>0</v>
      </c>
      <c r="P375">
        <v>0</v>
      </c>
      <c r="Q375">
        <v>0</v>
      </c>
      <c r="R375">
        <v>0</v>
      </c>
      <c r="S375">
        <v>0</v>
      </c>
      <c r="T375">
        <v>0</v>
      </c>
    </row>
    <row r="376" spans="1:20" x14ac:dyDescent="0.3">
      <c r="A376" t="s">
        <v>49</v>
      </c>
      <c r="B376" t="s">
        <v>49</v>
      </c>
      <c r="C376" t="s">
        <v>49</v>
      </c>
      <c r="D376">
        <v>0</v>
      </c>
      <c r="E376">
        <v>0</v>
      </c>
      <c r="F376">
        <v>0</v>
      </c>
      <c r="G376">
        <v>0</v>
      </c>
      <c r="H376">
        <v>0</v>
      </c>
      <c r="I376">
        <v>0</v>
      </c>
      <c r="J376">
        <v>0</v>
      </c>
      <c r="K376">
        <v>0</v>
      </c>
      <c r="L376">
        <v>0</v>
      </c>
      <c r="M376">
        <v>0</v>
      </c>
      <c r="N376">
        <v>0</v>
      </c>
      <c r="O376">
        <v>0</v>
      </c>
      <c r="P376">
        <v>0</v>
      </c>
      <c r="Q376">
        <v>0</v>
      </c>
      <c r="R376">
        <v>0</v>
      </c>
      <c r="S376">
        <v>0</v>
      </c>
      <c r="T376">
        <v>0</v>
      </c>
    </row>
    <row r="377" spans="1:20" x14ac:dyDescent="0.3">
      <c r="A377" t="s">
        <v>49</v>
      </c>
      <c r="B377" t="s">
        <v>49</v>
      </c>
      <c r="C377" t="s">
        <v>49</v>
      </c>
      <c r="D377">
        <v>0</v>
      </c>
      <c r="E377">
        <v>0</v>
      </c>
      <c r="F377">
        <v>0</v>
      </c>
      <c r="G377">
        <v>0</v>
      </c>
      <c r="H377">
        <v>0</v>
      </c>
      <c r="I377">
        <v>0</v>
      </c>
      <c r="J377">
        <v>0</v>
      </c>
      <c r="K377">
        <v>0</v>
      </c>
      <c r="L377">
        <v>0</v>
      </c>
      <c r="M377">
        <v>0</v>
      </c>
      <c r="N377">
        <v>0</v>
      </c>
      <c r="O377">
        <v>0</v>
      </c>
      <c r="P377">
        <v>0</v>
      </c>
      <c r="Q377">
        <v>0</v>
      </c>
      <c r="R377">
        <v>0</v>
      </c>
      <c r="S377">
        <v>0</v>
      </c>
      <c r="T377">
        <v>0</v>
      </c>
    </row>
    <row r="378" spans="1:20" x14ac:dyDescent="0.3">
      <c r="A378" t="s">
        <v>49</v>
      </c>
      <c r="B378" t="s">
        <v>49</v>
      </c>
      <c r="C378" t="s">
        <v>49</v>
      </c>
      <c r="D378">
        <v>0</v>
      </c>
      <c r="E378">
        <v>0</v>
      </c>
      <c r="F378">
        <v>0</v>
      </c>
      <c r="G378">
        <v>0</v>
      </c>
      <c r="H378">
        <v>0</v>
      </c>
      <c r="I378">
        <v>0</v>
      </c>
      <c r="J378">
        <v>0</v>
      </c>
      <c r="K378">
        <v>0</v>
      </c>
      <c r="L378">
        <v>0</v>
      </c>
      <c r="M378">
        <v>0</v>
      </c>
      <c r="N378">
        <v>0</v>
      </c>
      <c r="O378">
        <v>0</v>
      </c>
      <c r="P378">
        <v>0</v>
      </c>
      <c r="Q378">
        <v>0</v>
      </c>
      <c r="R378">
        <v>0</v>
      </c>
      <c r="S378">
        <v>0</v>
      </c>
      <c r="T378">
        <v>0</v>
      </c>
    </row>
    <row r="379" spans="1:20" x14ac:dyDescent="0.3">
      <c r="A379" t="s">
        <v>49</v>
      </c>
      <c r="B379" t="s">
        <v>49</v>
      </c>
      <c r="C379" t="s">
        <v>49</v>
      </c>
      <c r="D379">
        <v>0</v>
      </c>
      <c r="E379">
        <v>0</v>
      </c>
      <c r="F379">
        <v>0</v>
      </c>
      <c r="G379">
        <v>0</v>
      </c>
      <c r="H379">
        <v>0</v>
      </c>
      <c r="I379">
        <v>0</v>
      </c>
      <c r="J379">
        <v>0</v>
      </c>
      <c r="K379">
        <v>0</v>
      </c>
      <c r="L379">
        <v>0</v>
      </c>
      <c r="M379">
        <v>0</v>
      </c>
      <c r="N379">
        <v>0</v>
      </c>
      <c r="O379">
        <v>0</v>
      </c>
      <c r="P379">
        <v>0</v>
      </c>
      <c r="Q379">
        <v>0</v>
      </c>
      <c r="R379">
        <v>0</v>
      </c>
      <c r="S379">
        <v>0</v>
      </c>
      <c r="T379">
        <v>0</v>
      </c>
    </row>
    <row r="380" spans="1:20" x14ac:dyDescent="0.3">
      <c r="A380" t="s">
        <v>49</v>
      </c>
      <c r="B380" t="s">
        <v>49</v>
      </c>
      <c r="C380" t="s">
        <v>49</v>
      </c>
      <c r="D380">
        <v>0</v>
      </c>
      <c r="E380">
        <v>0</v>
      </c>
      <c r="F380">
        <v>0</v>
      </c>
      <c r="G380">
        <v>0</v>
      </c>
      <c r="H380">
        <v>0</v>
      </c>
      <c r="I380">
        <v>0</v>
      </c>
      <c r="J380">
        <v>0</v>
      </c>
      <c r="K380">
        <v>0</v>
      </c>
      <c r="L380">
        <v>0</v>
      </c>
      <c r="M380">
        <v>0</v>
      </c>
      <c r="N380">
        <v>0</v>
      </c>
      <c r="O380">
        <v>0</v>
      </c>
      <c r="P380">
        <v>0</v>
      </c>
      <c r="Q380">
        <v>0</v>
      </c>
      <c r="R380">
        <v>0</v>
      </c>
      <c r="S380">
        <v>0</v>
      </c>
      <c r="T380">
        <v>0</v>
      </c>
    </row>
    <row r="381" spans="1:20" x14ac:dyDescent="0.3">
      <c r="A381" t="s">
        <v>49</v>
      </c>
      <c r="B381" t="s">
        <v>49</v>
      </c>
      <c r="C381" t="s">
        <v>49</v>
      </c>
      <c r="D381">
        <v>0</v>
      </c>
      <c r="E381">
        <v>0</v>
      </c>
      <c r="F381">
        <v>0</v>
      </c>
      <c r="G381">
        <v>0</v>
      </c>
      <c r="H381">
        <v>0</v>
      </c>
      <c r="I381">
        <v>0</v>
      </c>
      <c r="J381">
        <v>0</v>
      </c>
      <c r="K381">
        <v>0</v>
      </c>
      <c r="L381">
        <v>0</v>
      </c>
      <c r="M381">
        <v>0</v>
      </c>
      <c r="N381">
        <v>0</v>
      </c>
      <c r="O381">
        <v>0</v>
      </c>
      <c r="P381">
        <v>0</v>
      </c>
      <c r="Q381">
        <v>0</v>
      </c>
      <c r="R381">
        <v>0</v>
      </c>
      <c r="S381">
        <v>0</v>
      </c>
      <c r="T381">
        <v>0</v>
      </c>
    </row>
    <row r="382" spans="1:20" x14ac:dyDescent="0.3">
      <c r="A382" t="s">
        <v>49</v>
      </c>
      <c r="B382" t="s">
        <v>49</v>
      </c>
      <c r="C382" t="s">
        <v>49</v>
      </c>
      <c r="D382">
        <v>0</v>
      </c>
      <c r="E382">
        <v>0</v>
      </c>
      <c r="F382">
        <v>0</v>
      </c>
      <c r="G382">
        <v>0</v>
      </c>
      <c r="H382">
        <v>0</v>
      </c>
      <c r="I382">
        <v>0</v>
      </c>
      <c r="J382">
        <v>0</v>
      </c>
      <c r="K382">
        <v>0</v>
      </c>
      <c r="L382">
        <v>0</v>
      </c>
      <c r="M382">
        <v>0</v>
      </c>
      <c r="N382">
        <v>0</v>
      </c>
      <c r="O382">
        <v>0</v>
      </c>
      <c r="P382">
        <v>0</v>
      </c>
      <c r="Q382">
        <v>0</v>
      </c>
      <c r="R382">
        <v>0</v>
      </c>
      <c r="S382">
        <v>0</v>
      </c>
      <c r="T382">
        <v>0</v>
      </c>
    </row>
    <row r="383" spans="1:20" x14ac:dyDescent="0.3">
      <c r="A383" t="s">
        <v>49</v>
      </c>
      <c r="B383" t="s">
        <v>49</v>
      </c>
      <c r="C383" t="s">
        <v>49</v>
      </c>
      <c r="D383">
        <v>0</v>
      </c>
      <c r="E383">
        <v>0</v>
      </c>
      <c r="F383">
        <v>0</v>
      </c>
      <c r="G383">
        <v>0</v>
      </c>
      <c r="H383">
        <v>0</v>
      </c>
      <c r="I383">
        <v>0</v>
      </c>
      <c r="J383">
        <v>0</v>
      </c>
      <c r="K383">
        <v>0</v>
      </c>
      <c r="L383">
        <v>0</v>
      </c>
      <c r="M383">
        <v>0</v>
      </c>
      <c r="N383">
        <v>0</v>
      </c>
      <c r="O383">
        <v>0</v>
      </c>
      <c r="P383">
        <v>0</v>
      </c>
      <c r="Q383">
        <v>0</v>
      </c>
      <c r="R383">
        <v>0</v>
      </c>
      <c r="S383">
        <v>0</v>
      </c>
      <c r="T383">
        <v>0</v>
      </c>
    </row>
    <row r="384" spans="1:20" x14ac:dyDescent="0.3">
      <c r="A384" t="s">
        <v>49</v>
      </c>
      <c r="B384" t="s">
        <v>49</v>
      </c>
      <c r="C384" t="s">
        <v>49</v>
      </c>
      <c r="D384">
        <v>0</v>
      </c>
      <c r="E384">
        <v>0</v>
      </c>
      <c r="F384">
        <v>0</v>
      </c>
      <c r="G384">
        <v>0</v>
      </c>
      <c r="H384">
        <v>0</v>
      </c>
      <c r="I384">
        <v>0</v>
      </c>
      <c r="J384">
        <v>0</v>
      </c>
      <c r="K384">
        <v>0</v>
      </c>
      <c r="L384">
        <v>0</v>
      </c>
      <c r="M384">
        <v>0</v>
      </c>
      <c r="N384">
        <v>0</v>
      </c>
      <c r="O384">
        <v>0</v>
      </c>
      <c r="P384">
        <v>0</v>
      </c>
      <c r="Q384">
        <v>0</v>
      </c>
      <c r="R384">
        <v>0</v>
      </c>
      <c r="S384">
        <v>0</v>
      </c>
      <c r="T384">
        <v>0</v>
      </c>
    </row>
    <row r="385" spans="1:20" x14ac:dyDescent="0.3">
      <c r="A385" t="s">
        <v>49</v>
      </c>
      <c r="B385" t="s">
        <v>49</v>
      </c>
      <c r="C385" t="s">
        <v>49</v>
      </c>
      <c r="D385">
        <v>0</v>
      </c>
      <c r="E385">
        <v>0</v>
      </c>
      <c r="F385">
        <v>0</v>
      </c>
      <c r="G385">
        <v>0</v>
      </c>
      <c r="H385">
        <v>0</v>
      </c>
      <c r="I385">
        <v>0</v>
      </c>
      <c r="J385">
        <v>0</v>
      </c>
      <c r="K385">
        <v>0</v>
      </c>
      <c r="L385">
        <v>0</v>
      </c>
      <c r="M385">
        <v>0</v>
      </c>
      <c r="N385">
        <v>0</v>
      </c>
      <c r="O385">
        <v>0</v>
      </c>
      <c r="P385">
        <v>0</v>
      </c>
      <c r="Q385">
        <v>0</v>
      </c>
      <c r="R385">
        <v>0</v>
      </c>
      <c r="S385">
        <v>0</v>
      </c>
      <c r="T385">
        <v>0</v>
      </c>
    </row>
    <row r="386" spans="1:20" x14ac:dyDescent="0.3">
      <c r="A386" t="s">
        <v>49</v>
      </c>
      <c r="B386" t="s">
        <v>49</v>
      </c>
      <c r="C386" t="s">
        <v>49</v>
      </c>
      <c r="D386">
        <v>0</v>
      </c>
      <c r="E386">
        <v>0</v>
      </c>
      <c r="F386">
        <v>0</v>
      </c>
      <c r="G386">
        <v>0</v>
      </c>
      <c r="H386">
        <v>0</v>
      </c>
      <c r="I386">
        <v>0</v>
      </c>
      <c r="J386">
        <v>0</v>
      </c>
      <c r="K386">
        <v>0</v>
      </c>
      <c r="L386">
        <v>0</v>
      </c>
      <c r="M386">
        <v>0</v>
      </c>
      <c r="N386">
        <v>0</v>
      </c>
      <c r="O386">
        <v>0</v>
      </c>
      <c r="P386">
        <v>0</v>
      </c>
      <c r="Q386">
        <v>0</v>
      </c>
      <c r="R386">
        <v>0</v>
      </c>
      <c r="S386">
        <v>0</v>
      </c>
      <c r="T386">
        <v>0</v>
      </c>
    </row>
    <row r="387" spans="1:20" x14ac:dyDescent="0.3">
      <c r="A387" t="s">
        <v>49</v>
      </c>
      <c r="B387" t="s">
        <v>49</v>
      </c>
      <c r="C387" t="s">
        <v>49</v>
      </c>
      <c r="D387">
        <v>0</v>
      </c>
      <c r="E387">
        <v>0</v>
      </c>
      <c r="F387">
        <v>0</v>
      </c>
      <c r="G387">
        <v>0</v>
      </c>
      <c r="H387">
        <v>0</v>
      </c>
      <c r="I387">
        <v>0</v>
      </c>
      <c r="J387">
        <v>0</v>
      </c>
      <c r="K387">
        <v>0</v>
      </c>
      <c r="L387">
        <v>0</v>
      </c>
      <c r="M387">
        <v>0</v>
      </c>
      <c r="N387">
        <v>0</v>
      </c>
      <c r="O387">
        <v>0</v>
      </c>
      <c r="P387">
        <v>0</v>
      </c>
      <c r="Q387">
        <v>0</v>
      </c>
      <c r="R387">
        <v>0</v>
      </c>
      <c r="S387">
        <v>0</v>
      </c>
      <c r="T387">
        <v>0</v>
      </c>
    </row>
    <row r="388" spans="1:20" x14ac:dyDescent="0.3">
      <c r="A388" t="s">
        <v>49</v>
      </c>
      <c r="B388" t="s">
        <v>49</v>
      </c>
      <c r="C388" t="s">
        <v>49</v>
      </c>
      <c r="D388">
        <v>0</v>
      </c>
      <c r="E388">
        <v>0</v>
      </c>
      <c r="F388">
        <v>0</v>
      </c>
      <c r="G388">
        <v>0</v>
      </c>
      <c r="H388">
        <v>0</v>
      </c>
      <c r="I388">
        <v>0</v>
      </c>
      <c r="J388">
        <v>0</v>
      </c>
      <c r="K388">
        <v>0</v>
      </c>
      <c r="L388">
        <v>0</v>
      </c>
      <c r="M388">
        <v>0</v>
      </c>
      <c r="N388">
        <v>0</v>
      </c>
      <c r="O388">
        <v>0</v>
      </c>
      <c r="P388">
        <v>0</v>
      </c>
      <c r="Q388">
        <v>0</v>
      </c>
      <c r="R388">
        <v>0</v>
      </c>
      <c r="S388">
        <v>0</v>
      </c>
      <c r="T388">
        <v>0</v>
      </c>
    </row>
    <row r="389" spans="1:20" x14ac:dyDescent="0.3">
      <c r="A389" t="s">
        <v>49</v>
      </c>
      <c r="B389" t="s">
        <v>49</v>
      </c>
      <c r="C389" t="s">
        <v>49</v>
      </c>
      <c r="D389">
        <v>0</v>
      </c>
      <c r="E389">
        <v>0</v>
      </c>
      <c r="F389">
        <v>0</v>
      </c>
      <c r="G389">
        <v>0</v>
      </c>
      <c r="H389">
        <v>0</v>
      </c>
      <c r="I389">
        <v>0</v>
      </c>
      <c r="J389">
        <v>0</v>
      </c>
      <c r="K389">
        <v>0</v>
      </c>
      <c r="L389">
        <v>0</v>
      </c>
      <c r="M389">
        <v>0</v>
      </c>
      <c r="N389">
        <v>0</v>
      </c>
      <c r="O389">
        <v>0</v>
      </c>
      <c r="P389">
        <v>0</v>
      </c>
      <c r="Q389">
        <v>0</v>
      </c>
      <c r="R389">
        <v>0</v>
      </c>
      <c r="S389">
        <v>0</v>
      </c>
      <c r="T389">
        <v>0</v>
      </c>
    </row>
    <row r="390" spans="1:20" x14ac:dyDescent="0.3">
      <c r="A390" t="s">
        <v>49</v>
      </c>
      <c r="B390" t="s">
        <v>49</v>
      </c>
      <c r="C390" t="s">
        <v>49</v>
      </c>
      <c r="D390">
        <v>0</v>
      </c>
      <c r="E390">
        <v>0</v>
      </c>
      <c r="F390">
        <v>0</v>
      </c>
      <c r="G390">
        <v>0</v>
      </c>
      <c r="H390">
        <v>0</v>
      </c>
      <c r="I390">
        <v>0</v>
      </c>
      <c r="J390">
        <v>0</v>
      </c>
      <c r="K390">
        <v>0</v>
      </c>
      <c r="L390">
        <v>0</v>
      </c>
      <c r="M390">
        <v>0</v>
      </c>
      <c r="N390">
        <v>0</v>
      </c>
      <c r="O390">
        <v>0</v>
      </c>
      <c r="P390">
        <v>0</v>
      </c>
      <c r="Q390">
        <v>0</v>
      </c>
      <c r="R390">
        <v>0</v>
      </c>
      <c r="S390">
        <v>0</v>
      </c>
      <c r="T390">
        <v>0</v>
      </c>
    </row>
    <row r="391" spans="1:20" x14ac:dyDescent="0.3">
      <c r="A391" t="s">
        <v>49</v>
      </c>
      <c r="B391" t="s">
        <v>49</v>
      </c>
      <c r="C391" t="s">
        <v>49</v>
      </c>
      <c r="D391">
        <v>0</v>
      </c>
      <c r="E391">
        <v>0</v>
      </c>
      <c r="F391">
        <v>0</v>
      </c>
      <c r="G391">
        <v>0</v>
      </c>
      <c r="H391">
        <v>0</v>
      </c>
      <c r="I391">
        <v>0</v>
      </c>
      <c r="J391">
        <v>0</v>
      </c>
      <c r="K391">
        <v>0</v>
      </c>
      <c r="L391">
        <v>0</v>
      </c>
      <c r="M391">
        <v>0</v>
      </c>
      <c r="N391">
        <v>0</v>
      </c>
      <c r="O391">
        <v>0</v>
      </c>
      <c r="P391">
        <v>0</v>
      </c>
      <c r="Q391">
        <v>0</v>
      </c>
      <c r="R391">
        <v>0</v>
      </c>
      <c r="S391">
        <v>0</v>
      </c>
      <c r="T391">
        <v>0</v>
      </c>
    </row>
    <row r="392" spans="1:20" x14ac:dyDescent="0.3">
      <c r="A392" t="s">
        <v>49</v>
      </c>
      <c r="B392" t="s">
        <v>49</v>
      </c>
      <c r="C392" t="s">
        <v>49</v>
      </c>
      <c r="D392">
        <v>0</v>
      </c>
      <c r="E392">
        <v>0</v>
      </c>
      <c r="F392">
        <v>0</v>
      </c>
      <c r="G392">
        <v>0</v>
      </c>
      <c r="H392">
        <v>0</v>
      </c>
      <c r="I392">
        <v>0</v>
      </c>
      <c r="J392">
        <v>0</v>
      </c>
      <c r="K392">
        <v>0</v>
      </c>
      <c r="L392">
        <v>0</v>
      </c>
      <c r="M392">
        <v>0</v>
      </c>
      <c r="N392">
        <v>0</v>
      </c>
      <c r="O392">
        <v>0</v>
      </c>
      <c r="P392">
        <v>0</v>
      </c>
      <c r="Q392">
        <v>0</v>
      </c>
      <c r="R392">
        <v>0</v>
      </c>
      <c r="S392">
        <v>0</v>
      </c>
      <c r="T392">
        <v>0</v>
      </c>
    </row>
    <row r="393" spans="1:20" x14ac:dyDescent="0.3">
      <c r="A393" t="s">
        <v>49</v>
      </c>
      <c r="B393" t="s">
        <v>49</v>
      </c>
      <c r="C393" t="s">
        <v>49</v>
      </c>
      <c r="D393">
        <v>0</v>
      </c>
      <c r="E393">
        <v>0</v>
      </c>
      <c r="F393">
        <v>0</v>
      </c>
      <c r="G393">
        <v>0</v>
      </c>
      <c r="H393">
        <v>0</v>
      </c>
      <c r="I393">
        <v>0</v>
      </c>
      <c r="J393">
        <v>0</v>
      </c>
      <c r="K393">
        <v>0</v>
      </c>
      <c r="L393">
        <v>0</v>
      </c>
      <c r="M393">
        <v>0</v>
      </c>
      <c r="N393">
        <v>0</v>
      </c>
      <c r="O393">
        <v>0</v>
      </c>
      <c r="P393">
        <v>0</v>
      </c>
      <c r="Q393">
        <v>0</v>
      </c>
      <c r="R393">
        <v>0</v>
      </c>
      <c r="S393">
        <v>0</v>
      </c>
      <c r="T393">
        <v>0</v>
      </c>
    </row>
    <row r="394" spans="1:20" x14ac:dyDescent="0.3">
      <c r="A394" t="s">
        <v>49</v>
      </c>
      <c r="B394" t="s">
        <v>49</v>
      </c>
      <c r="C394" t="s">
        <v>49</v>
      </c>
      <c r="D394">
        <v>0</v>
      </c>
      <c r="E394">
        <v>0</v>
      </c>
      <c r="F394">
        <v>0</v>
      </c>
      <c r="G394">
        <v>0</v>
      </c>
      <c r="H394">
        <v>0</v>
      </c>
      <c r="I394">
        <v>0</v>
      </c>
      <c r="J394">
        <v>0</v>
      </c>
      <c r="K394">
        <v>0</v>
      </c>
      <c r="L394">
        <v>0</v>
      </c>
      <c r="M394">
        <v>0</v>
      </c>
      <c r="N394">
        <v>0</v>
      </c>
      <c r="O394">
        <v>0</v>
      </c>
      <c r="P394">
        <v>0</v>
      </c>
      <c r="Q394">
        <v>0</v>
      </c>
      <c r="R394">
        <v>0</v>
      </c>
      <c r="S394">
        <v>0</v>
      </c>
      <c r="T394">
        <v>0</v>
      </c>
    </row>
    <row r="395" spans="1:20" x14ac:dyDescent="0.3">
      <c r="A395" t="s">
        <v>49</v>
      </c>
      <c r="B395" t="s">
        <v>49</v>
      </c>
      <c r="C395" t="s">
        <v>49</v>
      </c>
      <c r="D395">
        <v>0</v>
      </c>
      <c r="E395">
        <v>0</v>
      </c>
      <c r="F395">
        <v>0</v>
      </c>
      <c r="G395">
        <v>0</v>
      </c>
      <c r="H395">
        <v>0</v>
      </c>
      <c r="I395">
        <v>0</v>
      </c>
      <c r="J395">
        <v>0</v>
      </c>
      <c r="K395">
        <v>0</v>
      </c>
      <c r="L395">
        <v>0</v>
      </c>
      <c r="M395">
        <v>0</v>
      </c>
      <c r="N395">
        <v>0</v>
      </c>
      <c r="O395">
        <v>0</v>
      </c>
      <c r="P395">
        <v>0</v>
      </c>
      <c r="Q395">
        <v>0</v>
      </c>
      <c r="R395">
        <v>0</v>
      </c>
      <c r="S395">
        <v>0</v>
      </c>
      <c r="T395">
        <v>0</v>
      </c>
    </row>
    <row r="396" spans="1:20" x14ac:dyDescent="0.3">
      <c r="A396" t="s">
        <v>49</v>
      </c>
      <c r="B396" t="s">
        <v>49</v>
      </c>
      <c r="C396" t="s">
        <v>49</v>
      </c>
      <c r="D396">
        <v>0</v>
      </c>
      <c r="E396">
        <v>0</v>
      </c>
      <c r="F396">
        <v>0</v>
      </c>
      <c r="G396">
        <v>0</v>
      </c>
      <c r="H396">
        <v>0</v>
      </c>
      <c r="I396">
        <v>0</v>
      </c>
      <c r="J396">
        <v>0</v>
      </c>
      <c r="K396">
        <v>0</v>
      </c>
      <c r="L396">
        <v>0</v>
      </c>
      <c r="M396">
        <v>0</v>
      </c>
      <c r="N396">
        <v>0</v>
      </c>
      <c r="O396">
        <v>0</v>
      </c>
      <c r="P396">
        <v>0</v>
      </c>
      <c r="Q396">
        <v>0</v>
      </c>
      <c r="R396">
        <v>0</v>
      </c>
      <c r="S396">
        <v>0</v>
      </c>
      <c r="T396">
        <v>0</v>
      </c>
    </row>
    <row r="397" spans="1:20" x14ac:dyDescent="0.3">
      <c r="A397" t="s">
        <v>49</v>
      </c>
      <c r="B397" t="s">
        <v>49</v>
      </c>
      <c r="C397" t="s">
        <v>49</v>
      </c>
      <c r="D397">
        <v>0</v>
      </c>
      <c r="E397">
        <v>0</v>
      </c>
      <c r="F397">
        <v>0</v>
      </c>
      <c r="G397">
        <v>0</v>
      </c>
      <c r="H397">
        <v>0</v>
      </c>
      <c r="I397">
        <v>0</v>
      </c>
      <c r="J397">
        <v>0</v>
      </c>
      <c r="K397">
        <v>0</v>
      </c>
      <c r="L397">
        <v>0</v>
      </c>
      <c r="M397">
        <v>0</v>
      </c>
      <c r="N397">
        <v>0</v>
      </c>
      <c r="O397">
        <v>0</v>
      </c>
      <c r="P397">
        <v>0</v>
      </c>
      <c r="Q397">
        <v>0</v>
      </c>
      <c r="R397">
        <v>0</v>
      </c>
      <c r="S397">
        <v>0</v>
      </c>
      <c r="T397">
        <v>0</v>
      </c>
    </row>
    <row r="398" spans="1:20" x14ac:dyDescent="0.3">
      <c r="A398" t="s">
        <v>49</v>
      </c>
      <c r="B398" t="s">
        <v>49</v>
      </c>
      <c r="C398" t="s">
        <v>49</v>
      </c>
      <c r="D398">
        <v>0</v>
      </c>
      <c r="E398">
        <v>0</v>
      </c>
      <c r="F398">
        <v>0</v>
      </c>
      <c r="G398">
        <v>0</v>
      </c>
      <c r="H398">
        <v>0</v>
      </c>
      <c r="I398">
        <v>0</v>
      </c>
      <c r="J398">
        <v>0</v>
      </c>
      <c r="K398">
        <v>0</v>
      </c>
      <c r="L398">
        <v>0</v>
      </c>
      <c r="M398">
        <v>0</v>
      </c>
      <c r="N398">
        <v>0</v>
      </c>
      <c r="O398">
        <v>0</v>
      </c>
      <c r="P398">
        <v>0</v>
      </c>
      <c r="Q398">
        <v>0</v>
      </c>
      <c r="R398">
        <v>0</v>
      </c>
      <c r="S398">
        <v>0</v>
      </c>
      <c r="T398">
        <v>0</v>
      </c>
    </row>
    <row r="399" spans="1:20" x14ac:dyDescent="0.3">
      <c r="A399" t="s">
        <v>49</v>
      </c>
      <c r="B399" t="s">
        <v>49</v>
      </c>
      <c r="C399" t="s">
        <v>49</v>
      </c>
      <c r="D399">
        <v>0</v>
      </c>
      <c r="E399">
        <v>0</v>
      </c>
      <c r="F399">
        <v>0</v>
      </c>
      <c r="G399">
        <v>0</v>
      </c>
      <c r="H399">
        <v>0</v>
      </c>
      <c r="I399">
        <v>0</v>
      </c>
      <c r="J399">
        <v>0</v>
      </c>
      <c r="K399">
        <v>0</v>
      </c>
      <c r="L399">
        <v>0</v>
      </c>
      <c r="M399">
        <v>0</v>
      </c>
      <c r="N399">
        <v>0</v>
      </c>
      <c r="O399">
        <v>0</v>
      </c>
      <c r="P399">
        <v>0</v>
      </c>
      <c r="Q399">
        <v>0</v>
      </c>
      <c r="R399">
        <v>0</v>
      </c>
      <c r="S399">
        <v>0</v>
      </c>
      <c r="T399">
        <v>0</v>
      </c>
    </row>
    <row r="400" spans="1:20" x14ac:dyDescent="0.3">
      <c r="A400" t="s">
        <v>49</v>
      </c>
      <c r="B400" t="s">
        <v>49</v>
      </c>
      <c r="C400" t="s">
        <v>49</v>
      </c>
      <c r="D400">
        <v>0</v>
      </c>
      <c r="E400">
        <v>0</v>
      </c>
      <c r="F400">
        <v>0</v>
      </c>
      <c r="G400">
        <v>0</v>
      </c>
      <c r="H400">
        <v>0</v>
      </c>
      <c r="I400">
        <v>0</v>
      </c>
      <c r="J400">
        <v>0</v>
      </c>
      <c r="K400">
        <v>0</v>
      </c>
      <c r="L400">
        <v>0</v>
      </c>
      <c r="M400">
        <v>0</v>
      </c>
      <c r="N400">
        <v>0</v>
      </c>
      <c r="O400">
        <v>0</v>
      </c>
      <c r="P400">
        <v>0</v>
      </c>
      <c r="Q400">
        <v>0</v>
      </c>
      <c r="R400">
        <v>0</v>
      </c>
      <c r="S400">
        <v>0</v>
      </c>
      <c r="T400">
        <v>0</v>
      </c>
    </row>
    <row r="401" spans="1:20" x14ac:dyDescent="0.3">
      <c r="A401" t="s">
        <v>49</v>
      </c>
      <c r="B401" t="s">
        <v>49</v>
      </c>
      <c r="C401" t="s">
        <v>49</v>
      </c>
      <c r="D401">
        <v>0</v>
      </c>
      <c r="E401">
        <v>0</v>
      </c>
      <c r="F401">
        <v>0</v>
      </c>
      <c r="G401">
        <v>0</v>
      </c>
      <c r="H401">
        <v>0</v>
      </c>
      <c r="I401">
        <v>0</v>
      </c>
      <c r="J401">
        <v>0</v>
      </c>
      <c r="K401">
        <v>0</v>
      </c>
      <c r="L401">
        <v>0</v>
      </c>
      <c r="M401">
        <v>0</v>
      </c>
      <c r="N401">
        <v>0</v>
      </c>
      <c r="O401">
        <v>0</v>
      </c>
      <c r="P401">
        <v>0</v>
      </c>
      <c r="Q401">
        <v>0</v>
      </c>
      <c r="R401">
        <v>0</v>
      </c>
      <c r="S401">
        <v>0</v>
      </c>
      <c r="T401">
        <v>0</v>
      </c>
    </row>
    <row r="402" spans="1:20" x14ac:dyDescent="0.3">
      <c r="A402" t="s">
        <v>49</v>
      </c>
      <c r="B402" t="s">
        <v>49</v>
      </c>
      <c r="C402" t="s">
        <v>49</v>
      </c>
      <c r="D402">
        <v>0</v>
      </c>
      <c r="E402">
        <v>0</v>
      </c>
      <c r="F402">
        <v>0</v>
      </c>
      <c r="G402">
        <v>0</v>
      </c>
      <c r="H402">
        <v>0</v>
      </c>
      <c r="I402">
        <v>0</v>
      </c>
      <c r="J402">
        <v>0</v>
      </c>
      <c r="K402">
        <v>0</v>
      </c>
      <c r="L402">
        <v>0</v>
      </c>
      <c r="M402">
        <v>0</v>
      </c>
      <c r="N402">
        <v>0</v>
      </c>
      <c r="O402">
        <v>0</v>
      </c>
      <c r="P402">
        <v>0</v>
      </c>
      <c r="Q402">
        <v>0</v>
      </c>
      <c r="R402">
        <v>0</v>
      </c>
      <c r="S402">
        <v>0</v>
      </c>
      <c r="T402">
        <v>0</v>
      </c>
    </row>
    <row r="403" spans="1:20" x14ac:dyDescent="0.3">
      <c r="A403" t="s">
        <v>49</v>
      </c>
      <c r="B403" t="s">
        <v>49</v>
      </c>
      <c r="C403" t="s">
        <v>49</v>
      </c>
      <c r="D403">
        <v>0</v>
      </c>
      <c r="E403">
        <v>0</v>
      </c>
      <c r="F403">
        <v>0</v>
      </c>
      <c r="G403">
        <v>0</v>
      </c>
      <c r="H403">
        <v>0</v>
      </c>
      <c r="I403">
        <v>0</v>
      </c>
      <c r="J403">
        <v>0</v>
      </c>
      <c r="K403">
        <v>0</v>
      </c>
      <c r="L403">
        <v>0</v>
      </c>
      <c r="M403">
        <v>0</v>
      </c>
      <c r="N403">
        <v>0</v>
      </c>
      <c r="O403">
        <v>0</v>
      </c>
      <c r="P403">
        <v>0</v>
      </c>
      <c r="Q403">
        <v>0</v>
      </c>
      <c r="R403">
        <v>0</v>
      </c>
      <c r="S403">
        <v>0</v>
      </c>
      <c r="T403">
        <v>0</v>
      </c>
    </row>
    <row r="404" spans="1:20" x14ac:dyDescent="0.3">
      <c r="A404" t="s">
        <v>49</v>
      </c>
      <c r="B404" t="s">
        <v>49</v>
      </c>
      <c r="C404" t="s">
        <v>49</v>
      </c>
      <c r="D404">
        <v>0</v>
      </c>
      <c r="E404">
        <v>0</v>
      </c>
      <c r="F404">
        <v>0</v>
      </c>
      <c r="G404">
        <v>0</v>
      </c>
      <c r="H404">
        <v>0</v>
      </c>
      <c r="I404">
        <v>0</v>
      </c>
      <c r="J404">
        <v>0</v>
      </c>
      <c r="K404">
        <v>0</v>
      </c>
      <c r="L404">
        <v>0</v>
      </c>
      <c r="M404">
        <v>0</v>
      </c>
      <c r="N404">
        <v>0</v>
      </c>
      <c r="O404">
        <v>0</v>
      </c>
      <c r="P404">
        <v>0</v>
      </c>
      <c r="Q404">
        <v>0</v>
      </c>
      <c r="R404">
        <v>0</v>
      </c>
      <c r="S404">
        <v>0</v>
      </c>
      <c r="T404">
        <v>0</v>
      </c>
    </row>
    <row r="405" spans="1:20" x14ac:dyDescent="0.3">
      <c r="A405" t="s">
        <v>49</v>
      </c>
      <c r="B405" t="s">
        <v>49</v>
      </c>
      <c r="C405" t="s">
        <v>49</v>
      </c>
      <c r="D405">
        <v>0</v>
      </c>
      <c r="E405">
        <v>0</v>
      </c>
      <c r="F405">
        <v>0</v>
      </c>
      <c r="G405">
        <v>0</v>
      </c>
      <c r="H405">
        <v>0</v>
      </c>
      <c r="I405">
        <v>0</v>
      </c>
      <c r="J405">
        <v>0</v>
      </c>
      <c r="K405">
        <v>0</v>
      </c>
      <c r="L405">
        <v>0</v>
      </c>
      <c r="M405">
        <v>0</v>
      </c>
      <c r="N405">
        <v>0</v>
      </c>
      <c r="O405">
        <v>0</v>
      </c>
      <c r="P405">
        <v>0</v>
      </c>
      <c r="Q405">
        <v>0</v>
      </c>
      <c r="R405">
        <v>0</v>
      </c>
      <c r="S405">
        <v>0</v>
      </c>
      <c r="T405">
        <v>0</v>
      </c>
    </row>
    <row r="406" spans="1:20" x14ac:dyDescent="0.3">
      <c r="A406" t="s">
        <v>49</v>
      </c>
      <c r="B406" t="s">
        <v>49</v>
      </c>
      <c r="C406" t="s">
        <v>49</v>
      </c>
      <c r="D406">
        <v>0</v>
      </c>
      <c r="E406">
        <v>0</v>
      </c>
      <c r="F406">
        <v>0</v>
      </c>
      <c r="G406">
        <v>0</v>
      </c>
      <c r="H406">
        <v>0</v>
      </c>
      <c r="I406">
        <v>0</v>
      </c>
      <c r="J406">
        <v>0</v>
      </c>
      <c r="K406">
        <v>0</v>
      </c>
      <c r="L406">
        <v>0</v>
      </c>
      <c r="M406">
        <v>0</v>
      </c>
      <c r="N406">
        <v>0</v>
      </c>
      <c r="O406">
        <v>0</v>
      </c>
      <c r="P406">
        <v>0</v>
      </c>
      <c r="Q406">
        <v>0</v>
      </c>
      <c r="R406">
        <v>0</v>
      </c>
      <c r="S406">
        <v>0</v>
      </c>
      <c r="T406">
        <v>0</v>
      </c>
    </row>
    <row r="407" spans="1:20" x14ac:dyDescent="0.3">
      <c r="A407" t="s">
        <v>49</v>
      </c>
      <c r="B407" t="s">
        <v>49</v>
      </c>
      <c r="C407" t="s">
        <v>49</v>
      </c>
      <c r="D407">
        <v>0</v>
      </c>
      <c r="E407">
        <v>0</v>
      </c>
      <c r="F407">
        <v>0</v>
      </c>
      <c r="G407">
        <v>0</v>
      </c>
      <c r="H407">
        <v>0</v>
      </c>
      <c r="I407">
        <v>0</v>
      </c>
      <c r="J407">
        <v>0</v>
      </c>
      <c r="K407">
        <v>0</v>
      </c>
      <c r="L407">
        <v>0</v>
      </c>
      <c r="M407">
        <v>0</v>
      </c>
      <c r="N407">
        <v>0</v>
      </c>
      <c r="O407">
        <v>0</v>
      </c>
      <c r="P407">
        <v>0</v>
      </c>
      <c r="Q407">
        <v>0</v>
      </c>
      <c r="R407">
        <v>0</v>
      </c>
      <c r="S407">
        <v>0</v>
      </c>
      <c r="T407">
        <v>0</v>
      </c>
    </row>
    <row r="408" spans="1:20" x14ac:dyDescent="0.3">
      <c r="A408" t="s">
        <v>49</v>
      </c>
      <c r="B408" t="s">
        <v>49</v>
      </c>
      <c r="C408" t="s">
        <v>49</v>
      </c>
      <c r="D408">
        <v>0</v>
      </c>
      <c r="E408">
        <v>0</v>
      </c>
      <c r="F408">
        <v>0</v>
      </c>
      <c r="G408">
        <v>0</v>
      </c>
      <c r="H408">
        <v>0</v>
      </c>
      <c r="I408">
        <v>0</v>
      </c>
      <c r="J408">
        <v>0</v>
      </c>
      <c r="K408">
        <v>0</v>
      </c>
      <c r="L408">
        <v>0</v>
      </c>
      <c r="M408">
        <v>0</v>
      </c>
      <c r="N408">
        <v>0</v>
      </c>
      <c r="O408">
        <v>0</v>
      </c>
      <c r="P408">
        <v>0</v>
      </c>
      <c r="Q408">
        <v>0</v>
      </c>
      <c r="R408">
        <v>0</v>
      </c>
      <c r="S408">
        <v>0</v>
      </c>
      <c r="T408">
        <v>0</v>
      </c>
    </row>
    <row r="409" spans="1:20" x14ac:dyDescent="0.3">
      <c r="A409" t="s">
        <v>49</v>
      </c>
      <c r="B409" t="s">
        <v>49</v>
      </c>
      <c r="C409" t="s">
        <v>49</v>
      </c>
      <c r="D409">
        <v>0</v>
      </c>
      <c r="E409">
        <v>0</v>
      </c>
      <c r="F409">
        <v>0</v>
      </c>
      <c r="G409">
        <v>0</v>
      </c>
      <c r="H409">
        <v>0</v>
      </c>
      <c r="I409">
        <v>0</v>
      </c>
      <c r="J409">
        <v>0</v>
      </c>
      <c r="K409">
        <v>0</v>
      </c>
      <c r="L409">
        <v>0</v>
      </c>
      <c r="M409">
        <v>0</v>
      </c>
      <c r="N409">
        <v>0</v>
      </c>
      <c r="O409">
        <v>0</v>
      </c>
      <c r="P409">
        <v>0</v>
      </c>
      <c r="Q409">
        <v>0</v>
      </c>
      <c r="R409">
        <v>0</v>
      </c>
      <c r="S409">
        <v>0</v>
      </c>
      <c r="T409">
        <v>0</v>
      </c>
    </row>
    <row r="410" spans="1:20" x14ac:dyDescent="0.3">
      <c r="A410" t="s">
        <v>49</v>
      </c>
      <c r="B410" t="s">
        <v>49</v>
      </c>
      <c r="C410" t="s">
        <v>49</v>
      </c>
      <c r="D410">
        <v>0</v>
      </c>
      <c r="E410">
        <v>0</v>
      </c>
      <c r="F410">
        <v>0</v>
      </c>
      <c r="G410">
        <v>0</v>
      </c>
      <c r="H410">
        <v>0</v>
      </c>
      <c r="I410">
        <v>0</v>
      </c>
      <c r="J410">
        <v>0</v>
      </c>
      <c r="K410">
        <v>0</v>
      </c>
      <c r="L410">
        <v>0</v>
      </c>
      <c r="M410">
        <v>0</v>
      </c>
      <c r="N410">
        <v>0</v>
      </c>
      <c r="O410">
        <v>0</v>
      </c>
      <c r="P410">
        <v>0</v>
      </c>
      <c r="Q410">
        <v>0</v>
      </c>
      <c r="R410">
        <v>0</v>
      </c>
      <c r="S410">
        <v>0</v>
      </c>
      <c r="T410">
        <v>0</v>
      </c>
    </row>
    <row r="411" spans="1:20" x14ac:dyDescent="0.3">
      <c r="A411" t="s">
        <v>49</v>
      </c>
      <c r="B411" t="s">
        <v>49</v>
      </c>
      <c r="C411" t="s">
        <v>49</v>
      </c>
      <c r="D411">
        <v>0</v>
      </c>
      <c r="E411">
        <v>0</v>
      </c>
      <c r="F411">
        <v>0</v>
      </c>
      <c r="G411">
        <v>0</v>
      </c>
      <c r="H411">
        <v>0</v>
      </c>
      <c r="I411">
        <v>0</v>
      </c>
      <c r="J411">
        <v>0</v>
      </c>
      <c r="K411">
        <v>0</v>
      </c>
      <c r="L411">
        <v>0</v>
      </c>
      <c r="M411">
        <v>0</v>
      </c>
      <c r="N411">
        <v>0</v>
      </c>
      <c r="O411">
        <v>0</v>
      </c>
      <c r="P411">
        <v>0</v>
      </c>
      <c r="Q411">
        <v>0</v>
      </c>
      <c r="R411">
        <v>0</v>
      </c>
      <c r="S411">
        <v>0</v>
      </c>
      <c r="T411">
        <v>0</v>
      </c>
    </row>
    <row r="412" spans="1:20" x14ac:dyDescent="0.3">
      <c r="A412" t="s">
        <v>49</v>
      </c>
      <c r="B412" t="s">
        <v>49</v>
      </c>
      <c r="C412" t="s">
        <v>49</v>
      </c>
      <c r="D412">
        <v>0</v>
      </c>
      <c r="E412">
        <v>0</v>
      </c>
      <c r="F412">
        <v>0</v>
      </c>
      <c r="G412">
        <v>0</v>
      </c>
      <c r="H412">
        <v>0</v>
      </c>
      <c r="I412">
        <v>0</v>
      </c>
      <c r="J412">
        <v>0</v>
      </c>
      <c r="K412">
        <v>0</v>
      </c>
      <c r="L412">
        <v>0</v>
      </c>
      <c r="M412">
        <v>0</v>
      </c>
      <c r="N412">
        <v>0</v>
      </c>
      <c r="O412">
        <v>0</v>
      </c>
      <c r="P412">
        <v>0</v>
      </c>
      <c r="Q412">
        <v>0</v>
      </c>
      <c r="R412">
        <v>0</v>
      </c>
      <c r="S412">
        <v>0</v>
      </c>
      <c r="T412">
        <v>0</v>
      </c>
    </row>
    <row r="413" spans="1:20" x14ac:dyDescent="0.3">
      <c r="A413" t="s">
        <v>49</v>
      </c>
      <c r="B413" t="s">
        <v>49</v>
      </c>
      <c r="C413" t="s">
        <v>49</v>
      </c>
      <c r="D413">
        <v>0</v>
      </c>
      <c r="E413">
        <v>0</v>
      </c>
      <c r="F413">
        <v>0</v>
      </c>
      <c r="G413">
        <v>0</v>
      </c>
      <c r="H413">
        <v>0</v>
      </c>
      <c r="I413">
        <v>0</v>
      </c>
      <c r="J413">
        <v>0</v>
      </c>
      <c r="K413">
        <v>0</v>
      </c>
      <c r="L413">
        <v>0</v>
      </c>
      <c r="M413">
        <v>0</v>
      </c>
      <c r="N413">
        <v>0</v>
      </c>
      <c r="O413">
        <v>0</v>
      </c>
      <c r="P413">
        <v>0</v>
      </c>
      <c r="Q413">
        <v>0</v>
      </c>
      <c r="R413">
        <v>0</v>
      </c>
      <c r="S413">
        <v>0</v>
      </c>
      <c r="T413">
        <v>0</v>
      </c>
    </row>
    <row r="414" spans="1:20" x14ac:dyDescent="0.3">
      <c r="A414" t="s">
        <v>49</v>
      </c>
      <c r="B414" t="s">
        <v>49</v>
      </c>
      <c r="C414" t="s">
        <v>49</v>
      </c>
      <c r="D414">
        <v>0</v>
      </c>
      <c r="E414">
        <v>0</v>
      </c>
      <c r="F414">
        <v>0</v>
      </c>
      <c r="G414">
        <v>0</v>
      </c>
      <c r="H414">
        <v>0</v>
      </c>
      <c r="I414">
        <v>0</v>
      </c>
      <c r="J414">
        <v>0</v>
      </c>
      <c r="K414">
        <v>0</v>
      </c>
      <c r="L414">
        <v>0</v>
      </c>
      <c r="M414">
        <v>0</v>
      </c>
      <c r="N414">
        <v>0</v>
      </c>
      <c r="O414">
        <v>0</v>
      </c>
      <c r="P414">
        <v>0</v>
      </c>
      <c r="Q414">
        <v>0</v>
      </c>
      <c r="R414">
        <v>0</v>
      </c>
      <c r="S414">
        <v>0</v>
      </c>
      <c r="T414">
        <v>0</v>
      </c>
    </row>
    <row r="415" spans="1:20" x14ac:dyDescent="0.3">
      <c r="A415" t="s">
        <v>49</v>
      </c>
      <c r="B415" t="s">
        <v>49</v>
      </c>
      <c r="C415" t="s">
        <v>49</v>
      </c>
      <c r="D415">
        <v>0</v>
      </c>
      <c r="E415">
        <v>0</v>
      </c>
      <c r="F415">
        <v>0</v>
      </c>
      <c r="G415">
        <v>0</v>
      </c>
      <c r="H415">
        <v>0</v>
      </c>
      <c r="I415">
        <v>0</v>
      </c>
      <c r="J415">
        <v>0</v>
      </c>
      <c r="K415">
        <v>0</v>
      </c>
      <c r="L415">
        <v>0</v>
      </c>
      <c r="M415">
        <v>0</v>
      </c>
      <c r="N415">
        <v>0</v>
      </c>
      <c r="O415">
        <v>0</v>
      </c>
      <c r="P415">
        <v>0</v>
      </c>
      <c r="Q415">
        <v>0</v>
      </c>
      <c r="R415">
        <v>0</v>
      </c>
      <c r="S415">
        <v>0</v>
      </c>
      <c r="T415">
        <v>0</v>
      </c>
    </row>
    <row r="416" spans="1:20" x14ac:dyDescent="0.3">
      <c r="A416" t="s">
        <v>49</v>
      </c>
      <c r="B416" t="s">
        <v>49</v>
      </c>
      <c r="C416" t="s">
        <v>49</v>
      </c>
      <c r="D416">
        <v>0</v>
      </c>
      <c r="E416">
        <v>0</v>
      </c>
      <c r="F416">
        <v>0</v>
      </c>
      <c r="G416">
        <v>0</v>
      </c>
      <c r="H416">
        <v>0</v>
      </c>
      <c r="I416">
        <v>0</v>
      </c>
      <c r="J416">
        <v>0</v>
      </c>
      <c r="K416">
        <v>0</v>
      </c>
      <c r="L416">
        <v>0</v>
      </c>
      <c r="M416">
        <v>0</v>
      </c>
      <c r="N416">
        <v>0</v>
      </c>
      <c r="O416">
        <v>0</v>
      </c>
      <c r="P416">
        <v>0</v>
      </c>
      <c r="Q416">
        <v>0</v>
      </c>
      <c r="R416">
        <v>0</v>
      </c>
      <c r="S416">
        <v>0</v>
      </c>
      <c r="T416">
        <v>0</v>
      </c>
    </row>
    <row r="417" spans="1:20" x14ac:dyDescent="0.3">
      <c r="A417" t="s">
        <v>49</v>
      </c>
      <c r="B417" t="s">
        <v>49</v>
      </c>
      <c r="C417" t="s">
        <v>49</v>
      </c>
      <c r="D417">
        <v>0</v>
      </c>
      <c r="E417">
        <v>0</v>
      </c>
      <c r="F417">
        <v>0</v>
      </c>
      <c r="G417">
        <v>0</v>
      </c>
      <c r="H417">
        <v>0</v>
      </c>
      <c r="I417">
        <v>0</v>
      </c>
      <c r="J417">
        <v>0</v>
      </c>
      <c r="K417">
        <v>0</v>
      </c>
      <c r="L417">
        <v>0</v>
      </c>
      <c r="M417">
        <v>0</v>
      </c>
      <c r="N417">
        <v>0</v>
      </c>
      <c r="O417">
        <v>0</v>
      </c>
      <c r="P417">
        <v>0</v>
      </c>
      <c r="Q417">
        <v>0</v>
      </c>
      <c r="R417">
        <v>0</v>
      </c>
      <c r="S417">
        <v>0</v>
      </c>
      <c r="T417">
        <v>0</v>
      </c>
    </row>
    <row r="418" spans="1:20" x14ac:dyDescent="0.3">
      <c r="A418" t="s">
        <v>49</v>
      </c>
      <c r="B418" t="s">
        <v>49</v>
      </c>
      <c r="C418" t="s">
        <v>49</v>
      </c>
      <c r="D418">
        <v>0</v>
      </c>
      <c r="E418">
        <v>0</v>
      </c>
      <c r="F418">
        <v>0</v>
      </c>
      <c r="G418">
        <v>0</v>
      </c>
      <c r="H418">
        <v>0</v>
      </c>
      <c r="I418">
        <v>0</v>
      </c>
      <c r="J418">
        <v>0</v>
      </c>
      <c r="K418">
        <v>0</v>
      </c>
      <c r="L418">
        <v>0</v>
      </c>
      <c r="M418">
        <v>0</v>
      </c>
      <c r="N418">
        <v>0</v>
      </c>
      <c r="O418">
        <v>0</v>
      </c>
      <c r="P418">
        <v>0</v>
      </c>
      <c r="Q418">
        <v>0</v>
      </c>
      <c r="R418">
        <v>0</v>
      </c>
      <c r="S418">
        <v>0</v>
      </c>
      <c r="T418">
        <v>0</v>
      </c>
    </row>
    <row r="419" spans="1:20" x14ac:dyDescent="0.3">
      <c r="A419" t="s">
        <v>49</v>
      </c>
      <c r="B419" t="s">
        <v>49</v>
      </c>
      <c r="C419" t="s">
        <v>49</v>
      </c>
      <c r="D419">
        <v>0</v>
      </c>
      <c r="E419">
        <v>0</v>
      </c>
      <c r="F419">
        <v>0</v>
      </c>
      <c r="G419">
        <v>0</v>
      </c>
      <c r="H419">
        <v>0</v>
      </c>
      <c r="I419">
        <v>0</v>
      </c>
      <c r="J419">
        <v>0</v>
      </c>
      <c r="K419">
        <v>0</v>
      </c>
      <c r="L419">
        <v>0</v>
      </c>
      <c r="M419">
        <v>0</v>
      </c>
      <c r="N419">
        <v>0</v>
      </c>
      <c r="O419">
        <v>0</v>
      </c>
      <c r="P419">
        <v>0</v>
      </c>
      <c r="Q419">
        <v>0</v>
      </c>
      <c r="R419">
        <v>0</v>
      </c>
      <c r="S419">
        <v>0</v>
      </c>
      <c r="T419">
        <v>0</v>
      </c>
    </row>
    <row r="420" spans="1:20" x14ac:dyDescent="0.3">
      <c r="A420" t="s">
        <v>49</v>
      </c>
      <c r="B420" t="s">
        <v>49</v>
      </c>
      <c r="C420" t="s">
        <v>49</v>
      </c>
      <c r="D420">
        <v>0</v>
      </c>
      <c r="E420">
        <v>0</v>
      </c>
      <c r="F420">
        <v>0</v>
      </c>
      <c r="G420">
        <v>0</v>
      </c>
      <c r="H420">
        <v>0</v>
      </c>
      <c r="I420">
        <v>0</v>
      </c>
      <c r="J420">
        <v>0</v>
      </c>
      <c r="K420">
        <v>0</v>
      </c>
      <c r="L420">
        <v>0</v>
      </c>
      <c r="M420">
        <v>0</v>
      </c>
      <c r="N420">
        <v>0</v>
      </c>
      <c r="O420">
        <v>0</v>
      </c>
      <c r="P420">
        <v>0</v>
      </c>
      <c r="Q420">
        <v>0</v>
      </c>
      <c r="R420">
        <v>0</v>
      </c>
      <c r="S420">
        <v>0</v>
      </c>
      <c r="T420">
        <v>0</v>
      </c>
    </row>
    <row r="421" spans="1:20" x14ac:dyDescent="0.3">
      <c r="A421" t="s">
        <v>49</v>
      </c>
      <c r="B421" t="s">
        <v>49</v>
      </c>
      <c r="C421" t="s">
        <v>49</v>
      </c>
      <c r="D421">
        <v>0</v>
      </c>
      <c r="E421">
        <v>0</v>
      </c>
      <c r="F421">
        <v>0</v>
      </c>
      <c r="G421">
        <v>0</v>
      </c>
      <c r="H421">
        <v>0</v>
      </c>
      <c r="I421">
        <v>0</v>
      </c>
      <c r="J421">
        <v>0</v>
      </c>
      <c r="K421">
        <v>0</v>
      </c>
      <c r="L421">
        <v>0</v>
      </c>
      <c r="M421">
        <v>0</v>
      </c>
      <c r="N421">
        <v>0</v>
      </c>
      <c r="O421">
        <v>0</v>
      </c>
      <c r="P421">
        <v>0</v>
      </c>
      <c r="Q421">
        <v>0</v>
      </c>
      <c r="R421">
        <v>0</v>
      </c>
      <c r="S421">
        <v>0</v>
      </c>
      <c r="T421">
        <v>0</v>
      </c>
    </row>
    <row r="422" spans="1:20" x14ac:dyDescent="0.3">
      <c r="A422" t="s">
        <v>49</v>
      </c>
      <c r="B422" t="s">
        <v>49</v>
      </c>
      <c r="C422" t="s">
        <v>49</v>
      </c>
      <c r="D422">
        <v>0</v>
      </c>
      <c r="E422">
        <v>0</v>
      </c>
      <c r="F422">
        <v>0</v>
      </c>
      <c r="G422">
        <v>0</v>
      </c>
      <c r="H422">
        <v>0</v>
      </c>
      <c r="I422">
        <v>0</v>
      </c>
      <c r="J422">
        <v>0</v>
      </c>
      <c r="K422">
        <v>0</v>
      </c>
      <c r="L422">
        <v>0</v>
      </c>
      <c r="M422">
        <v>0</v>
      </c>
      <c r="N422">
        <v>0</v>
      </c>
      <c r="O422">
        <v>0</v>
      </c>
      <c r="P422">
        <v>0</v>
      </c>
      <c r="Q422">
        <v>0</v>
      </c>
      <c r="R422">
        <v>0</v>
      </c>
      <c r="S422">
        <v>0</v>
      </c>
      <c r="T422">
        <v>0</v>
      </c>
    </row>
    <row r="423" spans="1:20" x14ac:dyDescent="0.3">
      <c r="A423" t="s">
        <v>49</v>
      </c>
      <c r="B423" t="s">
        <v>49</v>
      </c>
      <c r="C423" t="s">
        <v>49</v>
      </c>
      <c r="D423">
        <v>0</v>
      </c>
      <c r="E423">
        <v>0</v>
      </c>
      <c r="F423">
        <v>0</v>
      </c>
      <c r="G423">
        <v>0</v>
      </c>
      <c r="H423">
        <v>0</v>
      </c>
      <c r="I423">
        <v>0</v>
      </c>
      <c r="J423">
        <v>0</v>
      </c>
      <c r="K423">
        <v>0</v>
      </c>
      <c r="L423">
        <v>0</v>
      </c>
      <c r="M423">
        <v>0</v>
      </c>
      <c r="N423">
        <v>0</v>
      </c>
      <c r="O423">
        <v>0</v>
      </c>
      <c r="P423">
        <v>0</v>
      </c>
      <c r="Q423">
        <v>0</v>
      </c>
      <c r="R423">
        <v>0</v>
      </c>
      <c r="S423">
        <v>0</v>
      </c>
      <c r="T423">
        <v>0</v>
      </c>
    </row>
    <row r="424" spans="1:20" x14ac:dyDescent="0.3">
      <c r="A424" t="s">
        <v>49</v>
      </c>
      <c r="B424" t="s">
        <v>49</v>
      </c>
      <c r="C424" t="s">
        <v>49</v>
      </c>
      <c r="D424">
        <v>0</v>
      </c>
      <c r="E424">
        <v>0</v>
      </c>
      <c r="F424">
        <v>0</v>
      </c>
      <c r="G424">
        <v>0</v>
      </c>
      <c r="H424">
        <v>0</v>
      </c>
      <c r="I424">
        <v>0</v>
      </c>
      <c r="J424">
        <v>0</v>
      </c>
      <c r="K424">
        <v>0</v>
      </c>
      <c r="L424">
        <v>0</v>
      </c>
      <c r="M424">
        <v>0</v>
      </c>
      <c r="N424">
        <v>0</v>
      </c>
      <c r="O424">
        <v>0</v>
      </c>
      <c r="P424">
        <v>0</v>
      </c>
      <c r="Q424">
        <v>0</v>
      </c>
      <c r="R424">
        <v>0</v>
      </c>
      <c r="S424">
        <v>0</v>
      </c>
      <c r="T424">
        <v>0</v>
      </c>
    </row>
    <row r="425" spans="1:20" x14ac:dyDescent="0.3">
      <c r="A425" t="s">
        <v>49</v>
      </c>
      <c r="B425" t="s">
        <v>49</v>
      </c>
      <c r="C425" t="s">
        <v>49</v>
      </c>
      <c r="D425">
        <v>0</v>
      </c>
      <c r="E425">
        <v>0</v>
      </c>
      <c r="F425">
        <v>0</v>
      </c>
      <c r="G425">
        <v>0</v>
      </c>
      <c r="H425">
        <v>0</v>
      </c>
      <c r="I425">
        <v>0</v>
      </c>
      <c r="J425">
        <v>0</v>
      </c>
      <c r="K425">
        <v>0</v>
      </c>
      <c r="L425">
        <v>0</v>
      </c>
      <c r="M425">
        <v>0</v>
      </c>
      <c r="N425">
        <v>0</v>
      </c>
      <c r="O425">
        <v>0</v>
      </c>
      <c r="P425">
        <v>0</v>
      </c>
      <c r="Q425">
        <v>0</v>
      </c>
      <c r="R425">
        <v>0</v>
      </c>
      <c r="S425">
        <v>0</v>
      </c>
      <c r="T425">
        <v>0</v>
      </c>
    </row>
    <row r="426" spans="1:20" x14ac:dyDescent="0.3">
      <c r="A426" t="s">
        <v>49</v>
      </c>
      <c r="B426" t="s">
        <v>49</v>
      </c>
      <c r="C426" t="s">
        <v>49</v>
      </c>
      <c r="D426">
        <v>0</v>
      </c>
      <c r="E426">
        <v>0</v>
      </c>
      <c r="F426">
        <v>0</v>
      </c>
      <c r="G426">
        <v>0</v>
      </c>
      <c r="H426">
        <v>0</v>
      </c>
      <c r="I426">
        <v>0</v>
      </c>
      <c r="J426">
        <v>0</v>
      </c>
      <c r="K426">
        <v>0</v>
      </c>
      <c r="L426">
        <v>0</v>
      </c>
      <c r="M426">
        <v>0</v>
      </c>
      <c r="N426">
        <v>0</v>
      </c>
      <c r="O426">
        <v>0</v>
      </c>
      <c r="P426">
        <v>0</v>
      </c>
      <c r="Q426">
        <v>0</v>
      </c>
      <c r="R426">
        <v>0</v>
      </c>
      <c r="S426">
        <v>0</v>
      </c>
      <c r="T426">
        <v>0</v>
      </c>
    </row>
    <row r="427" spans="1:20" x14ac:dyDescent="0.3">
      <c r="A427" t="s">
        <v>49</v>
      </c>
      <c r="B427" t="s">
        <v>49</v>
      </c>
      <c r="C427" t="s">
        <v>49</v>
      </c>
      <c r="D427">
        <v>0</v>
      </c>
      <c r="E427">
        <v>0</v>
      </c>
      <c r="F427">
        <v>0</v>
      </c>
      <c r="G427">
        <v>0</v>
      </c>
      <c r="H427">
        <v>0</v>
      </c>
      <c r="I427">
        <v>0</v>
      </c>
      <c r="J427">
        <v>0</v>
      </c>
      <c r="K427">
        <v>0</v>
      </c>
      <c r="L427">
        <v>0</v>
      </c>
      <c r="M427">
        <v>0</v>
      </c>
      <c r="N427">
        <v>0</v>
      </c>
      <c r="O427">
        <v>0</v>
      </c>
      <c r="P427">
        <v>0</v>
      </c>
      <c r="Q427">
        <v>0</v>
      </c>
      <c r="R427">
        <v>0</v>
      </c>
      <c r="S427">
        <v>0</v>
      </c>
      <c r="T427">
        <v>0</v>
      </c>
    </row>
    <row r="428" spans="1:20" x14ac:dyDescent="0.3">
      <c r="A428" t="s">
        <v>49</v>
      </c>
      <c r="B428" t="s">
        <v>49</v>
      </c>
      <c r="C428" t="s">
        <v>49</v>
      </c>
      <c r="D428">
        <v>0</v>
      </c>
      <c r="E428">
        <v>0</v>
      </c>
      <c r="F428">
        <v>0</v>
      </c>
      <c r="G428">
        <v>0</v>
      </c>
      <c r="H428">
        <v>0</v>
      </c>
      <c r="I428">
        <v>0</v>
      </c>
      <c r="J428">
        <v>0</v>
      </c>
      <c r="K428">
        <v>0</v>
      </c>
      <c r="L428">
        <v>0</v>
      </c>
      <c r="M428">
        <v>0</v>
      </c>
      <c r="N428">
        <v>0</v>
      </c>
      <c r="O428">
        <v>0</v>
      </c>
      <c r="P428">
        <v>0</v>
      </c>
      <c r="Q428">
        <v>0</v>
      </c>
      <c r="R428">
        <v>0</v>
      </c>
      <c r="S428">
        <v>0</v>
      </c>
      <c r="T428">
        <v>0</v>
      </c>
    </row>
    <row r="429" spans="1:20" x14ac:dyDescent="0.3">
      <c r="A429" t="s">
        <v>49</v>
      </c>
      <c r="B429" t="s">
        <v>49</v>
      </c>
      <c r="C429" t="s">
        <v>49</v>
      </c>
      <c r="D429">
        <v>0</v>
      </c>
      <c r="E429">
        <v>0</v>
      </c>
      <c r="F429">
        <v>0</v>
      </c>
      <c r="G429">
        <v>0</v>
      </c>
      <c r="H429">
        <v>0</v>
      </c>
      <c r="I429">
        <v>0</v>
      </c>
      <c r="J429">
        <v>0</v>
      </c>
      <c r="K429">
        <v>0</v>
      </c>
      <c r="L429">
        <v>0</v>
      </c>
      <c r="M429">
        <v>0</v>
      </c>
      <c r="N429">
        <v>0</v>
      </c>
      <c r="O429">
        <v>0</v>
      </c>
      <c r="P429">
        <v>0</v>
      </c>
      <c r="Q429">
        <v>0</v>
      </c>
      <c r="R429">
        <v>0</v>
      </c>
      <c r="S429">
        <v>0</v>
      </c>
      <c r="T429">
        <v>0</v>
      </c>
    </row>
    <row r="430" spans="1:20" x14ac:dyDescent="0.3">
      <c r="A430" t="s">
        <v>49</v>
      </c>
      <c r="B430" t="s">
        <v>49</v>
      </c>
      <c r="C430" t="s">
        <v>49</v>
      </c>
      <c r="D430">
        <v>0</v>
      </c>
      <c r="E430">
        <v>0</v>
      </c>
      <c r="F430">
        <v>0</v>
      </c>
      <c r="G430">
        <v>0</v>
      </c>
      <c r="H430">
        <v>0</v>
      </c>
      <c r="I430">
        <v>0</v>
      </c>
      <c r="J430">
        <v>0</v>
      </c>
      <c r="K430">
        <v>0</v>
      </c>
      <c r="L430">
        <v>0</v>
      </c>
      <c r="M430">
        <v>0</v>
      </c>
      <c r="N430">
        <v>0</v>
      </c>
      <c r="O430">
        <v>0</v>
      </c>
      <c r="P430">
        <v>0</v>
      </c>
      <c r="Q430">
        <v>0</v>
      </c>
      <c r="R430">
        <v>0</v>
      </c>
      <c r="S430">
        <v>0</v>
      </c>
      <c r="T430">
        <v>0</v>
      </c>
    </row>
    <row r="431" spans="1:20" x14ac:dyDescent="0.3">
      <c r="A431" t="s">
        <v>49</v>
      </c>
      <c r="B431" t="s">
        <v>49</v>
      </c>
      <c r="C431" t="s">
        <v>49</v>
      </c>
      <c r="D431">
        <v>0</v>
      </c>
      <c r="E431">
        <v>0</v>
      </c>
      <c r="F431">
        <v>0</v>
      </c>
      <c r="G431">
        <v>0</v>
      </c>
      <c r="H431">
        <v>0</v>
      </c>
      <c r="I431">
        <v>0</v>
      </c>
      <c r="J431">
        <v>0</v>
      </c>
      <c r="K431">
        <v>0</v>
      </c>
      <c r="L431">
        <v>0</v>
      </c>
      <c r="M431">
        <v>0</v>
      </c>
      <c r="N431">
        <v>0</v>
      </c>
      <c r="O431">
        <v>0</v>
      </c>
      <c r="P431">
        <v>0</v>
      </c>
      <c r="Q431">
        <v>0</v>
      </c>
      <c r="R431">
        <v>0</v>
      </c>
      <c r="S431">
        <v>0</v>
      </c>
      <c r="T431">
        <v>0</v>
      </c>
    </row>
    <row r="432" spans="1:20" x14ac:dyDescent="0.3">
      <c r="A432" t="s">
        <v>49</v>
      </c>
      <c r="B432" t="s">
        <v>49</v>
      </c>
      <c r="C432" t="s">
        <v>49</v>
      </c>
      <c r="D432">
        <v>0</v>
      </c>
      <c r="E432">
        <v>0</v>
      </c>
      <c r="F432">
        <v>0</v>
      </c>
      <c r="G432">
        <v>0</v>
      </c>
      <c r="H432">
        <v>0</v>
      </c>
      <c r="I432">
        <v>0</v>
      </c>
      <c r="J432">
        <v>0</v>
      </c>
      <c r="K432">
        <v>0</v>
      </c>
      <c r="L432">
        <v>0</v>
      </c>
      <c r="M432">
        <v>0</v>
      </c>
      <c r="N432">
        <v>0</v>
      </c>
      <c r="O432">
        <v>0</v>
      </c>
      <c r="P432">
        <v>0</v>
      </c>
      <c r="Q432">
        <v>0</v>
      </c>
      <c r="R432">
        <v>0</v>
      </c>
      <c r="S432">
        <v>0</v>
      </c>
      <c r="T432">
        <v>0</v>
      </c>
    </row>
    <row r="433" spans="1:20" x14ac:dyDescent="0.3">
      <c r="A433" t="s">
        <v>49</v>
      </c>
      <c r="B433" t="s">
        <v>49</v>
      </c>
      <c r="C433" t="s">
        <v>49</v>
      </c>
      <c r="D433">
        <v>0</v>
      </c>
      <c r="E433">
        <v>0</v>
      </c>
      <c r="F433">
        <v>0</v>
      </c>
      <c r="G433">
        <v>0</v>
      </c>
      <c r="H433">
        <v>0</v>
      </c>
      <c r="I433">
        <v>0</v>
      </c>
      <c r="J433">
        <v>0</v>
      </c>
      <c r="K433">
        <v>0</v>
      </c>
      <c r="L433">
        <v>0</v>
      </c>
      <c r="M433">
        <v>0</v>
      </c>
      <c r="N433">
        <v>0</v>
      </c>
      <c r="O433">
        <v>0</v>
      </c>
      <c r="P433">
        <v>0</v>
      </c>
      <c r="Q433">
        <v>0</v>
      </c>
      <c r="R433">
        <v>0</v>
      </c>
      <c r="S433">
        <v>0</v>
      </c>
      <c r="T433">
        <v>0</v>
      </c>
    </row>
    <row r="434" spans="1:20" x14ac:dyDescent="0.3">
      <c r="A434" t="s">
        <v>49</v>
      </c>
      <c r="B434" t="s">
        <v>49</v>
      </c>
      <c r="C434" t="s">
        <v>49</v>
      </c>
      <c r="D434">
        <v>0</v>
      </c>
      <c r="E434">
        <v>0</v>
      </c>
      <c r="F434">
        <v>0</v>
      </c>
      <c r="G434">
        <v>0</v>
      </c>
      <c r="H434">
        <v>0</v>
      </c>
      <c r="I434">
        <v>0</v>
      </c>
      <c r="J434">
        <v>0</v>
      </c>
      <c r="K434">
        <v>0</v>
      </c>
      <c r="L434">
        <v>0</v>
      </c>
      <c r="M434">
        <v>0</v>
      </c>
      <c r="N434">
        <v>0</v>
      </c>
      <c r="O434">
        <v>0</v>
      </c>
      <c r="P434">
        <v>0</v>
      </c>
      <c r="Q434">
        <v>0</v>
      </c>
      <c r="R434">
        <v>0</v>
      </c>
      <c r="S434">
        <v>0</v>
      </c>
      <c r="T434">
        <v>0</v>
      </c>
    </row>
    <row r="435" spans="1:20" x14ac:dyDescent="0.3">
      <c r="A435" t="s">
        <v>49</v>
      </c>
      <c r="B435" t="s">
        <v>49</v>
      </c>
      <c r="C435" t="s">
        <v>49</v>
      </c>
      <c r="D435">
        <v>0</v>
      </c>
      <c r="E435">
        <v>0</v>
      </c>
      <c r="F435">
        <v>0</v>
      </c>
      <c r="G435">
        <v>0</v>
      </c>
      <c r="H435">
        <v>0</v>
      </c>
      <c r="I435">
        <v>0</v>
      </c>
      <c r="J435">
        <v>0</v>
      </c>
      <c r="K435">
        <v>0</v>
      </c>
      <c r="L435">
        <v>0</v>
      </c>
      <c r="M435">
        <v>0</v>
      </c>
      <c r="N435">
        <v>0</v>
      </c>
      <c r="O435">
        <v>0</v>
      </c>
      <c r="P435">
        <v>0</v>
      </c>
      <c r="Q435">
        <v>0</v>
      </c>
      <c r="R435">
        <v>0</v>
      </c>
      <c r="S435">
        <v>0</v>
      </c>
      <c r="T435">
        <v>0</v>
      </c>
    </row>
    <row r="436" spans="1:20" x14ac:dyDescent="0.3">
      <c r="A436" t="s">
        <v>49</v>
      </c>
      <c r="B436" t="s">
        <v>49</v>
      </c>
      <c r="C436" t="s">
        <v>49</v>
      </c>
      <c r="D436">
        <v>0</v>
      </c>
      <c r="E436">
        <v>0</v>
      </c>
      <c r="F436">
        <v>0</v>
      </c>
      <c r="G436">
        <v>0</v>
      </c>
      <c r="H436">
        <v>0</v>
      </c>
      <c r="I436">
        <v>0</v>
      </c>
      <c r="J436">
        <v>0</v>
      </c>
      <c r="K436">
        <v>0</v>
      </c>
      <c r="L436">
        <v>0</v>
      </c>
      <c r="M436">
        <v>0</v>
      </c>
      <c r="N436">
        <v>0</v>
      </c>
      <c r="O436">
        <v>0</v>
      </c>
      <c r="P436">
        <v>0</v>
      </c>
      <c r="Q436">
        <v>0</v>
      </c>
      <c r="R436">
        <v>0</v>
      </c>
      <c r="S436">
        <v>0</v>
      </c>
      <c r="T436">
        <v>0</v>
      </c>
    </row>
    <row r="437" spans="1:20" x14ac:dyDescent="0.3">
      <c r="A437" t="s">
        <v>49</v>
      </c>
      <c r="B437" t="s">
        <v>49</v>
      </c>
      <c r="C437" t="s">
        <v>49</v>
      </c>
      <c r="D437">
        <v>0</v>
      </c>
      <c r="E437">
        <v>0</v>
      </c>
      <c r="F437">
        <v>0</v>
      </c>
      <c r="G437">
        <v>0</v>
      </c>
      <c r="H437">
        <v>0</v>
      </c>
      <c r="I437">
        <v>0</v>
      </c>
      <c r="J437">
        <v>0</v>
      </c>
      <c r="K437">
        <v>0</v>
      </c>
      <c r="L437">
        <v>0</v>
      </c>
      <c r="M437">
        <v>0</v>
      </c>
      <c r="N437">
        <v>0</v>
      </c>
      <c r="O437">
        <v>0</v>
      </c>
      <c r="P437">
        <v>0</v>
      </c>
      <c r="Q437">
        <v>0</v>
      </c>
      <c r="R437">
        <v>0</v>
      </c>
      <c r="S437">
        <v>0</v>
      </c>
      <c r="T437">
        <v>0</v>
      </c>
    </row>
    <row r="438" spans="1:20" x14ac:dyDescent="0.3">
      <c r="A438" t="s">
        <v>49</v>
      </c>
      <c r="B438" t="s">
        <v>49</v>
      </c>
      <c r="C438" t="s">
        <v>49</v>
      </c>
      <c r="D438">
        <v>0</v>
      </c>
      <c r="E438">
        <v>0</v>
      </c>
      <c r="F438">
        <v>0</v>
      </c>
      <c r="G438">
        <v>0</v>
      </c>
      <c r="H438">
        <v>0</v>
      </c>
      <c r="I438">
        <v>0</v>
      </c>
      <c r="J438">
        <v>0</v>
      </c>
      <c r="K438">
        <v>0</v>
      </c>
      <c r="L438">
        <v>0</v>
      </c>
      <c r="M438">
        <v>0</v>
      </c>
      <c r="N438">
        <v>0</v>
      </c>
      <c r="O438">
        <v>0</v>
      </c>
      <c r="P438">
        <v>0</v>
      </c>
      <c r="Q438">
        <v>0</v>
      </c>
      <c r="R438">
        <v>0</v>
      </c>
      <c r="S438">
        <v>0</v>
      </c>
      <c r="T438">
        <v>0</v>
      </c>
    </row>
    <row r="439" spans="1:20" x14ac:dyDescent="0.3">
      <c r="A439" t="s">
        <v>49</v>
      </c>
      <c r="B439" t="s">
        <v>49</v>
      </c>
      <c r="C439" t="s">
        <v>49</v>
      </c>
      <c r="D439">
        <v>0</v>
      </c>
      <c r="E439">
        <v>0</v>
      </c>
      <c r="F439">
        <v>0</v>
      </c>
      <c r="G439">
        <v>0</v>
      </c>
      <c r="H439">
        <v>0</v>
      </c>
      <c r="I439">
        <v>0</v>
      </c>
      <c r="J439">
        <v>0</v>
      </c>
      <c r="K439">
        <v>0</v>
      </c>
      <c r="L439">
        <v>0</v>
      </c>
      <c r="M439">
        <v>0</v>
      </c>
      <c r="N439">
        <v>0</v>
      </c>
      <c r="O439">
        <v>0</v>
      </c>
      <c r="P439">
        <v>0</v>
      </c>
      <c r="Q439">
        <v>0</v>
      </c>
      <c r="R439">
        <v>0</v>
      </c>
      <c r="S439">
        <v>0</v>
      </c>
      <c r="T439">
        <v>0</v>
      </c>
    </row>
    <row r="440" spans="1:20" x14ac:dyDescent="0.3">
      <c r="A440" t="s">
        <v>49</v>
      </c>
      <c r="B440" t="s">
        <v>49</v>
      </c>
      <c r="C440" t="s">
        <v>49</v>
      </c>
      <c r="D440">
        <v>0</v>
      </c>
      <c r="E440">
        <v>0</v>
      </c>
      <c r="F440">
        <v>0</v>
      </c>
      <c r="G440">
        <v>0</v>
      </c>
      <c r="H440">
        <v>0</v>
      </c>
      <c r="I440">
        <v>0</v>
      </c>
      <c r="J440">
        <v>0</v>
      </c>
      <c r="K440">
        <v>0</v>
      </c>
      <c r="L440">
        <v>0</v>
      </c>
      <c r="M440">
        <v>0</v>
      </c>
      <c r="N440">
        <v>0</v>
      </c>
      <c r="O440">
        <v>0</v>
      </c>
      <c r="P440">
        <v>0</v>
      </c>
      <c r="Q440">
        <v>0</v>
      </c>
      <c r="R440">
        <v>0</v>
      </c>
      <c r="S440">
        <v>0</v>
      </c>
      <c r="T440">
        <v>0</v>
      </c>
    </row>
    <row r="441" spans="1:20" x14ac:dyDescent="0.3">
      <c r="A441" t="s">
        <v>49</v>
      </c>
      <c r="B441" t="s">
        <v>49</v>
      </c>
      <c r="C441" t="s">
        <v>49</v>
      </c>
      <c r="D441">
        <v>0</v>
      </c>
      <c r="E441">
        <v>0</v>
      </c>
      <c r="F441">
        <v>0</v>
      </c>
      <c r="G441">
        <v>0</v>
      </c>
      <c r="H441">
        <v>0</v>
      </c>
      <c r="I441">
        <v>0</v>
      </c>
      <c r="J441">
        <v>0</v>
      </c>
      <c r="K441">
        <v>0</v>
      </c>
      <c r="L441">
        <v>0</v>
      </c>
      <c r="M441">
        <v>0</v>
      </c>
      <c r="N441">
        <v>0</v>
      </c>
      <c r="O441">
        <v>0</v>
      </c>
      <c r="P441">
        <v>0</v>
      </c>
      <c r="Q441">
        <v>0</v>
      </c>
      <c r="R441">
        <v>0</v>
      </c>
      <c r="S441">
        <v>0</v>
      </c>
      <c r="T441">
        <v>0</v>
      </c>
    </row>
    <row r="442" spans="1:20" x14ac:dyDescent="0.3">
      <c r="A442" t="s">
        <v>49</v>
      </c>
      <c r="B442" t="s">
        <v>49</v>
      </c>
      <c r="C442" t="s">
        <v>49</v>
      </c>
      <c r="D442">
        <v>0</v>
      </c>
      <c r="E442">
        <v>0</v>
      </c>
      <c r="F442">
        <v>0</v>
      </c>
      <c r="G442">
        <v>0</v>
      </c>
      <c r="H442">
        <v>0</v>
      </c>
      <c r="I442">
        <v>0</v>
      </c>
      <c r="J442">
        <v>0</v>
      </c>
      <c r="K442">
        <v>0</v>
      </c>
      <c r="L442">
        <v>0</v>
      </c>
      <c r="M442">
        <v>0</v>
      </c>
      <c r="N442">
        <v>0</v>
      </c>
      <c r="O442">
        <v>0</v>
      </c>
      <c r="P442">
        <v>0</v>
      </c>
      <c r="Q442">
        <v>0</v>
      </c>
      <c r="R442">
        <v>0</v>
      </c>
      <c r="S442">
        <v>0</v>
      </c>
      <c r="T442">
        <v>0</v>
      </c>
    </row>
    <row r="443" spans="1:20" x14ac:dyDescent="0.3">
      <c r="A443" t="s">
        <v>49</v>
      </c>
      <c r="B443" t="s">
        <v>49</v>
      </c>
      <c r="C443" t="s">
        <v>49</v>
      </c>
      <c r="D443">
        <v>0</v>
      </c>
      <c r="E443">
        <v>0</v>
      </c>
      <c r="F443">
        <v>0</v>
      </c>
      <c r="G443">
        <v>0</v>
      </c>
      <c r="H443">
        <v>0</v>
      </c>
      <c r="I443">
        <v>0</v>
      </c>
      <c r="J443">
        <v>0</v>
      </c>
      <c r="K443">
        <v>0</v>
      </c>
      <c r="L443">
        <v>0</v>
      </c>
      <c r="M443">
        <v>0</v>
      </c>
      <c r="N443">
        <v>0</v>
      </c>
      <c r="O443">
        <v>0</v>
      </c>
      <c r="P443">
        <v>0</v>
      </c>
      <c r="Q443">
        <v>0</v>
      </c>
      <c r="R443">
        <v>0</v>
      </c>
      <c r="S443">
        <v>0</v>
      </c>
      <c r="T443">
        <v>0</v>
      </c>
    </row>
    <row r="444" spans="1:20" x14ac:dyDescent="0.3">
      <c r="A444" t="s">
        <v>49</v>
      </c>
      <c r="B444" t="s">
        <v>49</v>
      </c>
      <c r="C444" t="s">
        <v>49</v>
      </c>
      <c r="D444">
        <v>0</v>
      </c>
      <c r="E444">
        <v>0</v>
      </c>
      <c r="F444">
        <v>0</v>
      </c>
      <c r="G444">
        <v>0</v>
      </c>
      <c r="H444">
        <v>0</v>
      </c>
      <c r="I444">
        <v>0</v>
      </c>
      <c r="J444">
        <v>0</v>
      </c>
      <c r="K444">
        <v>0</v>
      </c>
      <c r="L444">
        <v>0</v>
      </c>
      <c r="M444">
        <v>0</v>
      </c>
      <c r="N444">
        <v>0</v>
      </c>
      <c r="O444">
        <v>0</v>
      </c>
      <c r="P444">
        <v>0</v>
      </c>
      <c r="Q444">
        <v>0</v>
      </c>
      <c r="R444">
        <v>0</v>
      </c>
      <c r="S444">
        <v>0</v>
      </c>
      <c r="T444">
        <v>0</v>
      </c>
    </row>
    <row r="445" spans="1:20" x14ac:dyDescent="0.3">
      <c r="A445" t="s">
        <v>49</v>
      </c>
      <c r="B445" t="s">
        <v>49</v>
      </c>
      <c r="C445" t="s">
        <v>49</v>
      </c>
      <c r="D445">
        <v>0</v>
      </c>
      <c r="E445">
        <v>0</v>
      </c>
      <c r="F445">
        <v>0</v>
      </c>
      <c r="G445">
        <v>0</v>
      </c>
      <c r="H445">
        <v>0</v>
      </c>
      <c r="I445">
        <v>0</v>
      </c>
      <c r="J445">
        <v>0</v>
      </c>
      <c r="K445">
        <v>0</v>
      </c>
      <c r="L445">
        <v>0</v>
      </c>
      <c r="M445">
        <v>0</v>
      </c>
      <c r="N445">
        <v>0</v>
      </c>
      <c r="O445">
        <v>0</v>
      </c>
      <c r="P445">
        <v>0</v>
      </c>
      <c r="Q445">
        <v>0</v>
      </c>
      <c r="R445">
        <v>0</v>
      </c>
      <c r="S445">
        <v>0</v>
      </c>
      <c r="T445">
        <v>0</v>
      </c>
    </row>
    <row r="446" spans="1:20" x14ac:dyDescent="0.3">
      <c r="A446" t="s">
        <v>49</v>
      </c>
      <c r="B446" t="s">
        <v>49</v>
      </c>
      <c r="C446" t="s">
        <v>49</v>
      </c>
      <c r="D446">
        <v>0</v>
      </c>
      <c r="E446">
        <v>0</v>
      </c>
      <c r="F446">
        <v>0</v>
      </c>
      <c r="G446">
        <v>0</v>
      </c>
      <c r="H446">
        <v>0</v>
      </c>
      <c r="I446">
        <v>0</v>
      </c>
      <c r="J446">
        <v>0</v>
      </c>
      <c r="K446">
        <v>0</v>
      </c>
      <c r="L446">
        <v>0</v>
      </c>
      <c r="M446">
        <v>0</v>
      </c>
      <c r="N446">
        <v>0</v>
      </c>
      <c r="O446">
        <v>0</v>
      </c>
      <c r="P446">
        <v>0</v>
      </c>
      <c r="Q446">
        <v>0</v>
      </c>
      <c r="R446">
        <v>0</v>
      </c>
      <c r="S446">
        <v>0</v>
      </c>
      <c r="T446">
        <v>0</v>
      </c>
    </row>
    <row r="447" spans="1:20" x14ac:dyDescent="0.3">
      <c r="A447" t="s">
        <v>49</v>
      </c>
      <c r="B447" t="s">
        <v>49</v>
      </c>
      <c r="C447" t="s">
        <v>49</v>
      </c>
      <c r="D447">
        <v>0</v>
      </c>
      <c r="E447">
        <v>0</v>
      </c>
      <c r="F447">
        <v>0</v>
      </c>
      <c r="G447">
        <v>0</v>
      </c>
      <c r="H447">
        <v>0</v>
      </c>
      <c r="I447">
        <v>0</v>
      </c>
      <c r="J447">
        <v>0</v>
      </c>
      <c r="K447">
        <v>0</v>
      </c>
      <c r="L447">
        <v>0</v>
      </c>
      <c r="M447">
        <v>0</v>
      </c>
      <c r="N447">
        <v>0</v>
      </c>
      <c r="O447">
        <v>0</v>
      </c>
      <c r="P447">
        <v>0</v>
      </c>
      <c r="Q447">
        <v>0</v>
      </c>
      <c r="R447">
        <v>0</v>
      </c>
      <c r="S447">
        <v>0</v>
      </c>
      <c r="T447">
        <v>0</v>
      </c>
    </row>
    <row r="448" spans="1:20" x14ac:dyDescent="0.3">
      <c r="A448" t="s">
        <v>49</v>
      </c>
      <c r="B448" t="s">
        <v>49</v>
      </c>
      <c r="C448" t="s">
        <v>49</v>
      </c>
      <c r="D448">
        <v>0</v>
      </c>
      <c r="E448">
        <v>0</v>
      </c>
      <c r="F448">
        <v>0</v>
      </c>
      <c r="G448">
        <v>0</v>
      </c>
      <c r="H448">
        <v>0</v>
      </c>
      <c r="I448">
        <v>0</v>
      </c>
      <c r="J448">
        <v>0</v>
      </c>
      <c r="K448">
        <v>0</v>
      </c>
      <c r="L448">
        <v>0</v>
      </c>
      <c r="M448">
        <v>0</v>
      </c>
      <c r="N448">
        <v>0</v>
      </c>
      <c r="O448">
        <v>0</v>
      </c>
      <c r="P448">
        <v>0</v>
      </c>
      <c r="Q448">
        <v>0</v>
      </c>
      <c r="R448">
        <v>0</v>
      </c>
      <c r="S448">
        <v>0</v>
      </c>
      <c r="T448">
        <v>0</v>
      </c>
    </row>
    <row r="449" spans="1:20" x14ac:dyDescent="0.3">
      <c r="A449" t="s">
        <v>49</v>
      </c>
      <c r="B449" t="s">
        <v>49</v>
      </c>
      <c r="C449" t="s">
        <v>49</v>
      </c>
      <c r="D449">
        <v>0</v>
      </c>
      <c r="E449">
        <v>0</v>
      </c>
      <c r="F449">
        <v>0</v>
      </c>
      <c r="G449">
        <v>0</v>
      </c>
      <c r="H449">
        <v>0</v>
      </c>
      <c r="I449">
        <v>0</v>
      </c>
      <c r="J449">
        <v>0</v>
      </c>
      <c r="K449">
        <v>0</v>
      </c>
      <c r="L449">
        <v>0</v>
      </c>
      <c r="M449">
        <v>0</v>
      </c>
      <c r="N449">
        <v>0</v>
      </c>
      <c r="O449">
        <v>0</v>
      </c>
      <c r="P449">
        <v>0</v>
      </c>
      <c r="Q449">
        <v>0</v>
      </c>
      <c r="R449">
        <v>0</v>
      </c>
      <c r="S449">
        <v>0</v>
      </c>
      <c r="T449">
        <v>0</v>
      </c>
    </row>
    <row r="450" spans="1:20" x14ac:dyDescent="0.3">
      <c r="A450" t="s">
        <v>49</v>
      </c>
      <c r="B450" t="s">
        <v>49</v>
      </c>
      <c r="C450" t="s">
        <v>49</v>
      </c>
      <c r="D450">
        <v>0</v>
      </c>
      <c r="E450">
        <v>0</v>
      </c>
      <c r="F450">
        <v>0</v>
      </c>
      <c r="G450">
        <v>0</v>
      </c>
      <c r="H450">
        <v>0</v>
      </c>
      <c r="I450">
        <v>0</v>
      </c>
      <c r="J450">
        <v>0</v>
      </c>
      <c r="K450">
        <v>0</v>
      </c>
      <c r="L450">
        <v>0</v>
      </c>
      <c r="M450">
        <v>0</v>
      </c>
      <c r="N450">
        <v>0</v>
      </c>
      <c r="O450">
        <v>0</v>
      </c>
      <c r="P450">
        <v>0</v>
      </c>
      <c r="Q450">
        <v>0</v>
      </c>
      <c r="R450">
        <v>0</v>
      </c>
      <c r="S450">
        <v>0</v>
      </c>
      <c r="T450">
        <v>0</v>
      </c>
    </row>
    <row r="451" spans="1:20" x14ac:dyDescent="0.3">
      <c r="A451" t="s">
        <v>49</v>
      </c>
      <c r="B451" t="s">
        <v>49</v>
      </c>
      <c r="C451" t="s">
        <v>49</v>
      </c>
      <c r="D451">
        <v>0</v>
      </c>
      <c r="E451">
        <v>0</v>
      </c>
      <c r="F451">
        <v>0</v>
      </c>
      <c r="G451">
        <v>0</v>
      </c>
      <c r="H451">
        <v>0</v>
      </c>
      <c r="I451">
        <v>0</v>
      </c>
      <c r="J451">
        <v>0</v>
      </c>
      <c r="K451">
        <v>0</v>
      </c>
      <c r="L451">
        <v>0</v>
      </c>
      <c r="M451">
        <v>0</v>
      </c>
      <c r="N451">
        <v>0</v>
      </c>
      <c r="O451">
        <v>0</v>
      </c>
      <c r="P451">
        <v>0</v>
      </c>
      <c r="Q451">
        <v>0</v>
      </c>
      <c r="R451">
        <v>0</v>
      </c>
      <c r="S451">
        <v>0</v>
      </c>
      <c r="T451">
        <v>0</v>
      </c>
    </row>
    <row r="452" spans="1:20" x14ac:dyDescent="0.3">
      <c r="A452" t="s">
        <v>49</v>
      </c>
      <c r="B452" t="s">
        <v>49</v>
      </c>
      <c r="C452" t="s">
        <v>49</v>
      </c>
      <c r="D452">
        <v>0</v>
      </c>
      <c r="E452">
        <v>0</v>
      </c>
      <c r="F452">
        <v>0</v>
      </c>
      <c r="G452">
        <v>0</v>
      </c>
      <c r="H452">
        <v>0</v>
      </c>
      <c r="I452">
        <v>0</v>
      </c>
      <c r="J452">
        <v>0</v>
      </c>
      <c r="K452">
        <v>0</v>
      </c>
      <c r="L452">
        <v>0</v>
      </c>
      <c r="M452">
        <v>0</v>
      </c>
      <c r="N452">
        <v>0</v>
      </c>
      <c r="O452">
        <v>0</v>
      </c>
      <c r="P452">
        <v>0</v>
      </c>
      <c r="Q452">
        <v>0</v>
      </c>
      <c r="R452">
        <v>0</v>
      </c>
      <c r="S452">
        <v>0</v>
      </c>
      <c r="T452">
        <v>0</v>
      </c>
    </row>
    <row r="453" spans="1:20" x14ac:dyDescent="0.3">
      <c r="A453" t="s">
        <v>49</v>
      </c>
      <c r="B453" t="s">
        <v>49</v>
      </c>
      <c r="C453" t="s">
        <v>49</v>
      </c>
      <c r="D453">
        <v>0</v>
      </c>
      <c r="E453">
        <v>0</v>
      </c>
      <c r="F453">
        <v>0</v>
      </c>
      <c r="G453">
        <v>0</v>
      </c>
      <c r="H453">
        <v>0</v>
      </c>
      <c r="I453">
        <v>0</v>
      </c>
      <c r="J453">
        <v>0</v>
      </c>
      <c r="K453">
        <v>0</v>
      </c>
      <c r="L453">
        <v>0</v>
      </c>
      <c r="M453">
        <v>0</v>
      </c>
      <c r="N453">
        <v>0</v>
      </c>
      <c r="O453">
        <v>0</v>
      </c>
      <c r="P453">
        <v>0</v>
      </c>
      <c r="Q453">
        <v>0</v>
      </c>
      <c r="R453">
        <v>0</v>
      </c>
      <c r="S453">
        <v>0</v>
      </c>
      <c r="T453">
        <v>0</v>
      </c>
    </row>
    <row r="454" spans="1:20" x14ac:dyDescent="0.3">
      <c r="A454" t="s">
        <v>49</v>
      </c>
      <c r="B454" t="s">
        <v>49</v>
      </c>
      <c r="C454" t="s">
        <v>49</v>
      </c>
      <c r="D454">
        <v>0</v>
      </c>
      <c r="E454">
        <v>0</v>
      </c>
      <c r="F454">
        <v>0</v>
      </c>
      <c r="G454">
        <v>0</v>
      </c>
      <c r="H454">
        <v>0</v>
      </c>
      <c r="I454">
        <v>0</v>
      </c>
      <c r="J454">
        <v>0</v>
      </c>
      <c r="K454">
        <v>0</v>
      </c>
      <c r="L454">
        <v>0</v>
      </c>
      <c r="M454">
        <v>0</v>
      </c>
      <c r="N454">
        <v>0</v>
      </c>
      <c r="O454">
        <v>0</v>
      </c>
      <c r="P454">
        <v>0</v>
      </c>
      <c r="Q454">
        <v>0</v>
      </c>
      <c r="R454">
        <v>0</v>
      </c>
      <c r="S454">
        <v>0</v>
      </c>
      <c r="T454">
        <v>0</v>
      </c>
    </row>
    <row r="455" spans="1:20" x14ac:dyDescent="0.3">
      <c r="A455" t="s">
        <v>49</v>
      </c>
      <c r="B455" t="s">
        <v>49</v>
      </c>
      <c r="C455" t="s">
        <v>49</v>
      </c>
      <c r="D455">
        <v>0</v>
      </c>
      <c r="E455">
        <v>0</v>
      </c>
      <c r="F455">
        <v>0</v>
      </c>
      <c r="G455">
        <v>0</v>
      </c>
      <c r="H455">
        <v>0</v>
      </c>
      <c r="I455">
        <v>0</v>
      </c>
      <c r="J455">
        <v>0</v>
      </c>
      <c r="K455">
        <v>0</v>
      </c>
      <c r="L455">
        <v>0</v>
      </c>
      <c r="M455">
        <v>0</v>
      </c>
      <c r="N455">
        <v>0</v>
      </c>
      <c r="O455">
        <v>0</v>
      </c>
      <c r="P455">
        <v>0</v>
      </c>
      <c r="Q455">
        <v>0</v>
      </c>
      <c r="R455">
        <v>0</v>
      </c>
      <c r="S455">
        <v>0</v>
      </c>
      <c r="T455">
        <v>0</v>
      </c>
    </row>
    <row r="456" spans="1:20" x14ac:dyDescent="0.3">
      <c r="A456" t="s">
        <v>49</v>
      </c>
      <c r="B456" t="s">
        <v>49</v>
      </c>
      <c r="C456" t="s">
        <v>49</v>
      </c>
      <c r="D456">
        <v>0</v>
      </c>
      <c r="E456">
        <v>0</v>
      </c>
      <c r="F456">
        <v>0</v>
      </c>
      <c r="G456">
        <v>0</v>
      </c>
      <c r="H456">
        <v>0</v>
      </c>
      <c r="I456">
        <v>0</v>
      </c>
      <c r="J456">
        <v>0</v>
      </c>
      <c r="K456">
        <v>0</v>
      </c>
      <c r="L456">
        <v>0</v>
      </c>
      <c r="M456">
        <v>0</v>
      </c>
      <c r="N456">
        <v>0</v>
      </c>
      <c r="O456">
        <v>0</v>
      </c>
      <c r="P456">
        <v>0</v>
      </c>
      <c r="Q456">
        <v>0</v>
      </c>
      <c r="R456">
        <v>0</v>
      </c>
      <c r="S456">
        <v>0</v>
      </c>
      <c r="T456">
        <v>0</v>
      </c>
    </row>
    <row r="457" spans="1:20" x14ac:dyDescent="0.3">
      <c r="A457" t="s">
        <v>49</v>
      </c>
      <c r="B457" t="s">
        <v>49</v>
      </c>
      <c r="C457" t="s">
        <v>49</v>
      </c>
      <c r="D457">
        <v>0</v>
      </c>
      <c r="E457">
        <v>0</v>
      </c>
      <c r="F457">
        <v>0</v>
      </c>
      <c r="G457">
        <v>0</v>
      </c>
      <c r="H457">
        <v>0</v>
      </c>
      <c r="I457">
        <v>0</v>
      </c>
      <c r="J457">
        <v>0</v>
      </c>
      <c r="K457">
        <v>0</v>
      </c>
      <c r="L457">
        <v>0</v>
      </c>
      <c r="M457">
        <v>0</v>
      </c>
      <c r="N457">
        <v>0</v>
      </c>
      <c r="O457">
        <v>0</v>
      </c>
      <c r="P457">
        <v>0</v>
      </c>
      <c r="Q457">
        <v>0</v>
      </c>
      <c r="R457">
        <v>0</v>
      </c>
      <c r="S457">
        <v>0</v>
      </c>
      <c r="T457">
        <v>0</v>
      </c>
    </row>
    <row r="458" spans="1:20" x14ac:dyDescent="0.3">
      <c r="A458" t="s">
        <v>49</v>
      </c>
      <c r="B458" t="s">
        <v>49</v>
      </c>
      <c r="C458" t="s">
        <v>49</v>
      </c>
      <c r="D458">
        <v>0</v>
      </c>
      <c r="E458">
        <v>0</v>
      </c>
      <c r="F458">
        <v>0</v>
      </c>
      <c r="G458">
        <v>0</v>
      </c>
      <c r="H458">
        <v>0</v>
      </c>
      <c r="I458">
        <v>0</v>
      </c>
      <c r="J458">
        <v>0</v>
      </c>
      <c r="K458">
        <v>0</v>
      </c>
      <c r="L458">
        <v>0</v>
      </c>
      <c r="M458">
        <v>0</v>
      </c>
      <c r="N458">
        <v>0</v>
      </c>
      <c r="O458">
        <v>0</v>
      </c>
      <c r="P458">
        <v>0</v>
      </c>
      <c r="Q458">
        <v>0</v>
      </c>
      <c r="R458">
        <v>0</v>
      </c>
      <c r="S458">
        <v>0</v>
      </c>
      <c r="T458">
        <v>0</v>
      </c>
    </row>
    <row r="459" spans="1:20" x14ac:dyDescent="0.3">
      <c r="A459" t="s">
        <v>49</v>
      </c>
      <c r="B459" t="s">
        <v>49</v>
      </c>
      <c r="C459" t="s">
        <v>49</v>
      </c>
      <c r="D459">
        <v>0</v>
      </c>
      <c r="E459">
        <v>0</v>
      </c>
      <c r="F459">
        <v>0</v>
      </c>
      <c r="G459">
        <v>0</v>
      </c>
      <c r="H459">
        <v>0</v>
      </c>
      <c r="I459">
        <v>0</v>
      </c>
      <c r="J459">
        <v>0</v>
      </c>
      <c r="K459">
        <v>0</v>
      </c>
      <c r="L459">
        <v>0</v>
      </c>
      <c r="M459">
        <v>0</v>
      </c>
      <c r="N459">
        <v>0</v>
      </c>
      <c r="O459">
        <v>0</v>
      </c>
      <c r="P459">
        <v>0</v>
      </c>
      <c r="Q459">
        <v>0</v>
      </c>
      <c r="R459">
        <v>0</v>
      </c>
      <c r="S459">
        <v>0</v>
      </c>
      <c r="T459">
        <v>0</v>
      </c>
    </row>
    <row r="460" spans="1:20" x14ac:dyDescent="0.3">
      <c r="A460" t="s">
        <v>49</v>
      </c>
      <c r="B460" t="s">
        <v>49</v>
      </c>
      <c r="C460" t="s">
        <v>49</v>
      </c>
      <c r="D460">
        <v>0</v>
      </c>
      <c r="E460">
        <v>0</v>
      </c>
      <c r="F460">
        <v>0</v>
      </c>
      <c r="G460">
        <v>0</v>
      </c>
      <c r="H460">
        <v>0</v>
      </c>
      <c r="I460">
        <v>0</v>
      </c>
      <c r="J460">
        <v>0</v>
      </c>
      <c r="K460">
        <v>0</v>
      </c>
      <c r="L460">
        <v>0</v>
      </c>
      <c r="M460">
        <v>0</v>
      </c>
      <c r="N460">
        <v>0</v>
      </c>
      <c r="O460">
        <v>0</v>
      </c>
      <c r="P460">
        <v>0</v>
      </c>
      <c r="Q460">
        <v>0</v>
      </c>
      <c r="R460">
        <v>0</v>
      </c>
      <c r="S460">
        <v>0</v>
      </c>
      <c r="T460">
        <v>0</v>
      </c>
    </row>
    <row r="461" spans="1:20" x14ac:dyDescent="0.3">
      <c r="A461" t="s">
        <v>49</v>
      </c>
      <c r="B461" t="s">
        <v>49</v>
      </c>
      <c r="C461" t="s">
        <v>49</v>
      </c>
      <c r="D461">
        <v>0</v>
      </c>
      <c r="E461">
        <v>0</v>
      </c>
      <c r="F461">
        <v>0</v>
      </c>
      <c r="G461">
        <v>0</v>
      </c>
      <c r="H461">
        <v>0</v>
      </c>
      <c r="I461">
        <v>0</v>
      </c>
      <c r="J461">
        <v>0</v>
      </c>
      <c r="K461">
        <v>0</v>
      </c>
      <c r="L461">
        <v>0</v>
      </c>
      <c r="M461">
        <v>0</v>
      </c>
      <c r="N461">
        <v>0</v>
      </c>
      <c r="O461">
        <v>0</v>
      </c>
      <c r="P461">
        <v>0</v>
      </c>
      <c r="Q461">
        <v>0</v>
      </c>
      <c r="R461">
        <v>0</v>
      </c>
      <c r="S461">
        <v>0</v>
      </c>
      <c r="T461">
        <v>0</v>
      </c>
    </row>
    <row r="462" spans="1:20" x14ac:dyDescent="0.3">
      <c r="A462" t="s">
        <v>49</v>
      </c>
      <c r="B462" t="s">
        <v>49</v>
      </c>
      <c r="C462" t="s">
        <v>49</v>
      </c>
      <c r="D462">
        <v>0</v>
      </c>
      <c r="E462">
        <v>0</v>
      </c>
      <c r="F462">
        <v>0</v>
      </c>
      <c r="G462">
        <v>0</v>
      </c>
      <c r="H462">
        <v>0</v>
      </c>
      <c r="I462">
        <v>0</v>
      </c>
      <c r="J462">
        <v>0</v>
      </c>
      <c r="K462">
        <v>0</v>
      </c>
      <c r="L462">
        <v>0</v>
      </c>
      <c r="M462">
        <v>0</v>
      </c>
      <c r="N462">
        <v>0</v>
      </c>
      <c r="O462">
        <v>0</v>
      </c>
      <c r="P462">
        <v>0</v>
      </c>
      <c r="Q462">
        <v>0</v>
      </c>
      <c r="R462">
        <v>0</v>
      </c>
      <c r="S462">
        <v>0</v>
      </c>
      <c r="T462">
        <v>0</v>
      </c>
    </row>
    <row r="463" spans="1:20" x14ac:dyDescent="0.3">
      <c r="A463" t="s">
        <v>49</v>
      </c>
      <c r="B463" t="s">
        <v>49</v>
      </c>
      <c r="C463" t="s">
        <v>49</v>
      </c>
      <c r="D463">
        <v>0</v>
      </c>
      <c r="E463">
        <v>0</v>
      </c>
      <c r="F463">
        <v>0</v>
      </c>
      <c r="G463">
        <v>0</v>
      </c>
      <c r="H463">
        <v>0</v>
      </c>
      <c r="I463">
        <v>0</v>
      </c>
      <c r="J463">
        <v>0</v>
      </c>
      <c r="K463">
        <v>0</v>
      </c>
      <c r="L463">
        <v>0</v>
      </c>
      <c r="M463">
        <v>0</v>
      </c>
      <c r="N463">
        <v>0</v>
      </c>
      <c r="O463">
        <v>0</v>
      </c>
      <c r="P463">
        <v>0</v>
      </c>
      <c r="Q463">
        <v>0</v>
      </c>
      <c r="R463">
        <v>0</v>
      </c>
      <c r="S463">
        <v>0</v>
      </c>
      <c r="T463">
        <v>0</v>
      </c>
    </row>
    <row r="464" spans="1:20" x14ac:dyDescent="0.3">
      <c r="A464" t="s">
        <v>49</v>
      </c>
      <c r="B464" t="s">
        <v>49</v>
      </c>
      <c r="C464" t="s">
        <v>49</v>
      </c>
      <c r="D464">
        <v>0</v>
      </c>
      <c r="E464">
        <v>0</v>
      </c>
      <c r="F464">
        <v>0</v>
      </c>
      <c r="G464">
        <v>0</v>
      </c>
      <c r="H464">
        <v>0</v>
      </c>
      <c r="I464">
        <v>0</v>
      </c>
      <c r="J464">
        <v>0</v>
      </c>
      <c r="K464">
        <v>0</v>
      </c>
      <c r="L464">
        <v>0</v>
      </c>
      <c r="M464">
        <v>0</v>
      </c>
      <c r="N464">
        <v>0</v>
      </c>
      <c r="O464">
        <v>0</v>
      </c>
      <c r="P464">
        <v>0</v>
      </c>
      <c r="Q464">
        <v>0</v>
      </c>
      <c r="R464">
        <v>0</v>
      </c>
      <c r="S464">
        <v>0</v>
      </c>
      <c r="T464">
        <v>0</v>
      </c>
    </row>
    <row r="465" spans="1:20" x14ac:dyDescent="0.3">
      <c r="A465" t="s">
        <v>49</v>
      </c>
      <c r="B465" t="s">
        <v>49</v>
      </c>
      <c r="C465" t="s">
        <v>49</v>
      </c>
      <c r="D465">
        <v>0</v>
      </c>
      <c r="E465">
        <v>0</v>
      </c>
      <c r="F465">
        <v>0</v>
      </c>
      <c r="G465">
        <v>0</v>
      </c>
      <c r="H465">
        <v>0</v>
      </c>
      <c r="I465">
        <v>0</v>
      </c>
      <c r="J465">
        <v>0</v>
      </c>
      <c r="K465">
        <v>0</v>
      </c>
      <c r="L465">
        <v>0</v>
      </c>
      <c r="M465">
        <v>0</v>
      </c>
      <c r="N465">
        <v>0</v>
      </c>
      <c r="O465">
        <v>0</v>
      </c>
      <c r="P465">
        <v>0</v>
      </c>
      <c r="Q465">
        <v>0</v>
      </c>
      <c r="R465">
        <v>0</v>
      </c>
      <c r="S465">
        <v>0</v>
      </c>
      <c r="T465">
        <v>0</v>
      </c>
    </row>
    <row r="466" spans="1:20" x14ac:dyDescent="0.3">
      <c r="A466" t="s">
        <v>49</v>
      </c>
      <c r="B466" t="s">
        <v>49</v>
      </c>
      <c r="C466" t="s">
        <v>49</v>
      </c>
      <c r="D466">
        <v>0</v>
      </c>
      <c r="E466">
        <v>0</v>
      </c>
      <c r="F466">
        <v>0</v>
      </c>
      <c r="G466">
        <v>0</v>
      </c>
      <c r="H466">
        <v>0</v>
      </c>
      <c r="I466">
        <v>0</v>
      </c>
      <c r="J466">
        <v>0</v>
      </c>
      <c r="K466">
        <v>0</v>
      </c>
      <c r="L466">
        <v>0</v>
      </c>
      <c r="M466">
        <v>0</v>
      </c>
      <c r="N466">
        <v>0</v>
      </c>
      <c r="O466">
        <v>0</v>
      </c>
      <c r="P466">
        <v>0</v>
      </c>
      <c r="Q466">
        <v>0</v>
      </c>
      <c r="R466">
        <v>0</v>
      </c>
      <c r="S466">
        <v>0</v>
      </c>
      <c r="T466">
        <v>0</v>
      </c>
    </row>
    <row r="467" spans="1:20" x14ac:dyDescent="0.3">
      <c r="A467" t="s">
        <v>49</v>
      </c>
      <c r="B467" t="s">
        <v>49</v>
      </c>
      <c r="C467" t="s">
        <v>49</v>
      </c>
      <c r="D467">
        <v>0</v>
      </c>
      <c r="E467">
        <v>0</v>
      </c>
      <c r="F467">
        <v>0</v>
      </c>
      <c r="G467">
        <v>0</v>
      </c>
      <c r="H467">
        <v>0</v>
      </c>
      <c r="I467">
        <v>0</v>
      </c>
      <c r="J467">
        <v>0</v>
      </c>
      <c r="K467">
        <v>0</v>
      </c>
      <c r="L467">
        <v>0</v>
      </c>
      <c r="M467">
        <v>0</v>
      </c>
      <c r="N467">
        <v>0</v>
      </c>
      <c r="O467">
        <v>0</v>
      </c>
      <c r="P467">
        <v>0</v>
      </c>
      <c r="Q467">
        <v>0</v>
      </c>
      <c r="R467">
        <v>0</v>
      </c>
      <c r="S467">
        <v>0</v>
      </c>
      <c r="T467">
        <v>0</v>
      </c>
    </row>
    <row r="468" spans="1:20" x14ac:dyDescent="0.3">
      <c r="A468" t="s">
        <v>49</v>
      </c>
      <c r="B468" t="s">
        <v>49</v>
      </c>
      <c r="C468" t="s">
        <v>49</v>
      </c>
      <c r="D468">
        <v>0</v>
      </c>
      <c r="E468">
        <v>0</v>
      </c>
      <c r="F468">
        <v>0</v>
      </c>
      <c r="G468">
        <v>0</v>
      </c>
      <c r="H468">
        <v>0</v>
      </c>
      <c r="I468">
        <v>0</v>
      </c>
      <c r="J468">
        <v>0</v>
      </c>
      <c r="K468">
        <v>0</v>
      </c>
      <c r="L468">
        <v>0</v>
      </c>
      <c r="M468">
        <v>0</v>
      </c>
      <c r="N468">
        <v>0</v>
      </c>
      <c r="O468">
        <v>0</v>
      </c>
      <c r="P468">
        <v>0</v>
      </c>
      <c r="Q468">
        <v>0</v>
      </c>
      <c r="R468">
        <v>0</v>
      </c>
      <c r="S468">
        <v>0</v>
      </c>
      <c r="T468">
        <v>0</v>
      </c>
    </row>
    <row r="469" spans="1:20" x14ac:dyDescent="0.3">
      <c r="A469" t="s">
        <v>49</v>
      </c>
      <c r="B469" t="s">
        <v>49</v>
      </c>
      <c r="C469" t="s">
        <v>49</v>
      </c>
      <c r="D469">
        <v>0</v>
      </c>
      <c r="E469">
        <v>0</v>
      </c>
      <c r="F469">
        <v>0</v>
      </c>
      <c r="G469">
        <v>0</v>
      </c>
      <c r="H469">
        <v>0</v>
      </c>
      <c r="I469">
        <v>0</v>
      </c>
      <c r="J469">
        <v>0</v>
      </c>
      <c r="K469">
        <v>0</v>
      </c>
      <c r="L469">
        <v>0</v>
      </c>
      <c r="M469">
        <v>0</v>
      </c>
      <c r="N469">
        <v>0</v>
      </c>
      <c r="O469">
        <v>0</v>
      </c>
      <c r="P469">
        <v>0</v>
      </c>
      <c r="Q469">
        <v>0</v>
      </c>
      <c r="R469">
        <v>0</v>
      </c>
      <c r="S469">
        <v>0</v>
      </c>
      <c r="T469">
        <v>0</v>
      </c>
    </row>
    <row r="470" spans="1:20" x14ac:dyDescent="0.3">
      <c r="A470" t="s">
        <v>49</v>
      </c>
      <c r="B470" t="s">
        <v>49</v>
      </c>
      <c r="C470" t="s">
        <v>49</v>
      </c>
      <c r="D470">
        <v>0</v>
      </c>
      <c r="E470">
        <v>0</v>
      </c>
      <c r="F470">
        <v>0</v>
      </c>
      <c r="G470">
        <v>0</v>
      </c>
      <c r="H470">
        <v>0</v>
      </c>
      <c r="I470">
        <v>0</v>
      </c>
      <c r="J470">
        <v>0</v>
      </c>
      <c r="K470">
        <v>0</v>
      </c>
      <c r="L470">
        <v>0</v>
      </c>
      <c r="M470">
        <v>0</v>
      </c>
      <c r="N470">
        <v>0</v>
      </c>
      <c r="O470">
        <v>0</v>
      </c>
      <c r="P470">
        <v>0</v>
      </c>
      <c r="Q470">
        <v>0</v>
      </c>
      <c r="R470">
        <v>0</v>
      </c>
      <c r="S470">
        <v>0</v>
      </c>
      <c r="T470">
        <v>0</v>
      </c>
    </row>
    <row r="471" spans="1:20" x14ac:dyDescent="0.3">
      <c r="A471" t="s">
        <v>49</v>
      </c>
      <c r="B471" t="s">
        <v>49</v>
      </c>
      <c r="C471" t="s">
        <v>49</v>
      </c>
      <c r="D471">
        <v>0</v>
      </c>
      <c r="E471">
        <v>0</v>
      </c>
      <c r="F471">
        <v>0</v>
      </c>
      <c r="G471">
        <v>0</v>
      </c>
      <c r="H471">
        <v>0</v>
      </c>
      <c r="I471">
        <v>0</v>
      </c>
      <c r="J471">
        <v>0</v>
      </c>
      <c r="K471">
        <v>0</v>
      </c>
      <c r="L471">
        <v>0</v>
      </c>
      <c r="M471">
        <v>0</v>
      </c>
      <c r="N471">
        <v>0</v>
      </c>
      <c r="O471">
        <v>0</v>
      </c>
      <c r="P471">
        <v>0</v>
      </c>
      <c r="Q471">
        <v>0</v>
      </c>
      <c r="R471">
        <v>0</v>
      </c>
      <c r="S471">
        <v>0</v>
      </c>
      <c r="T471">
        <v>0</v>
      </c>
    </row>
    <row r="472" spans="1:20" x14ac:dyDescent="0.3">
      <c r="A472" t="s">
        <v>49</v>
      </c>
      <c r="B472" t="s">
        <v>49</v>
      </c>
      <c r="C472" t="s">
        <v>49</v>
      </c>
      <c r="D472">
        <v>0</v>
      </c>
      <c r="E472">
        <v>0</v>
      </c>
      <c r="F472">
        <v>0</v>
      </c>
      <c r="G472">
        <v>0</v>
      </c>
      <c r="H472">
        <v>0</v>
      </c>
      <c r="I472">
        <v>0</v>
      </c>
      <c r="J472">
        <v>0</v>
      </c>
      <c r="K472">
        <v>0</v>
      </c>
      <c r="L472">
        <v>0</v>
      </c>
      <c r="M472">
        <v>0</v>
      </c>
      <c r="N472">
        <v>0</v>
      </c>
      <c r="O472">
        <v>0</v>
      </c>
      <c r="P472">
        <v>0</v>
      </c>
      <c r="Q472">
        <v>0</v>
      </c>
      <c r="R472">
        <v>0</v>
      </c>
      <c r="S472">
        <v>0</v>
      </c>
      <c r="T472">
        <v>0</v>
      </c>
    </row>
    <row r="473" spans="1:20" x14ac:dyDescent="0.3">
      <c r="A473" t="s">
        <v>49</v>
      </c>
      <c r="B473" t="s">
        <v>49</v>
      </c>
      <c r="C473" t="s">
        <v>49</v>
      </c>
      <c r="D473">
        <v>0</v>
      </c>
      <c r="E473">
        <v>0</v>
      </c>
      <c r="F473">
        <v>0</v>
      </c>
      <c r="G473">
        <v>0</v>
      </c>
      <c r="H473">
        <v>0</v>
      </c>
      <c r="I473">
        <v>0</v>
      </c>
      <c r="J473">
        <v>0</v>
      </c>
      <c r="K473">
        <v>0</v>
      </c>
      <c r="L473">
        <v>0</v>
      </c>
      <c r="M473">
        <v>0</v>
      </c>
      <c r="N473">
        <v>0</v>
      </c>
      <c r="O473">
        <v>0</v>
      </c>
      <c r="P473">
        <v>0</v>
      </c>
      <c r="Q473">
        <v>0</v>
      </c>
      <c r="R473">
        <v>0</v>
      </c>
      <c r="S473">
        <v>0</v>
      </c>
      <c r="T473">
        <v>0</v>
      </c>
    </row>
    <row r="474" spans="1:20" x14ac:dyDescent="0.3">
      <c r="A474" t="s">
        <v>49</v>
      </c>
      <c r="B474" t="s">
        <v>49</v>
      </c>
      <c r="C474" t="s">
        <v>49</v>
      </c>
      <c r="D474">
        <v>0</v>
      </c>
      <c r="E474">
        <v>0</v>
      </c>
      <c r="F474">
        <v>0</v>
      </c>
      <c r="G474">
        <v>0</v>
      </c>
      <c r="H474">
        <v>0</v>
      </c>
      <c r="I474">
        <v>0</v>
      </c>
      <c r="J474">
        <v>0</v>
      </c>
      <c r="K474">
        <v>0</v>
      </c>
      <c r="L474">
        <v>0</v>
      </c>
      <c r="M474">
        <v>0</v>
      </c>
      <c r="N474">
        <v>0</v>
      </c>
      <c r="O474">
        <v>0</v>
      </c>
      <c r="P474">
        <v>0</v>
      </c>
      <c r="Q474">
        <v>0</v>
      </c>
      <c r="R474">
        <v>0</v>
      </c>
      <c r="S474">
        <v>0</v>
      </c>
      <c r="T474">
        <v>0</v>
      </c>
    </row>
    <row r="475" spans="1:20" x14ac:dyDescent="0.3">
      <c r="A475" t="s">
        <v>49</v>
      </c>
      <c r="B475" t="s">
        <v>49</v>
      </c>
      <c r="C475" t="s">
        <v>49</v>
      </c>
      <c r="D475">
        <v>0</v>
      </c>
      <c r="E475">
        <v>0</v>
      </c>
      <c r="F475">
        <v>0</v>
      </c>
      <c r="G475">
        <v>0</v>
      </c>
      <c r="H475">
        <v>0</v>
      </c>
      <c r="I475">
        <v>0</v>
      </c>
      <c r="J475">
        <v>0</v>
      </c>
      <c r="K475">
        <v>0</v>
      </c>
      <c r="L475">
        <v>0</v>
      </c>
      <c r="M475">
        <v>0</v>
      </c>
      <c r="N475">
        <v>0</v>
      </c>
      <c r="O475">
        <v>0</v>
      </c>
      <c r="P475">
        <v>0</v>
      </c>
      <c r="Q475">
        <v>0</v>
      </c>
      <c r="R475">
        <v>0</v>
      </c>
      <c r="S475">
        <v>0</v>
      </c>
      <c r="T475">
        <v>0</v>
      </c>
    </row>
    <row r="476" spans="1:20" x14ac:dyDescent="0.3">
      <c r="A476" t="s">
        <v>49</v>
      </c>
      <c r="B476" t="s">
        <v>49</v>
      </c>
      <c r="C476" t="s">
        <v>49</v>
      </c>
      <c r="D476">
        <v>0</v>
      </c>
      <c r="E476">
        <v>0</v>
      </c>
      <c r="F476">
        <v>0</v>
      </c>
      <c r="G476">
        <v>0</v>
      </c>
      <c r="H476">
        <v>0</v>
      </c>
      <c r="I476">
        <v>0</v>
      </c>
      <c r="J476">
        <v>0</v>
      </c>
      <c r="K476">
        <v>0</v>
      </c>
      <c r="L476">
        <v>0</v>
      </c>
      <c r="M476">
        <v>0</v>
      </c>
      <c r="N476">
        <v>0</v>
      </c>
      <c r="O476">
        <v>0</v>
      </c>
      <c r="P476">
        <v>0</v>
      </c>
      <c r="Q476">
        <v>0</v>
      </c>
      <c r="R476">
        <v>0</v>
      </c>
      <c r="S476">
        <v>0</v>
      </c>
      <c r="T476">
        <v>0</v>
      </c>
    </row>
    <row r="477" spans="1:20" x14ac:dyDescent="0.3">
      <c r="A477" t="s">
        <v>49</v>
      </c>
      <c r="B477" t="s">
        <v>49</v>
      </c>
      <c r="C477" t="s">
        <v>49</v>
      </c>
      <c r="D477">
        <v>0</v>
      </c>
      <c r="E477">
        <v>0</v>
      </c>
      <c r="F477">
        <v>0</v>
      </c>
      <c r="G477">
        <v>0</v>
      </c>
      <c r="H477">
        <v>0</v>
      </c>
      <c r="I477">
        <v>0</v>
      </c>
      <c r="J477">
        <v>0</v>
      </c>
      <c r="K477">
        <v>0</v>
      </c>
      <c r="L477">
        <v>0</v>
      </c>
      <c r="M477">
        <v>0</v>
      </c>
      <c r="N477">
        <v>0</v>
      </c>
      <c r="O477">
        <v>0</v>
      </c>
      <c r="P477">
        <v>0</v>
      </c>
      <c r="Q477">
        <v>0</v>
      </c>
      <c r="R477">
        <v>0</v>
      </c>
      <c r="S477">
        <v>0</v>
      </c>
      <c r="T477">
        <v>0</v>
      </c>
    </row>
    <row r="478" spans="1:20" x14ac:dyDescent="0.3">
      <c r="A478" t="s">
        <v>49</v>
      </c>
      <c r="B478" t="s">
        <v>49</v>
      </c>
      <c r="C478" t="s">
        <v>49</v>
      </c>
      <c r="D478">
        <v>0</v>
      </c>
      <c r="E478">
        <v>0</v>
      </c>
      <c r="F478">
        <v>0</v>
      </c>
      <c r="G478">
        <v>0</v>
      </c>
      <c r="H478">
        <v>0</v>
      </c>
      <c r="I478">
        <v>0</v>
      </c>
      <c r="J478">
        <v>0</v>
      </c>
      <c r="K478">
        <v>0</v>
      </c>
      <c r="L478">
        <v>0</v>
      </c>
      <c r="M478">
        <v>0</v>
      </c>
      <c r="N478">
        <v>0</v>
      </c>
      <c r="O478">
        <v>0</v>
      </c>
      <c r="P478">
        <v>0</v>
      </c>
      <c r="Q478">
        <v>0</v>
      </c>
      <c r="R478">
        <v>0</v>
      </c>
      <c r="S478">
        <v>0</v>
      </c>
      <c r="T478">
        <v>0</v>
      </c>
    </row>
    <row r="479" spans="1:20" x14ac:dyDescent="0.3">
      <c r="A479" t="s">
        <v>49</v>
      </c>
      <c r="B479" t="s">
        <v>49</v>
      </c>
      <c r="C479" t="s">
        <v>49</v>
      </c>
      <c r="D479">
        <v>0</v>
      </c>
      <c r="E479">
        <v>0</v>
      </c>
      <c r="F479">
        <v>0</v>
      </c>
      <c r="G479">
        <v>0</v>
      </c>
      <c r="H479">
        <v>0</v>
      </c>
      <c r="I479">
        <v>0</v>
      </c>
      <c r="J479">
        <v>0</v>
      </c>
      <c r="K479">
        <v>0</v>
      </c>
      <c r="L479">
        <v>0</v>
      </c>
      <c r="M479">
        <v>0</v>
      </c>
      <c r="N479">
        <v>0</v>
      </c>
      <c r="O479">
        <v>0</v>
      </c>
      <c r="P479">
        <v>0</v>
      </c>
      <c r="Q479">
        <v>0</v>
      </c>
      <c r="R479">
        <v>0</v>
      </c>
      <c r="S479">
        <v>0</v>
      </c>
      <c r="T479">
        <v>0</v>
      </c>
    </row>
    <row r="480" spans="1:20" x14ac:dyDescent="0.3">
      <c r="A480" t="s">
        <v>49</v>
      </c>
      <c r="B480" t="s">
        <v>49</v>
      </c>
      <c r="C480" t="s">
        <v>49</v>
      </c>
      <c r="D480">
        <v>0</v>
      </c>
      <c r="E480">
        <v>0</v>
      </c>
      <c r="F480">
        <v>0</v>
      </c>
      <c r="G480">
        <v>0</v>
      </c>
      <c r="H480">
        <v>0</v>
      </c>
      <c r="I480">
        <v>0</v>
      </c>
      <c r="J480">
        <v>0</v>
      </c>
      <c r="K480">
        <v>0</v>
      </c>
      <c r="L480">
        <v>0</v>
      </c>
      <c r="M480">
        <v>0</v>
      </c>
      <c r="N480">
        <v>0</v>
      </c>
      <c r="O480">
        <v>0</v>
      </c>
      <c r="P480">
        <v>0</v>
      </c>
      <c r="Q480">
        <v>0</v>
      </c>
      <c r="R480">
        <v>0</v>
      </c>
      <c r="S480">
        <v>0</v>
      </c>
      <c r="T480">
        <v>0</v>
      </c>
    </row>
    <row r="481" spans="1:20" x14ac:dyDescent="0.3">
      <c r="A481" t="s">
        <v>49</v>
      </c>
      <c r="B481" t="s">
        <v>49</v>
      </c>
      <c r="C481" t="s">
        <v>49</v>
      </c>
      <c r="D481">
        <v>0</v>
      </c>
      <c r="E481">
        <v>0</v>
      </c>
      <c r="F481">
        <v>0</v>
      </c>
      <c r="G481">
        <v>0</v>
      </c>
      <c r="H481">
        <v>0</v>
      </c>
      <c r="I481">
        <v>0</v>
      </c>
      <c r="J481">
        <v>0</v>
      </c>
      <c r="K481">
        <v>0</v>
      </c>
      <c r="L481">
        <v>0</v>
      </c>
      <c r="M481">
        <v>0</v>
      </c>
      <c r="N481">
        <v>0</v>
      </c>
      <c r="O481">
        <v>0</v>
      </c>
      <c r="P481">
        <v>0</v>
      </c>
      <c r="Q481">
        <v>0</v>
      </c>
      <c r="R481">
        <v>0</v>
      </c>
      <c r="S481">
        <v>0</v>
      </c>
      <c r="T481">
        <v>0</v>
      </c>
    </row>
    <row r="482" spans="1:20" x14ac:dyDescent="0.3">
      <c r="A482" t="s">
        <v>49</v>
      </c>
      <c r="B482" t="s">
        <v>49</v>
      </c>
      <c r="C482" t="s">
        <v>49</v>
      </c>
      <c r="D482">
        <v>0</v>
      </c>
      <c r="E482">
        <v>0</v>
      </c>
      <c r="F482">
        <v>0</v>
      </c>
      <c r="G482">
        <v>0</v>
      </c>
      <c r="H482">
        <v>0</v>
      </c>
      <c r="I482">
        <v>0</v>
      </c>
      <c r="J482">
        <v>0</v>
      </c>
      <c r="K482">
        <v>0</v>
      </c>
      <c r="L482">
        <v>0</v>
      </c>
      <c r="M482">
        <v>0</v>
      </c>
      <c r="N482">
        <v>0</v>
      </c>
      <c r="O482">
        <v>0</v>
      </c>
      <c r="P482">
        <v>0</v>
      </c>
      <c r="Q482">
        <v>0</v>
      </c>
      <c r="R482">
        <v>0</v>
      </c>
      <c r="S482">
        <v>0</v>
      </c>
      <c r="T482">
        <v>0</v>
      </c>
    </row>
    <row r="483" spans="1:20" x14ac:dyDescent="0.3">
      <c r="A483" t="s">
        <v>49</v>
      </c>
      <c r="B483" t="s">
        <v>49</v>
      </c>
      <c r="C483" t="s">
        <v>49</v>
      </c>
      <c r="D483">
        <v>0</v>
      </c>
      <c r="E483">
        <v>0</v>
      </c>
      <c r="F483">
        <v>0</v>
      </c>
      <c r="G483">
        <v>0</v>
      </c>
      <c r="H483">
        <v>0</v>
      </c>
      <c r="I483">
        <v>0</v>
      </c>
      <c r="J483">
        <v>0</v>
      </c>
      <c r="K483">
        <v>0</v>
      </c>
      <c r="L483">
        <v>0</v>
      </c>
      <c r="M483">
        <v>0</v>
      </c>
      <c r="N483">
        <v>0</v>
      </c>
      <c r="O483">
        <v>0</v>
      </c>
      <c r="P483">
        <v>0</v>
      </c>
      <c r="Q483">
        <v>0</v>
      </c>
      <c r="R483">
        <v>0</v>
      </c>
      <c r="S483">
        <v>0</v>
      </c>
      <c r="T483">
        <v>0</v>
      </c>
    </row>
    <row r="484" spans="1:20" x14ac:dyDescent="0.3">
      <c r="A484" t="s">
        <v>49</v>
      </c>
      <c r="B484" t="s">
        <v>49</v>
      </c>
      <c r="C484" t="s">
        <v>49</v>
      </c>
      <c r="D484">
        <v>0</v>
      </c>
      <c r="E484">
        <v>0</v>
      </c>
      <c r="F484">
        <v>0</v>
      </c>
      <c r="G484">
        <v>0</v>
      </c>
      <c r="H484">
        <v>0</v>
      </c>
      <c r="I484">
        <v>0</v>
      </c>
      <c r="J484">
        <v>0</v>
      </c>
      <c r="K484">
        <v>0</v>
      </c>
      <c r="L484">
        <v>0</v>
      </c>
      <c r="M484">
        <v>0</v>
      </c>
      <c r="N484">
        <v>0</v>
      </c>
      <c r="O484">
        <v>0</v>
      </c>
      <c r="P484">
        <v>0</v>
      </c>
      <c r="Q484">
        <v>0</v>
      </c>
      <c r="R484">
        <v>0</v>
      </c>
      <c r="S484">
        <v>0</v>
      </c>
      <c r="T484">
        <v>0</v>
      </c>
    </row>
    <row r="485" spans="1:20" x14ac:dyDescent="0.3">
      <c r="A485" t="s">
        <v>49</v>
      </c>
      <c r="B485" t="s">
        <v>49</v>
      </c>
      <c r="C485" t="s">
        <v>49</v>
      </c>
      <c r="D485">
        <v>0</v>
      </c>
      <c r="E485">
        <v>0</v>
      </c>
      <c r="F485">
        <v>0</v>
      </c>
      <c r="G485">
        <v>0</v>
      </c>
      <c r="H485">
        <v>0</v>
      </c>
      <c r="I485">
        <v>0</v>
      </c>
      <c r="J485">
        <v>0</v>
      </c>
      <c r="K485">
        <v>0</v>
      </c>
      <c r="L485">
        <v>0</v>
      </c>
      <c r="M485">
        <v>0</v>
      </c>
      <c r="N485">
        <v>0</v>
      </c>
      <c r="O485">
        <v>0</v>
      </c>
      <c r="P485">
        <v>0</v>
      </c>
      <c r="Q485">
        <v>0</v>
      </c>
      <c r="R485">
        <v>0</v>
      </c>
      <c r="S485">
        <v>0</v>
      </c>
      <c r="T485">
        <v>0</v>
      </c>
    </row>
    <row r="486" spans="1:20" x14ac:dyDescent="0.3">
      <c r="A486" t="s">
        <v>49</v>
      </c>
      <c r="B486" t="s">
        <v>49</v>
      </c>
      <c r="C486" t="s">
        <v>49</v>
      </c>
      <c r="D486">
        <v>0</v>
      </c>
      <c r="E486">
        <v>0</v>
      </c>
      <c r="F486">
        <v>0</v>
      </c>
      <c r="G486">
        <v>0</v>
      </c>
      <c r="H486">
        <v>0</v>
      </c>
      <c r="I486">
        <v>0</v>
      </c>
      <c r="J486">
        <v>0</v>
      </c>
      <c r="K486">
        <v>0</v>
      </c>
      <c r="L486">
        <v>0</v>
      </c>
      <c r="M486">
        <v>0</v>
      </c>
      <c r="N486">
        <v>0</v>
      </c>
      <c r="O486">
        <v>0</v>
      </c>
      <c r="P486">
        <v>0</v>
      </c>
      <c r="Q486">
        <v>0</v>
      </c>
      <c r="R486">
        <v>0</v>
      </c>
      <c r="S486">
        <v>0</v>
      </c>
      <c r="T486">
        <v>0</v>
      </c>
    </row>
    <row r="487" spans="1:20" x14ac:dyDescent="0.3">
      <c r="A487" t="s">
        <v>49</v>
      </c>
      <c r="B487" t="s">
        <v>49</v>
      </c>
      <c r="C487" t="s">
        <v>49</v>
      </c>
      <c r="D487">
        <v>0</v>
      </c>
      <c r="E487">
        <v>0</v>
      </c>
      <c r="F487">
        <v>0</v>
      </c>
      <c r="G487">
        <v>0</v>
      </c>
      <c r="H487">
        <v>0</v>
      </c>
      <c r="I487">
        <v>0</v>
      </c>
      <c r="J487">
        <v>0</v>
      </c>
      <c r="K487">
        <v>0</v>
      </c>
      <c r="L487">
        <v>0</v>
      </c>
      <c r="M487">
        <v>0</v>
      </c>
      <c r="N487">
        <v>0</v>
      </c>
      <c r="O487">
        <v>0</v>
      </c>
      <c r="P487">
        <v>0</v>
      </c>
      <c r="Q487">
        <v>0</v>
      </c>
      <c r="R487">
        <v>0</v>
      </c>
      <c r="S487">
        <v>0</v>
      </c>
      <c r="T487">
        <v>0</v>
      </c>
    </row>
    <row r="488" spans="1:20" x14ac:dyDescent="0.3">
      <c r="A488" t="s">
        <v>49</v>
      </c>
      <c r="B488" t="s">
        <v>49</v>
      </c>
      <c r="C488" t="s">
        <v>49</v>
      </c>
      <c r="D488">
        <v>0</v>
      </c>
      <c r="E488">
        <v>0</v>
      </c>
      <c r="F488">
        <v>0</v>
      </c>
      <c r="G488">
        <v>0</v>
      </c>
      <c r="H488">
        <v>0</v>
      </c>
      <c r="I488">
        <v>0</v>
      </c>
      <c r="J488">
        <v>0</v>
      </c>
      <c r="K488">
        <v>0</v>
      </c>
      <c r="L488">
        <v>0</v>
      </c>
      <c r="M488">
        <v>0</v>
      </c>
      <c r="N488">
        <v>0</v>
      </c>
      <c r="O488">
        <v>0</v>
      </c>
      <c r="P488">
        <v>0</v>
      </c>
      <c r="Q488">
        <v>0</v>
      </c>
      <c r="R488">
        <v>0</v>
      </c>
      <c r="S488">
        <v>0</v>
      </c>
      <c r="T488">
        <v>0</v>
      </c>
    </row>
    <row r="489" spans="1:20" x14ac:dyDescent="0.3">
      <c r="A489" t="s">
        <v>49</v>
      </c>
      <c r="B489" t="s">
        <v>49</v>
      </c>
      <c r="C489" t="s">
        <v>49</v>
      </c>
      <c r="D489">
        <v>0</v>
      </c>
      <c r="E489">
        <v>0</v>
      </c>
      <c r="F489">
        <v>0</v>
      </c>
      <c r="G489">
        <v>0</v>
      </c>
      <c r="H489">
        <v>0</v>
      </c>
      <c r="I489">
        <v>0</v>
      </c>
      <c r="J489">
        <v>0</v>
      </c>
      <c r="K489">
        <v>0</v>
      </c>
      <c r="L489">
        <v>0</v>
      </c>
      <c r="M489">
        <v>0</v>
      </c>
      <c r="N489">
        <v>0</v>
      </c>
      <c r="O489">
        <v>0</v>
      </c>
      <c r="P489">
        <v>0</v>
      </c>
      <c r="Q489">
        <v>0</v>
      </c>
      <c r="R489">
        <v>0</v>
      </c>
      <c r="S489">
        <v>0</v>
      </c>
      <c r="T489">
        <v>0</v>
      </c>
    </row>
    <row r="490" spans="1:20" x14ac:dyDescent="0.3">
      <c r="A490" t="s">
        <v>49</v>
      </c>
      <c r="B490" t="s">
        <v>49</v>
      </c>
      <c r="C490" t="s">
        <v>49</v>
      </c>
      <c r="D490">
        <v>0</v>
      </c>
      <c r="E490">
        <v>0</v>
      </c>
      <c r="F490">
        <v>0</v>
      </c>
      <c r="G490">
        <v>0</v>
      </c>
      <c r="H490">
        <v>0</v>
      </c>
      <c r="I490">
        <v>0</v>
      </c>
      <c r="J490">
        <v>0</v>
      </c>
      <c r="K490">
        <v>0</v>
      </c>
      <c r="L490">
        <v>0</v>
      </c>
      <c r="M490">
        <v>0</v>
      </c>
      <c r="N490">
        <v>0</v>
      </c>
      <c r="O490">
        <v>0</v>
      </c>
      <c r="P490">
        <v>0</v>
      </c>
      <c r="Q490">
        <v>0</v>
      </c>
      <c r="R490">
        <v>0</v>
      </c>
      <c r="S490">
        <v>0</v>
      </c>
      <c r="T490">
        <v>0</v>
      </c>
    </row>
    <row r="491" spans="1:20" x14ac:dyDescent="0.3">
      <c r="A491" t="s">
        <v>49</v>
      </c>
      <c r="B491" t="s">
        <v>49</v>
      </c>
      <c r="C491" t="s">
        <v>49</v>
      </c>
      <c r="D491">
        <v>0</v>
      </c>
      <c r="E491">
        <v>0</v>
      </c>
      <c r="F491">
        <v>0</v>
      </c>
      <c r="G491">
        <v>0</v>
      </c>
      <c r="H491">
        <v>0</v>
      </c>
      <c r="I491">
        <v>0</v>
      </c>
      <c r="J491">
        <v>0</v>
      </c>
      <c r="K491">
        <v>0</v>
      </c>
      <c r="L491">
        <v>0</v>
      </c>
      <c r="M491">
        <v>0</v>
      </c>
      <c r="N491">
        <v>0</v>
      </c>
      <c r="O491">
        <v>0</v>
      </c>
      <c r="P491">
        <v>0</v>
      </c>
      <c r="Q491">
        <v>0</v>
      </c>
      <c r="R491">
        <v>0</v>
      </c>
      <c r="S491">
        <v>0</v>
      </c>
      <c r="T491">
        <v>0</v>
      </c>
    </row>
    <row r="492" spans="1:20" x14ac:dyDescent="0.3">
      <c r="A492" t="s">
        <v>49</v>
      </c>
      <c r="B492" t="s">
        <v>49</v>
      </c>
      <c r="C492" t="s">
        <v>49</v>
      </c>
      <c r="D492">
        <v>0</v>
      </c>
      <c r="E492">
        <v>0</v>
      </c>
      <c r="F492">
        <v>0</v>
      </c>
      <c r="G492">
        <v>0</v>
      </c>
      <c r="H492">
        <v>0</v>
      </c>
      <c r="I492">
        <v>0</v>
      </c>
      <c r="J492">
        <v>0</v>
      </c>
      <c r="K492">
        <v>0</v>
      </c>
      <c r="L492">
        <v>0</v>
      </c>
      <c r="M492">
        <v>0</v>
      </c>
      <c r="N492">
        <v>0</v>
      </c>
      <c r="O492">
        <v>0</v>
      </c>
      <c r="P492">
        <v>0</v>
      </c>
      <c r="Q492">
        <v>0</v>
      </c>
      <c r="R492">
        <v>0</v>
      </c>
      <c r="S492">
        <v>0</v>
      </c>
      <c r="T492">
        <v>0</v>
      </c>
    </row>
    <row r="493" spans="1:20" x14ac:dyDescent="0.3">
      <c r="A493" t="s">
        <v>49</v>
      </c>
      <c r="B493" t="s">
        <v>49</v>
      </c>
      <c r="C493" t="s">
        <v>49</v>
      </c>
      <c r="D493">
        <v>0</v>
      </c>
      <c r="E493">
        <v>0</v>
      </c>
      <c r="F493">
        <v>0</v>
      </c>
      <c r="G493">
        <v>0</v>
      </c>
      <c r="H493">
        <v>0</v>
      </c>
      <c r="I493">
        <v>0</v>
      </c>
      <c r="J493">
        <v>0</v>
      </c>
      <c r="K493">
        <v>0</v>
      </c>
      <c r="L493">
        <v>0</v>
      </c>
      <c r="M493">
        <v>0</v>
      </c>
      <c r="N493">
        <v>0</v>
      </c>
      <c r="O493">
        <v>0</v>
      </c>
      <c r="P493">
        <v>0</v>
      </c>
      <c r="Q493">
        <v>0</v>
      </c>
      <c r="R493">
        <v>0</v>
      </c>
      <c r="S493">
        <v>0</v>
      </c>
      <c r="T493">
        <v>0</v>
      </c>
    </row>
    <row r="494" spans="1:20" x14ac:dyDescent="0.3">
      <c r="A494" t="s">
        <v>49</v>
      </c>
      <c r="B494" t="s">
        <v>49</v>
      </c>
      <c r="C494" t="s">
        <v>49</v>
      </c>
      <c r="D494">
        <v>0</v>
      </c>
      <c r="E494">
        <v>0</v>
      </c>
      <c r="F494">
        <v>0</v>
      </c>
      <c r="G494">
        <v>0</v>
      </c>
      <c r="H494">
        <v>0</v>
      </c>
      <c r="I494">
        <v>0</v>
      </c>
      <c r="J494">
        <v>0</v>
      </c>
      <c r="K494">
        <v>0</v>
      </c>
      <c r="L494">
        <v>0</v>
      </c>
      <c r="M494">
        <v>0</v>
      </c>
      <c r="N494">
        <v>0</v>
      </c>
      <c r="O494">
        <v>0</v>
      </c>
      <c r="P494">
        <v>0</v>
      </c>
      <c r="Q494">
        <v>0</v>
      </c>
      <c r="R494">
        <v>0</v>
      </c>
      <c r="S494">
        <v>0</v>
      </c>
      <c r="T494">
        <v>0</v>
      </c>
    </row>
    <row r="495" spans="1:20" x14ac:dyDescent="0.3">
      <c r="A495" t="s">
        <v>49</v>
      </c>
      <c r="B495" t="s">
        <v>49</v>
      </c>
      <c r="C495" t="s">
        <v>49</v>
      </c>
      <c r="D495">
        <v>0</v>
      </c>
      <c r="E495">
        <v>0</v>
      </c>
      <c r="F495">
        <v>0</v>
      </c>
      <c r="G495">
        <v>0</v>
      </c>
      <c r="H495">
        <v>0</v>
      </c>
      <c r="I495">
        <v>0</v>
      </c>
      <c r="J495">
        <v>0</v>
      </c>
      <c r="K495">
        <v>0</v>
      </c>
      <c r="L495">
        <v>0</v>
      </c>
      <c r="M495">
        <v>0</v>
      </c>
      <c r="N495">
        <v>0</v>
      </c>
      <c r="O495">
        <v>0</v>
      </c>
      <c r="P495">
        <v>0</v>
      </c>
      <c r="Q495">
        <v>0</v>
      </c>
      <c r="R495">
        <v>0</v>
      </c>
      <c r="S495">
        <v>0</v>
      </c>
      <c r="T495">
        <v>0</v>
      </c>
    </row>
    <row r="496" spans="1:20" x14ac:dyDescent="0.3">
      <c r="A496" t="s">
        <v>49</v>
      </c>
      <c r="B496" t="s">
        <v>49</v>
      </c>
      <c r="C496" t="s">
        <v>49</v>
      </c>
      <c r="D496">
        <v>0</v>
      </c>
      <c r="E496">
        <v>0</v>
      </c>
      <c r="F496">
        <v>0</v>
      </c>
      <c r="G496">
        <v>0</v>
      </c>
      <c r="H496">
        <v>0</v>
      </c>
      <c r="I496">
        <v>0</v>
      </c>
      <c r="J496">
        <v>0</v>
      </c>
      <c r="K496">
        <v>0</v>
      </c>
      <c r="L496">
        <v>0</v>
      </c>
      <c r="M496">
        <v>0</v>
      </c>
      <c r="N496">
        <v>0</v>
      </c>
      <c r="O496">
        <v>0</v>
      </c>
      <c r="P496">
        <v>0</v>
      </c>
      <c r="Q496">
        <v>0</v>
      </c>
      <c r="R496">
        <v>0</v>
      </c>
      <c r="S496">
        <v>0</v>
      </c>
      <c r="T496">
        <v>0</v>
      </c>
    </row>
    <row r="497" spans="1:20" x14ac:dyDescent="0.3">
      <c r="A497" t="s">
        <v>49</v>
      </c>
      <c r="B497" t="s">
        <v>49</v>
      </c>
      <c r="C497" t="s">
        <v>49</v>
      </c>
      <c r="D497">
        <v>0</v>
      </c>
      <c r="E497">
        <v>0</v>
      </c>
      <c r="F497">
        <v>0</v>
      </c>
      <c r="G497">
        <v>0</v>
      </c>
      <c r="H497">
        <v>0</v>
      </c>
      <c r="I497">
        <v>0</v>
      </c>
      <c r="J497">
        <v>0</v>
      </c>
      <c r="K497">
        <v>0</v>
      </c>
      <c r="L497">
        <v>0</v>
      </c>
      <c r="M497">
        <v>0</v>
      </c>
      <c r="N497">
        <v>0</v>
      </c>
      <c r="O497">
        <v>0</v>
      </c>
      <c r="P497">
        <v>0</v>
      </c>
      <c r="Q497">
        <v>0</v>
      </c>
      <c r="R497">
        <v>0</v>
      </c>
      <c r="S497">
        <v>0</v>
      </c>
      <c r="T497">
        <v>0</v>
      </c>
    </row>
    <row r="498" spans="1:20" x14ac:dyDescent="0.3">
      <c r="A498" t="s">
        <v>49</v>
      </c>
      <c r="B498" t="s">
        <v>49</v>
      </c>
      <c r="C498" t="s">
        <v>49</v>
      </c>
      <c r="D498">
        <v>0</v>
      </c>
      <c r="E498">
        <v>0</v>
      </c>
      <c r="F498">
        <v>0</v>
      </c>
      <c r="G498">
        <v>0</v>
      </c>
      <c r="H498">
        <v>0</v>
      </c>
      <c r="I498">
        <v>0</v>
      </c>
      <c r="J498">
        <v>0</v>
      </c>
      <c r="K498">
        <v>0</v>
      </c>
      <c r="L498">
        <v>0</v>
      </c>
      <c r="M498">
        <v>0</v>
      </c>
      <c r="N498">
        <v>0</v>
      </c>
      <c r="O498">
        <v>0</v>
      </c>
      <c r="P498">
        <v>0</v>
      </c>
      <c r="Q498">
        <v>0</v>
      </c>
      <c r="R498">
        <v>0</v>
      </c>
      <c r="S498">
        <v>0</v>
      </c>
      <c r="T498">
        <v>0</v>
      </c>
    </row>
    <row r="499" spans="1:20" x14ac:dyDescent="0.3">
      <c r="A499" t="s">
        <v>49</v>
      </c>
      <c r="B499" t="s">
        <v>49</v>
      </c>
      <c r="C499" t="s">
        <v>49</v>
      </c>
      <c r="D499">
        <v>0</v>
      </c>
      <c r="E499">
        <v>0</v>
      </c>
      <c r="F499">
        <v>0</v>
      </c>
      <c r="G499">
        <v>0</v>
      </c>
      <c r="H499">
        <v>0</v>
      </c>
      <c r="I499">
        <v>0</v>
      </c>
      <c r="J499">
        <v>0</v>
      </c>
      <c r="K499">
        <v>0</v>
      </c>
      <c r="L499">
        <v>0</v>
      </c>
      <c r="M499">
        <v>0</v>
      </c>
      <c r="N499">
        <v>0</v>
      </c>
      <c r="O499">
        <v>0</v>
      </c>
      <c r="P499">
        <v>0</v>
      </c>
      <c r="Q499">
        <v>0</v>
      </c>
      <c r="R499">
        <v>0</v>
      </c>
      <c r="S499">
        <v>0</v>
      </c>
      <c r="T499">
        <v>0</v>
      </c>
    </row>
    <row r="500" spans="1:20" x14ac:dyDescent="0.3">
      <c r="A500" t="s">
        <v>49</v>
      </c>
      <c r="B500" t="s">
        <v>49</v>
      </c>
      <c r="C500" t="s">
        <v>49</v>
      </c>
      <c r="D500">
        <v>0</v>
      </c>
      <c r="E500">
        <v>0</v>
      </c>
      <c r="F500">
        <v>0</v>
      </c>
      <c r="G500">
        <v>0</v>
      </c>
      <c r="H500">
        <v>0</v>
      </c>
      <c r="I500">
        <v>0</v>
      </c>
      <c r="J500">
        <v>0</v>
      </c>
      <c r="K500">
        <v>0</v>
      </c>
      <c r="L500">
        <v>0</v>
      </c>
      <c r="M500">
        <v>0</v>
      </c>
      <c r="N500">
        <v>0</v>
      </c>
      <c r="O500">
        <v>0</v>
      </c>
      <c r="P500">
        <v>0</v>
      </c>
      <c r="Q500">
        <v>0</v>
      </c>
      <c r="R500">
        <v>0</v>
      </c>
      <c r="S500">
        <v>0</v>
      </c>
      <c r="T500">
        <v>0</v>
      </c>
    </row>
    <row r="501" spans="1:20" x14ac:dyDescent="0.3">
      <c r="A501" t="s">
        <v>49</v>
      </c>
      <c r="B501" t="s">
        <v>49</v>
      </c>
      <c r="C501" t="s">
        <v>49</v>
      </c>
      <c r="D501">
        <v>0</v>
      </c>
      <c r="E501">
        <v>0</v>
      </c>
      <c r="F501">
        <v>0</v>
      </c>
      <c r="G501">
        <v>0</v>
      </c>
      <c r="H501">
        <v>0</v>
      </c>
      <c r="I501">
        <v>0</v>
      </c>
      <c r="J501">
        <v>0</v>
      </c>
      <c r="K501">
        <v>0</v>
      </c>
      <c r="L501">
        <v>0</v>
      </c>
      <c r="M501">
        <v>0</v>
      </c>
      <c r="N501">
        <v>0</v>
      </c>
      <c r="O501">
        <v>0</v>
      </c>
      <c r="P501">
        <v>0</v>
      </c>
      <c r="Q501">
        <v>0</v>
      </c>
      <c r="R501">
        <v>0</v>
      </c>
      <c r="S501">
        <v>0</v>
      </c>
      <c r="T501">
        <v>0</v>
      </c>
    </row>
    <row r="502" spans="1:20" x14ac:dyDescent="0.3">
      <c r="A502" t="s">
        <v>49</v>
      </c>
      <c r="B502" t="s">
        <v>49</v>
      </c>
      <c r="C502" t="s">
        <v>49</v>
      </c>
      <c r="D502">
        <v>0</v>
      </c>
      <c r="E502">
        <v>0</v>
      </c>
      <c r="F502">
        <v>0</v>
      </c>
      <c r="G502">
        <v>0</v>
      </c>
      <c r="H502">
        <v>0</v>
      </c>
      <c r="I502">
        <v>0</v>
      </c>
      <c r="J502">
        <v>0</v>
      </c>
      <c r="K502">
        <v>0</v>
      </c>
      <c r="L502">
        <v>0</v>
      </c>
      <c r="M502">
        <v>0</v>
      </c>
      <c r="N502">
        <v>0</v>
      </c>
      <c r="O502">
        <v>0</v>
      </c>
      <c r="P502">
        <v>0</v>
      </c>
      <c r="Q502">
        <v>0</v>
      </c>
      <c r="R502">
        <v>0</v>
      </c>
      <c r="S502">
        <v>0</v>
      </c>
      <c r="T502">
        <v>0</v>
      </c>
    </row>
    <row r="503" spans="1:20" x14ac:dyDescent="0.3">
      <c r="A503" t="s">
        <v>49</v>
      </c>
      <c r="B503" t="s">
        <v>49</v>
      </c>
      <c r="C503" t="s">
        <v>49</v>
      </c>
      <c r="D503">
        <v>0</v>
      </c>
      <c r="E503">
        <v>0</v>
      </c>
      <c r="F503">
        <v>0</v>
      </c>
      <c r="G503">
        <v>0</v>
      </c>
      <c r="H503">
        <v>0</v>
      </c>
      <c r="I503">
        <v>0</v>
      </c>
      <c r="J503">
        <v>0</v>
      </c>
      <c r="K503">
        <v>0</v>
      </c>
      <c r="L503">
        <v>0</v>
      </c>
      <c r="M503">
        <v>0</v>
      </c>
      <c r="N503">
        <v>0</v>
      </c>
      <c r="O503">
        <v>0</v>
      </c>
      <c r="P503">
        <v>0</v>
      </c>
      <c r="Q503">
        <v>0</v>
      </c>
      <c r="R503">
        <v>0</v>
      </c>
      <c r="S503">
        <v>0</v>
      </c>
      <c r="T503">
        <v>0</v>
      </c>
    </row>
    <row r="504" spans="1:20" x14ac:dyDescent="0.3">
      <c r="A504" t="s">
        <v>49</v>
      </c>
      <c r="B504" t="s">
        <v>49</v>
      </c>
      <c r="C504" t="s">
        <v>49</v>
      </c>
      <c r="D504">
        <v>0</v>
      </c>
      <c r="E504">
        <v>0</v>
      </c>
      <c r="F504">
        <v>0</v>
      </c>
      <c r="G504">
        <v>0</v>
      </c>
      <c r="H504">
        <v>0</v>
      </c>
      <c r="I504">
        <v>0</v>
      </c>
      <c r="J504">
        <v>0</v>
      </c>
      <c r="K504">
        <v>0</v>
      </c>
      <c r="L504">
        <v>0</v>
      </c>
      <c r="M504">
        <v>0</v>
      </c>
      <c r="N504">
        <v>0</v>
      </c>
      <c r="O504">
        <v>0</v>
      </c>
      <c r="P504">
        <v>0</v>
      </c>
      <c r="Q504">
        <v>0</v>
      </c>
      <c r="R504">
        <v>0</v>
      </c>
      <c r="S504">
        <v>0</v>
      </c>
      <c r="T504">
        <v>0</v>
      </c>
    </row>
    <row r="505" spans="1:20" x14ac:dyDescent="0.3">
      <c r="A505" t="s">
        <v>49</v>
      </c>
      <c r="B505" t="s">
        <v>49</v>
      </c>
      <c r="C505" t="s">
        <v>49</v>
      </c>
      <c r="D505">
        <v>0</v>
      </c>
      <c r="E505">
        <v>0</v>
      </c>
      <c r="F505">
        <v>0</v>
      </c>
      <c r="G505">
        <v>0</v>
      </c>
      <c r="H505">
        <v>0</v>
      </c>
      <c r="I505">
        <v>0</v>
      </c>
      <c r="J505">
        <v>0</v>
      </c>
      <c r="K505">
        <v>0</v>
      </c>
      <c r="L505">
        <v>0</v>
      </c>
      <c r="M505">
        <v>0</v>
      </c>
      <c r="N505">
        <v>0</v>
      </c>
      <c r="O505">
        <v>0</v>
      </c>
      <c r="P505">
        <v>0</v>
      </c>
      <c r="Q505">
        <v>0</v>
      </c>
      <c r="R505">
        <v>0</v>
      </c>
      <c r="S505">
        <v>0</v>
      </c>
      <c r="T505">
        <v>0</v>
      </c>
    </row>
    <row r="506" spans="1:20" x14ac:dyDescent="0.3">
      <c r="A506" t="s">
        <v>49</v>
      </c>
      <c r="B506" t="s">
        <v>49</v>
      </c>
      <c r="C506" t="s">
        <v>49</v>
      </c>
      <c r="D506">
        <v>0</v>
      </c>
      <c r="E506">
        <v>0</v>
      </c>
      <c r="F506">
        <v>0</v>
      </c>
      <c r="G506">
        <v>0</v>
      </c>
      <c r="H506">
        <v>0</v>
      </c>
      <c r="I506">
        <v>0</v>
      </c>
      <c r="J506">
        <v>0</v>
      </c>
      <c r="K506">
        <v>0</v>
      </c>
      <c r="L506">
        <v>0</v>
      </c>
      <c r="M506">
        <v>0</v>
      </c>
      <c r="N506">
        <v>0</v>
      </c>
      <c r="O506">
        <v>0</v>
      </c>
      <c r="P506">
        <v>0</v>
      </c>
      <c r="Q506">
        <v>0</v>
      </c>
      <c r="R506">
        <v>0</v>
      </c>
      <c r="S506">
        <v>0</v>
      </c>
      <c r="T506">
        <v>0</v>
      </c>
    </row>
    <row r="507" spans="1:20" x14ac:dyDescent="0.3">
      <c r="A507" t="s">
        <v>49</v>
      </c>
      <c r="B507" t="s">
        <v>49</v>
      </c>
      <c r="C507" t="s">
        <v>49</v>
      </c>
      <c r="D507">
        <v>0</v>
      </c>
      <c r="E507">
        <v>0</v>
      </c>
      <c r="F507">
        <v>0</v>
      </c>
      <c r="G507">
        <v>0</v>
      </c>
      <c r="H507">
        <v>0</v>
      </c>
      <c r="I507">
        <v>0</v>
      </c>
      <c r="J507">
        <v>0</v>
      </c>
      <c r="K507">
        <v>0</v>
      </c>
      <c r="L507">
        <v>0</v>
      </c>
      <c r="M507">
        <v>0</v>
      </c>
      <c r="N507">
        <v>0</v>
      </c>
      <c r="O507">
        <v>0</v>
      </c>
      <c r="P507">
        <v>0</v>
      </c>
      <c r="Q507">
        <v>0</v>
      </c>
      <c r="R507">
        <v>0</v>
      </c>
      <c r="S507">
        <v>0</v>
      </c>
      <c r="T507">
        <v>0</v>
      </c>
    </row>
    <row r="508" spans="1:20" x14ac:dyDescent="0.3">
      <c r="A508" t="s">
        <v>49</v>
      </c>
      <c r="B508" t="s">
        <v>49</v>
      </c>
      <c r="C508" t="s">
        <v>49</v>
      </c>
      <c r="D508">
        <v>0</v>
      </c>
      <c r="E508">
        <v>0</v>
      </c>
      <c r="F508">
        <v>0</v>
      </c>
      <c r="G508">
        <v>0</v>
      </c>
      <c r="H508">
        <v>0</v>
      </c>
      <c r="I508">
        <v>0</v>
      </c>
      <c r="J508">
        <v>0</v>
      </c>
      <c r="K508">
        <v>0</v>
      </c>
      <c r="L508">
        <v>0</v>
      </c>
      <c r="M508">
        <v>0</v>
      </c>
      <c r="N508">
        <v>0</v>
      </c>
      <c r="O508">
        <v>0</v>
      </c>
      <c r="P508">
        <v>0</v>
      </c>
      <c r="Q508">
        <v>0</v>
      </c>
      <c r="R508">
        <v>0</v>
      </c>
      <c r="S508">
        <v>0</v>
      </c>
      <c r="T508">
        <v>0</v>
      </c>
    </row>
    <row r="509" spans="1:20" x14ac:dyDescent="0.3">
      <c r="A509" t="s">
        <v>49</v>
      </c>
      <c r="B509" t="s">
        <v>49</v>
      </c>
      <c r="C509" t="s">
        <v>49</v>
      </c>
      <c r="D509">
        <v>0</v>
      </c>
      <c r="E509">
        <v>0</v>
      </c>
      <c r="F509">
        <v>0</v>
      </c>
      <c r="G509">
        <v>0</v>
      </c>
      <c r="H509">
        <v>0</v>
      </c>
      <c r="I509">
        <v>0</v>
      </c>
      <c r="J509">
        <v>0</v>
      </c>
      <c r="K509">
        <v>0</v>
      </c>
      <c r="L509">
        <v>0</v>
      </c>
      <c r="M509">
        <v>0</v>
      </c>
      <c r="N509">
        <v>0</v>
      </c>
      <c r="O509">
        <v>0</v>
      </c>
      <c r="P509">
        <v>0</v>
      </c>
      <c r="Q509">
        <v>0</v>
      </c>
      <c r="R509">
        <v>0</v>
      </c>
      <c r="S509">
        <v>0</v>
      </c>
      <c r="T509">
        <v>0</v>
      </c>
    </row>
    <row r="510" spans="1:20" x14ac:dyDescent="0.3">
      <c r="A510" t="s">
        <v>49</v>
      </c>
      <c r="B510" t="s">
        <v>49</v>
      </c>
      <c r="C510" t="s">
        <v>49</v>
      </c>
      <c r="D510">
        <v>0</v>
      </c>
      <c r="E510">
        <v>0</v>
      </c>
      <c r="F510">
        <v>0</v>
      </c>
      <c r="G510">
        <v>0</v>
      </c>
      <c r="H510">
        <v>0</v>
      </c>
      <c r="I510">
        <v>0</v>
      </c>
      <c r="J510">
        <v>0</v>
      </c>
      <c r="K510">
        <v>0</v>
      </c>
      <c r="L510">
        <v>0</v>
      </c>
      <c r="M510">
        <v>0</v>
      </c>
      <c r="N510">
        <v>0</v>
      </c>
      <c r="O510">
        <v>0</v>
      </c>
      <c r="P510">
        <v>0</v>
      </c>
      <c r="Q510">
        <v>0</v>
      </c>
      <c r="R510">
        <v>0</v>
      </c>
      <c r="S510">
        <v>0</v>
      </c>
      <c r="T510">
        <v>0</v>
      </c>
    </row>
    <row r="511" spans="1:20" x14ac:dyDescent="0.3">
      <c r="A511" t="s">
        <v>49</v>
      </c>
      <c r="B511" t="s">
        <v>49</v>
      </c>
      <c r="C511" t="s">
        <v>49</v>
      </c>
      <c r="D511">
        <v>0</v>
      </c>
      <c r="E511">
        <v>0</v>
      </c>
      <c r="F511">
        <v>0</v>
      </c>
      <c r="G511">
        <v>0</v>
      </c>
      <c r="H511">
        <v>0</v>
      </c>
      <c r="I511">
        <v>0</v>
      </c>
      <c r="J511">
        <v>0</v>
      </c>
      <c r="K511">
        <v>0</v>
      </c>
      <c r="L511">
        <v>0</v>
      </c>
      <c r="M511">
        <v>0</v>
      </c>
      <c r="N511">
        <v>0</v>
      </c>
      <c r="O511">
        <v>0</v>
      </c>
      <c r="P511">
        <v>0</v>
      </c>
      <c r="Q511">
        <v>0</v>
      </c>
      <c r="R511">
        <v>0</v>
      </c>
      <c r="S511">
        <v>0</v>
      </c>
      <c r="T511">
        <v>0</v>
      </c>
    </row>
    <row r="512" spans="1:20" x14ac:dyDescent="0.3">
      <c r="A512" t="s">
        <v>49</v>
      </c>
      <c r="B512" t="s">
        <v>49</v>
      </c>
      <c r="C512" t="s">
        <v>49</v>
      </c>
      <c r="D512">
        <v>0</v>
      </c>
      <c r="E512">
        <v>0</v>
      </c>
      <c r="F512">
        <v>0</v>
      </c>
      <c r="G512">
        <v>0</v>
      </c>
      <c r="H512">
        <v>0</v>
      </c>
      <c r="I512">
        <v>0</v>
      </c>
      <c r="J512">
        <v>0</v>
      </c>
      <c r="K512">
        <v>0</v>
      </c>
      <c r="L512">
        <v>0</v>
      </c>
      <c r="M512">
        <v>0</v>
      </c>
      <c r="N512">
        <v>0</v>
      </c>
      <c r="O512">
        <v>0</v>
      </c>
      <c r="P512">
        <v>0</v>
      </c>
      <c r="Q512">
        <v>0</v>
      </c>
      <c r="R512">
        <v>0</v>
      </c>
      <c r="S512">
        <v>0</v>
      </c>
      <c r="T512">
        <v>0</v>
      </c>
    </row>
    <row r="513" spans="1:20" x14ac:dyDescent="0.3">
      <c r="A513" t="s">
        <v>49</v>
      </c>
      <c r="B513" t="s">
        <v>49</v>
      </c>
      <c r="C513" t="s">
        <v>49</v>
      </c>
      <c r="D513">
        <v>0</v>
      </c>
      <c r="E513">
        <v>0</v>
      </c>
      <c r="F513">
        <v>0</v>
      </c>
      <c r="G513">
        <v>0</v>
      </c>
      <c r="H513">
        <v>0</v>
      </c>
      <c r="I513">
        <v>0</v>
      </c>
      <c r="J513">
        <v>0</v>
      </c>
      <c r="K513">
        <v>0</v>
      </c>
      <c r="L513">
        <v>0</v>
      </c>
      <c r="M513">
        <v>0</v>
      </c>
      <c r="N513">
        <v>0</v>
      </c>
      <c r="O513">
        <v>0</v>
      </c>
      <c r="P513">
        <v>0</v>
      </c>
      <c r="Q513">
        <v>0</v>
      </c>
      <c r="R513">
        <v>0</v>
      </c>
      <c r="S513">
        <v>0</v>
      </c>
      <c r="T513">
        <v>0</v>
      </c>
    </row>
    <row r="514" spans="1:20" x14ac:dyDescent="0.3">
      <c r="A514" t="s">
        <v>49</v>
      </c>
      <c r="B514" t="s">
        <v>49</v>
      </c>
      <c r="C514" t="s">
        <v>49</v>
      </c>
      <c r="D514">
        <v>0</v>
      </c>
      <c r="E514">
        <v>0</v>
      </c>
      <c r="F514">
        <v>0</v>
      </c>
      <c r="G514">
        <v>0</v>
      </c>
      <c r="H514">
        <v>0</v>
      </c>
      <c r="I514">
        <v>0</v>
      </c>
      <c r="J514">
        <v>0</v>
      </c>
      <c r="K514">
        <v>0</v>
      </c>
      <c r="L514">
        <v>0</v>
      </c>
      <c r="M514">
        <v>0</v>
      </c>
      <c r="N514">
        <v>0</v>
      </c>
      <c r="O514">
        <v>0</v>
      </c>
      <c r="P514">
        <v>0</v>
      </c>
      <c r="Q514">
        <v>0</v>
      </c>
      <c r="R514">
        <v>0</v>
      </c>
      <c r="S514">
        <v>0</v>
      </c>
      <c r="T514">
        <v>0</v>
      </c>
    </row>
    <row r="515" spans="1:20" x14ac:dyDescent="0.3">
      <c r="A515" t="s">
        <v>49</v>
      </c>
      <c r="B515" t="s">
        <v>49</v>
      </c>
      <c r="C515" t="s">
        <v>49</v>
      </c>
      <c r="D515">
        <v>0</v>
      </c>
      <c r="E515">
        <v>0</v>
      </c>
      <c r="F515">
        <v>0</v>
      </c>
      <c r="G515">
        <v>0</v>
      </c>
      <c r="H515">
        <v>0</v>
      </c>
      <c r="I515">
        <v>0</v>
      </c>
      <c r="J515">
        <v>0</v>
      </c>
      <c r="K515">
        <v>0</v>
      </c>
      <c r="L515">
        <v>0</v>
      </c>
      <c r="M515">
        <v>0</v>
      </c>
      <c r="N515">
        <v>0</v>
      </c>
      <c r="O515">
        <v>0</v>
      </c>
      <c r="P515">
        <v>0</v>
      </c>
      <c r="Q515">
        <v>0</v>
      </c>
      <c r="R515">
        <v>0</v>
      </c>
      <c r="S515">
        <v>0</v>
      </c>
      <c r="T515">
        <v>0</v>
      </c>
    </row>
    <row r="516" spans="1:20" x14ac:dyDescent="0.3">
      <c r="A516" t="s">
        <v>49</v>
      </c>
      <c r="B516" t="s">
        <v>49</v>
      </c>
      <c r="C516" t="s">
        <v>49</v>
      </c>
      <c r="D516">
        <v>0</v>
      </c>
      <c r="E516">
        <v>0</v>
      </c>
      <c r="F516">
        <v>0</v>
      </c>
      <c r="G516">
        <v>0</v>
      </c>
      <c r="H516">
        <v>0</v>
      </c>
      <c r="I516">
        <v>0</v>
      </c>
      <c r="J516">
        <v>0</v>
      </c>
      <c r="K516">
        <v>0</v>
      </c>
      <c r="L516">
        <v>0</v>
      </c>
      <c r="M516">
        <v>0</v>
      </c>
      <c r="N516">
        <v>0</v>
      </c>
      <c r="O516">
        <v>0</v>
      </c>
      <c r="P516">
        <v>0</v>
      </c>
      <c r="Q516">
        <v>0</v>
      </c>
      <c r="R516">
        <v>0</v>
      </c>
      <c r="S516">
        <v>0</v>
      </c>
      <c r="T516">
        <v>0</v>
      </c>
    </row>
    <row r="517" spans="1:20" x14ac:dyDescent="0.3">
      <c r="A517" t="s">
        <v>49</v>
      </c>
      <c r="B517" t="s">
        <v>49</v>
      </c>
      <c r="C517" t="s">
        <v>49</v>
      </c>
      <c r="D517">
        <v>0</v>
      </c>
      <c r="E517">
        <v>0</v>
      </c>
      <c r="F517">
        <v>0</v>
      </c>
      <c r="G517">
        <v>0</v>
      </c>
      <c r="H517">
        <v>0</v>
      </c>
      <c r="I517">
        <v>0</v>
      </c>
      <c r="J517">
        <v>0</v>
      </c>
      <c r="K517">
        <v>0</v>
      </c>
      <c r="L517">
        <v>0</v>
      </c>
      <c r="M517">
        <v>0</v>
      </c>
      <c r="N517">
        <v>0</v>
      </c>
      <c r="O517">
        <v>0</v>
      </c>
      <c r="P517">
        <v>0</v>
      </c>
      <c r="Q517">
        <v>0</v>
      </c>
      <c r="R517">
        <v>0</v>
      </c>
      <c r="S517">
        <v>0</v>
      </c>
      <c r="T517">
        <v>0</v>
      </c>
    </row>
    <row r="518" spans="1:20" x14ac:dyDescent="0.3">
      <c r="A518" t="s">
        <v>49</v>
      </c>
      <c r="B518" t="s">
        <v>49</v>
      </c>
      <c r="C518" t="s">
        <v>49</v>
      </c>
      <c r="D518">
        <v>0</v>
      </c>
      <c r="E518">
        <v>0</v>
      </c>
      <c r="F518">
        <v>0</v>
      </c>
      <c r="G518">
        <v>0</v>
      </c>
      <c r="H518">
        <v>0</v>
      </c>
      <c r="I518">
        <v>0</v>
      </c>
      <c r="J518">
        <v>0</v>
      </c>
      <c r="K518">
        <v>0</v>
      </c>
      <c r="L518">
        <v>0</v>
      </c>
      <c r="M518">
        <v>0</v>
      </c>
      <c r="N518">
        <v>0</v>
      </c>
      <c r="O518">
        <v>0</v>
      </c>
      <c r="P518">
        <v>0</v>
      </c>
      <c r="Q518">
        <v>0</v>
      </c>
      <c r="R518">
        <v>0</v>
      </c>
      <c r="S518">
        <v>0</v>
      </c>
      <c r="T518">
        <v>0</v>
      </c>
    </row>
    <row r="519" spans="1:20" x14ac:dyDescent="0.3">
      <c r="A519" t="s">
        <v>49</v>
      </c>
      <c r="B519" t="s">
        <v>49</v>
      </c>
      <c r="C519" t="s">
        <v>49</v>
      </c>
      <c r="D519">
        <v>0</v>
      </c>
      <c r="E519">
        <v>0</v>
      </c>
      <c r="F519">
        <v>0</v>
      </c>
      <c r="G519">
        <v>0</v>
      </c>
      <c r="H519">
        <v>0</v>
      </c>
      <c r="I519">
        <v>0</v>
      </c>
      <c r="J519">
        <v>0</v>
      </c>
      <c r="K519">
        <v>0</v>
      </c>
      <c r="L519">
        <v>0</v>
      </c>
      <c r="M519">
        <v>0</v>
      </c>
      <c r="N519">
        <v>0</v>
      </c>
      <c r="O519">
        <v>0</v>
      </c>
      <c r="P519">
        <v>0</v>
      </c>
      <c r="Q519">
        <v>0</v>
      </c>
      <c r="R519">
        <v>0</v>
      </c>
      <c r="S519">
        <v>0</v>
      </c>
      <c r="T519">
        <v>0</v>
      </c>
    </row>
    <row r="520" spans="1:20" x14ac:dyDescent="0.3">
      <c r="A520" t="s">
        <v>49</v>
      </c>
      <c r="B520" t="s">
        <v>49</v>
      </c>
      <c r="C520" t="s">
        <v>49</v>
      </c>
      <c r="D520">
        <v>0</v>
      </c>
      <c r="E520">
        <v>0</v>
      </c>
      <c r="F520">
        <v>0</v>
      </c>
      <c r="G520">
        <v>0</v>
      </c>
      <c r="H520">
        <v>0</v>
      </c>
      <c r="I520">
        <v>0</v>
      </c>
      <c r="J520">
        <v>0</v>
      </c>
      <c r="K520">
        <v>0</v>
      </c>
      <c r="L520">
        <v>0</v>
      </c>
      <c r="M520">
        <v>0</v>
      </c>
      <c r="N520">
        <v>0</v>
      </c>
      <c r="O520">
        <v>0</v>
      </c>
      <c r="P520">
        <v>0</v>
      </c>
      <c r="Q520">
        <v>0</v>
      </c>
      <c r="R520">
        <v>0</v>
      </c>
      <c r="S520">
        <v>0</v>
      </c>
      <c r="T520">
        <v>0</v>
      </c>
    </row>
    <row r="521" spans="1:20" x14ac:dyDescent="0.3">
      <c r="A521" t="s">
        <v>49</v>
      </c>
      <c r="B521" t="s">
        <v>49</v>
      </c>
      <c r="C521" t="s">
        <v>49</v>
      </c>
      <c r="D521">
        <v>0</v>
      </c>
      <c r="E521">
        <v>0</v>
      </c>
      <c r="F521">
        <v>0</v>
      </c>
      <c r="G521">
        <v>0</v>
      </c>
      <c r="H521">
        <v>0</v>
      </c>
      <c r="I521">
        <v>0</v>
      </c>
      <c r="J521">
        <v>0</v>
      </c>
      <c r="K521">
        <v>0</v>
      </c>
      <c r="L521">
        <v>0</v>
      </c>
      <c r="M521">
        <v>0</v>
      </c>
      <c r="N521">
        <v>0</v>
      </c>
      <c r="O521">
        <v>0</v>
      </c>
      <c r="P521">
        <v>0</v>
      </c>
      <c r="Q521">
        <v>0</v>
      </c>
      <c r="R521">
        <v>0</v>
      </c>
      <c r="S521">
        <v>0</v>
      </c>
      <c r="T521">
        <v>0</v>
      </c>
    </row>
    <row r="522" spans="1:20" x14ac:dyDescent="0.3">
      <c r="A522" t="s">
        <v>49</v>
      </c>
      <c r="B522" t="s">
        <v>49</v>
      </c>
      <c r="C522" t="s">
        <v>49</v>
      </c>
      <c r="D522">
        <v>0</v>
      </c>
      <c r="E522">
        <v>0</v>
      </c>
      <c r="F522">
        <v>0</v>
      </c>
      <c r="G522">
        <v>0</v>
      </c>
      <c r="H522">
        <v>0</v>
      </c>
      <c r="I522">
        <v>0</v>
      </c>
      <c r="J522">
        <v>0</v>
      </c>
      <c r="K522">
        <v>0</v>
      </c>
      <c r="L522">
        <v>0</v>
      </c>
      <c r="M522">
        <v>0</v>
      </c>
      <c r="N522">
        <v>0</v>
      </c>
      <c r="O522">
        <v>0</v>
      </c>
      <c r="P522">
        <v>0</v>
      </c>
      <c r="Q522">
        <v>0</v>
      </c>
      <c r="R522">
        <v>0</v>
      </c>
      <c r="S522">
        <v>0</v>
      </c>
      <c r="T522">
        <v>0</v>
      </c>
    </row>
    <row r="523" spans="1:20" x14ac:dyDescent="0.3">
      <c r="A523" t="s">
        <v>49</v>
      </c>
      <c r="B523" t="s">
        <v>49</v>
      </c>
      <c r="C523" t="s">
        <v>49</v>
      </c>
      <c r="D523">
        <v>0</v>
      </c>
      <c r="E523">
        <v>0</v>
      </c>
      <c r="F523">
        <v>0</v>
      </c>
      <c r="G523">
        <v>0</v>
      </c>
      <c r="H523">
        <v>0</v>
      </c>
      <c r="I523">
        <v>0</v>
      </c>
      <c r="J523">
        <v>0</v>
      </c>
      <c r="K523">
        <v>0</v>
      </c>
      <c r="L523">
        <v>0</v>
      </c>
      <c r="M523">
        <v>0</v>
      </c>
      <c r="N523">
        <v>0</v>
      </c>
      <c r="O523">
        <v>0</v>
      </c>
      <c r="P523">
        <v>0</v>
      </c>
      <c r="Q523">
        <v>0</v>
      </c>
      <c r="R523">
        <v>0</v>
      </c>
      <c r="S523">
        <v>0</v>
      </c>
      <c r="T523">
        <v>0</v>
      </c>
    </row>
    <row r="524" spans="1:20" x14ac:dyDescent="0.3">
      <c r="A524" t="s">
        <v>49</v>
      </c>
      <c r="B524" t="s">
        <v>49</v>
      </c>
      <c r="C524" t="s">
        <v>49</v>
      </c>
      <c r="D524">
        <v>0</v>
      </c>
      <c r="E524">
        <v>0</v>
      </c>
      <c r="F524">
        <v>0</v>
      </c>
      <c r="G524">
        <v>0</v>
      </c>
      <c r="H524">
        <v>0</v>
      </c>
      <c r="I524">
        <v>0</v>
      </c>
      <c r="J524">
        <v>0</v>
      </c>
      <c r="K524">
        <v>0</v>
      </c>
      <c r="L524">
        <v>0</v>
      </c>
      <c r="M524">
        <v>0</v>
      </c>
      <c r="N524">
        <v>0</v>
      </c>
      <c r="O524">
        <v>0</v>
      </c>
      <c r="P524">
        <v>0</v>
      </c>
      <c r="Q524">
        <v>0</v>
      </c>
      <c r="R524">
        <v>0</v>
      </c>
      <c r="S524">
        <v>0</v>
      </c>
      <c r="T524">
        <v>0</v>
      </c>
    </row>
    <row r="525" spans="1:20" x14ac:dyDescent="0.3">
      <c r="A525" t="s">
        <v>49</v>
      </c>
      <c r="B525" t="s">
        <v>49</v>
      </c>
      <c r="C525" t="s">
        <v>49</v>
      </c>
      <c r="D525">
        <v>0</v>
      </c>
      <c r="E525">
        <v>0</v>
      </c>
      <c r="F525">
        <v>0</v>
      </c>
      <c r="G525">
        <v>0</v>
      </c>
      <c r="H525">
        <v>0</v>
      </c>
      <c r="I525">
        <v>0</v>
      </c>
      <c r="J525">
        <v>0</v>
      </c>
      <c r="K525">
        <v>0</v>
      </c>
      <c r="L525">
        <v>0</v>
      </c>
      <c r="M525">
        <v>0</v>
      </c>
      <c r="N525">
        <v>0</v>
      </c>
      <c r="O525">
        <v>0</v>
      </c>
      <c r="P525">
        <v>0</v>
      </c>
      <c r="Q525">
        <v>0</v>
      </c>
      <c r="R525">
        <v>0</v>
      </c>
      <c r="S525">
        <v>0</v>
      </c>
      <c r="T525">
        <v>0</v>
      </c>
    </row>
    <row r="526" spans="1:20" x14ac:dyDescent="0.3">
      <c r="A526" t="s">
        <v>49</v>
      </c>
      <c r="B526" t="s">
        <v>49</v>
      </c>
      <c r="C526" t="s">
        <v>49</v>
      </c>
      <c r="D526">
        <v>0</v>
      </c>
      <c r="E526">
        <v>0</v>
      </c>
      <c r="F526">
        <v>0</v>
      </c>
      <c r="G526">
        <v>0</v>
      </c>
      <c r="H526">
        <v>0</v>
      </c>
      <c r="I526">
        <v>0</v>
      </c>
      <c r="J526">
        <v>0</v>
      </c>
      <c r="K526">
        <v>0</v>
      </c>
      <c r="L526">
        <v>0</v>
      </c>
      <c r="M526">
        <v>0</v>
      </c>
      <c r="N526">
        <v>0</v>
      </c>
      <c r="O526">
        <v>0</v>
      </c>
      <c r="P526">
        <v>0</v>
      </c>
      <c r="Q526">
        <v>0</v>
      </c>
      <c r="R526">
        <v>0</v>
      </c>
      <c r="S526">
        <v>0</v>
      </c>
      <c r="T526">
        <v>0</v>
      </c>
    </row>
    <row r="527" spans="1:20" x14ac:dyDescent="0.3">
      <c r="A527" t="s">
        <v>49</v>
      </c>
      <c r="B527" t="s">
        <v>49</v>
      </c>
      <c r="C527" t="s">
        <v>49</v>
      </c>
      <c r="D527">
        <v>0</v>
      </c>
      <c r="E527">
        <v>0</v>
      </c>
      <c r="F527">
        <v>0</v>
      </c>
      <c r="G527">
        <v>0</v>
      </c>
      <c r="H527">
        <v>0</v>
      </c>
      <c r="I527">
        <v>0</v>
      </c>
      <c r="J527">
        <v>0</v>
      </c>
      <c r="K527">
        <v>0</v>
      </c>
      <c r="L527">
        <v>0</v>
      </c>
      <c r="M527">
        <v>0</v>
      </c>
      <c r="N527">
        <v>0</v>
      </c>
      <c r="O527">
        <v>0</v>
      </c>
      <c r="P527">
        <v>0</v>
      </c>
      <c r="Q527">
        <v>0</v>
      </c>
      <c r="R527">
        <v>0</v>
      </c>
      <c r="S527">
        <v>0</v>
      </c>
      <c r="T527">
        <v>0</v>
      </c>
    </row>
    <row r="528" spans="1:20" x14ac:dyDescent="0.3">
      <c r="A528" t="s">
        <v>49</v>
      </c>
      <c r="B528" t="s">
        <v>49</v>
      </c>
      <c r="C528" t="s">
        <v>49</v>
      </c>
      <c r="D528">
        <v>0</v>
      </c>
      <c r="E528">
        <v>0</v>
      </c>
      <c r="F528">
        <v>0</v>
      </c>
      <c r="G528">
        <v>0</v>
      </c>
      <c r="H528">
        <v>0</v>
      </c>
      <c r="I528">
        <v>0</v>
      </c>
      <c r="J528">
        <v>0</v>
      </c>
      <c r="K528">
        <v>0</v>
      </c>
      <c r="L528">
        <v>0</v>
      </c>
      <c r="M528">
        <v>0</v>
      </c>
      <c r="N528">
        <v>0</v>
      </c>
      <c r="O528">
        <v>0</v>
      </c>
      <c r="P528">
        <v>0</v>
      </c>
      <c r="Q528">
        <v>0</v>
      </c>
      <c r="R528">
        <v>0</v>
      </c>
      <c r="S528">
        <v>0</v>
      </c>
      <c r="T528">
        <v>0</v>
      </c>
    </row>
    <row r="529" spans="1:20" x14ac:dyDescent="0.3">
      <c r="A529" t="s">
        <v>49</v>
      </c>
      <c r="B529" t="s">
        <v>49</v>
      </c>
      <c r="C529" t="s">
        <v>49</v>
      </c>
      <c r="D529">
        <v>0</v>
      </c>
      <c r="E529">
        <v>0</v>
      </c>
      <c r="F529">
        <v>0</v>
      </c>
      <c r="G529">
        <v>0</v>
      </c>
      <c r="H529">
        <v>0</v>
      </c>
      <c r="I529">
        <v>0</v>
      </c>
      <c r="J529">
        <v>0</v>
      </c>
      <c r="K529">
        <v>0</v>
      </c>
      <c r="L529">
        <v>0</v>
      </c>
      <c r="M529">
        <v>0</v>
      </c>
      <c r="N529">
        <v>0</v>
      </c>
      <c r="O529">
        <v>0</v>
      </c>
      <c r="P529">
        <v>0</v>
      </c>
      <c r="Q529">
        <v>0</v>
      </c>
      <c r="R529">
        <v>0</v>
      </c>
      <c r="S529">
        <v>0</v>
      </c>
      <c r="T529">
        <v>0</v>
      </c>
    </row>
    <row r="530" spans="1:20" x14ac:dyDescent="0.3">
      <c r="A530" t="s">
        <v>49</v>
      </c>
      <c r="B530" t="s">
        <v>49</v>
      </c>
      <c r="C530" t="s">
        <v>49</v>
      </c>
      <c r="D530">
        <v>0</v>
      </c>
      <c r="E530">
        <v>0</v>
      </c>
      <c r="F530">
        <v>0</v>
      </c>
      <c r="G530">
        <v>0</v>
      </c>
      <c r="H530">
        <v>0</v>
      </c>
      <c r="I530">
        <v>0</v>
      </c>
      <c r="J530">
        <v>0</v>
      </c>
      <c r="K530">
        <v>0</v>
      </c>
      <c r="L530">
        <v>0</v>
      </c>
      <c r="M530">
        <v>0</v>
      </c>
      <c r="N530">
        <v>0</v>
      </c>
      <c r="O530">
        <v>0</v>
      </c>
      <c r="P530">
        <v>0</v>
      </c>
      <c r="Q530">
        <v>0</v>
      </c>
      <c r="R530">
        <v>0</v>
      </c>
      <c r="S530">
        <v>0</v>
      </c>
      <c r="T530">
        <v>0</v>
      </c>
    </row>
    <row r="531" spans="1:20" x14ac:dyDescent="0.3">
      <c r="A531" t="s">
        <v>49</v>
      </c>
      <c r="B531" t="s">
        <v>49</v>
      </c>
      <c r="C531" t="s">
        <v>49</v>
      </c>
      <c r="D531">
        <v>0</v>
      </c>
      <c r="E531">
        <v>0</v>
      </c>
      <c r="F531">
        <v>0</v>
      </c>
      <c r="G531">
        <v>0</v>
      </c>
      <c r="H531">
        <v>0</v>
      </c>
      <c r="I531">
        <v>0</v>
      </c>
      <c r="J531">
        <v>0</v>
      </c>
      <c r="K531">
        <v>0</v>
      </c>
      <c r="L531">
        <v>0</v>
      </c>
      <c r="M531">
        <v>0</v>
      </c>
      <c r="N531">
        <v>0</v>
      </c>
      <c r="O531">
        <v>0</v>
      </c>
      <c r="P531">
        <v>0</v>
      </c>
      <c r="Q531">
        <v>0</v>
      </c>
      <c r="R531">
        <v>0</v>
      </c>
      <c r="S531">
        <v>0</v>
      </c>
      <c r="T531">
        <v>0</v>
      </c>
    </row>
    <row r="532" spans="1:20" x14ac:dyDescent="0.3">
      <c r="A532" t="s">
        <v>49</v>
      </c>
      <c r="B532" t="s">
        <v>49</v>
      </c>
      <c r="C532" t="s">
        <v>49</v>
      </c>
      <c r="D532">
        <v>0</v>
      </c>
      <c r="E532">
        <v>0</v>
      </c>
      <c r="F532">
        <v>0</v>
      </c>
      <c r="G532">
        <v>0</v>
      </c>
      <c r="H532">
        <v>0</v>
      </c>
      <c r="I532">
        <v>0</v>
      </c>
      <c r="J532">
        <v>0</v>
      </c>
      <c r="K532">
        <v>0</v>
      </c>
      <c r="L532">
        <v>0</v>
      </c>
      <c r="M532">
        <v>0</v>
      </c>
      <c r="N532">
        <v>0</v>
      </c>
      <c r="O532">
        <v>0</v>
      </c>
      <c r="P532">
        <v>0</v>
      </c>
      <c r="Q532">
        <v>0</v>
      </c>
      <c r="R532">
        <v>0</v>
      </c>
      <c r="S532">
        <v>0</v>
      </c>
      <c r="T532">
        <v>0</v>
      </c>
    </row>
    <row r="533" spans="1:20" x14ac:dyDescent="0.3">
      <c r="A533" t="s">
        <v>49</v>
      </c>
      <c r="B533" t="s">
        <v>49</v>
      </c>
      <c r="C533" t="s">
        <v>49</v>
      </c>
      <c r="D533">
        <v>0</v>
      </c>
      <c r="E533">
        <v>0</v>
      </c>
      <c r="F533">
        <v>0</v>
      </c>
      <c r="G533">
        <v>0</v>
      </c>
      <c r="H533">
        <v>0</v>
      </c>
      <c r="I533">
        <v>0</v>
      </c>
      <c r="J533">
        <v>0</v>
      </c>
      <c r="K533">
        <v>0</v>
      </c>
      <c r="L533">
        <v>0</v>
      </c>
      <c r="M533">
        <v>0</v>
      </c>
      <c r="N533">
        <v>0</v>
      </c>
      <c r="O533">
        <v>0</v>
      </c>
      <c r="P533">
        <v>0</v>
      </c>
      <c r="Q533">
        <v>0</v>
      </c>
      <c r="R533">
        <v>0</v>
      </c>
      <c r="S533">
        <v>0</v>
      </c>
      <c r="T533">
        <v>0</v>
      </c>
    </row>
    <row r="534" spans="1:20" x14ac:dyDescent="0.3">
      <c r="A534" t="s">
        <v>49</v>
      </c>
      <c r="B534" t="s">
        <v>49</v>
      </c>
      <c r="C534" t="s">
        <v>49</v>
      </c>
      <c r="D534">
        <v>0</v>
      </c>
      <c r="E534">
        <v>0</v>
      </c>
      <c r="F534">
        <v>0</v>
      </c>
      <c r="G534">
        <v>0</v>
      </c>
      <c r="H534">
        <v>0</v>
      </c>
      <c r="I534">
        <v>0</v>
      </c>
      <c r="J534">
        <v>0</v>
      </c>
      <c r="K534">
        <v>0</v>
      </c>
      <c r="L534">
        <v>0</v>
      </c>
      <c r="M534">
        <v>0</v>
      </c>
      <c r="N534">
        <v>0</v>
      </c>
      <c r="O534">
        <v>0</v>
      </c>
      <c r="P534">
        <v>0</v>
      </c>
      <c r="Q534">
        <v>0</v>
      </c>
      <c r="R534">
        <v>0</v>
      </c>
      <c r="S534">
        <v>0</v>
      </c>
      <c r="T534">
        <v>0</v>
      </c>
    </row>
    <row r="535" spans="1:20" x14ac:dyDescent="0.3">
      <c r="A535" t="s">
        <v>49</v>
      </c>
      <c r="B535" t="s">
        <v>49</v>
      </c>
      <c r="C535" t="s">
        <v>49</v>
      </c>
      <c r="D535">
        <v>0</v>
      </c>
      <c r="E535">
        <v>0</v>
      </c>
      <c r="F535">
        <v>0</v>
      </c>
      <c r="G535">
        <v>0</v>
      </c>
      <c r="H535">
        <v>0</v>
      </c>
      <c r="I535">
        <v>0</v>
      </c>
      <c r="J535">
        <v>0</v>
      </c>
      <c r="K535">
        <v>0</v>
      </c>
      <c r="L535">
        <v>0</v>
      </c>
      <c r="M535">
        <v>0</v>
      </c>
      <c r="N535">
        <v>0</v>
      </c>
      <c r="O535">
        <v>0</v>
      </c>
      <c r="P535">
        <v>0</v>
      </c>
      <c r="Q535">
        <v>0</v>
      </c>
      <c r="R535">
        <v>0</v>
      </c>
      <c r="S535">
        <v>0</v>
      </c>
      <c r="T535">
        <v>0</v>
      </c>
    </row>
    <row r="536" spans="1:20" x14ac:dyDescent="0.3">
      <c r="A536" t="s">
        <v>49</v>
      </c>
      <c r="B536" t="s">
        <v>49</v>
      </c>
      <c r="C536" t="s">
        <v>49</v>
      </c>
      <c r="D536">
        <v>0</v>
      </c>
      <c r="E536">
        <v>0</v>
      </c>
      <c r="F536">
        <v>0</v>
      </c>
      <c r="G536">
        <v>0</v>
      </c>
      <c r="H536">
        <v>0</v>
      </c>
      <c r="I536">
        <v>0</v>
      </c>
      <c r="J536">
        <v>0</v>
      </c>
      <c r="K536">
        <v>0</v>
      </c>
      <c r="L536">
        <v>0</v>
      </c>
      <c r="M536">
        <v>0</v>
      </c>
      <c r="N536">
        <v>0</v>
      </c>
      <c r="O536">
        <v>0</v>
      </c>
      <c r="P536">
        <v>0</v>
      </c>
      <c r="Q536">
        <v>0</v>
      </c>
      <c r="R536">
        <v>0</v>
      </c>
      <c r="S536">
        <v>0</v>
      </c>
      <c r="T536">
        <v>0</v>
      </c>
    </row>
    <row r="537" spans="1:20" x14ac:dyDescent="0.3">
      <c r="A537" t="s">
        <v>49</v>
      </c>
      <c r="B537" t="s">
        <v>49</v>
      </c>
      <c r="C537" t="s">
        <v>49</v>
      </c>
      <c r="D537">
        <v>0</v>
      </c>
      <c r="E537">
        <v>0</v>
      </c>
      <c r="F537">
        <v>0</v>
      </c>
      <c r="G537">
        <v>0</v>
      </c>
      <c r="H537">
        <v>0</v>
      </c>
      <c r="I537">
        <v>0</v>
      </c>
      <c r="J537">
        <v>0</v>
      </c>
      <c r="K537">
        <v>0</v>
      </c>
      <c r="L537">
        <v>0</v>
      </c>
      <c r="M537">
        <v>0</v>
      </c>
      <c r="N537">
        <v>0</v>
      </c>
      <c r="O537">
        <v>0</v>
      </c>
      <c r="P537">
        <v>0</v>
      </c>
      <c r="Q537">
        <v>0</v>
      </c>
      <c r="R537">
        <v>0</v>
      </c>
      <c r="S537">
        <v>0</v>
      </c>
      <c r="T537">
        <v>0</v>
      </c>
    </row>
    <row r="538" spans="1:20" x14ac:dyDescent="0.3">
      <c r="A538" t="s">
        <v>49</v>
      </c>
      <c r="B538" t="s">
        <v>49</v>
      </c>
      <c r="C538" t="s">
        <v>49</v>
      </c>
      <c r="D538">
        <v>0</v>
      </c>
      <c r="E538">
        <v>0</v>
      </c>
      <c r="F538">
        <v>0</v>
      </c>
      <c r="G538">
        <v>0</v>
      </c>
      <c r="H538">
        <v>0</v>
      </c>
      <c r="I538">
        <v>0</v>
      </c>
      <c r="J538">
        <v>0</v>
      </c>
      <c r="K538">
        <v>0</v>
      </c>
      <c r="L538">
        <v>0</v>
      </c>
      <c r="M538">
        <v>0</v>
      </c>
      <c r="N538">
        <v>0</v>
      </c>
      <c r="O538">
        <v>0</v>
      </c>
      <c r="P538">
        <v>0</v>
      </c>
      <c r="Q538">
        <v>0</v>
      </c>
      <c r="R538">
        <v>0</v>
      </c>
      <c r="S538">
        <v>0</v>
      </c>
      <c r="T538">
        <v>0</v>
      </c>
    </row>
    <row r="539" spans="1:20" x14ac:dyDescent="0.3">
      <c r="A539" t="s">
        <v>49</v>
      </c>
      <c r="B539" t="s">
        <v>49</v>
      </c>
      <c r="C539" t="s">
        <v>49</v>
      </c>
      <c r="D539">
        <v>0</v>
      </c>
      <c r="E539">
        <v>0</v>
      </c>
      <c r="F539">
        <v>0</v>
      </c>
      <c r="G539">
        <v>0</v>
      </c>
      <c r="H539">
        <v>0</v>
      </c>
      <c r="I539">
        <v>0</v>
      </c>
      <c r="J539">
        <v>0</v>
      </c>
      <c r="K539">
        <v>0</v>
      </c>
      <c r="L539">
        <v>0</v>
      </c>
      <c r="M539">
        <v>0</v>
      </c>
      <c r="N539">
        <v>0</v>
      </c>
      <c r="O539">
        <v>0</v>
      </c>
      <c r="P539">
        <v>0</v>
      </c>
      <c r="Q539">
        <v>0</v>
      </c>
      <c r="R539">
        <v>0</v>
      </c>
      <c r="S539">
        <v>0</v>
      </c>
      <c r="T539">
        <v>0</v>
      </c>
    </row>
    <row r="540" spans="1:20" x14ac:dyDescent="0.3">
      <c r="A540" t="s">
        <v>49</v>
      </c>
      <c r="B540" t="s">
        <v>49</v>
      </c>
      <c r="C540" t="s">
        <v>49</v>
      </c>
      <c r="D540">
        <v>0</v>
      </c>
      <c r="E540">
        <v>0</v>
      </c>
      <c r="F540">
        <v>0</v>
      </c>
      <c r="G540">
        <v>0</v>
      </c>
      <c r="H540">
        <v>0</v>
      </c>
      <c r="I540">
        <v>0</v>
      </c>
      <c r="J540">
        <v>0</v>
      </c>
      <c r="K540">
        <v>0</v>
      </c>
      <c r="L540">
        <v>0</v>
      </c>
      <c r="M540">
        <v>0</v>
      </c>
      <c r="N540">
        <v>0</v>
      </c>
      <c r="O540">
        <v>0</v>
      </c>
      <c r="P540">
        <v>0</v>
      </c>
      <c r="Q540">
        <v>0</v>
      </c>
      <c r="R540">
        <v>0</v>
      </c>
      <c r="S540">
        <v>0</v>
      </c>
      <c r="T540">
        <v>0</v>
      </c>
    </row>
    <row r="541" spans="1:20" x14ac:dyDescent="0.3">
      <c r="A541" t="s">
        <v>49</v>
      </c>
      <c r="B541" t="s">
        <v>49</v>
      </c>
      <c r="C541" t="s">
        <v>49</v>
      </c>
      <c r="D541">
        <v>0</v>
      </c>
      <c r="E541">
        <v>0</v>
      </c>
      <c r="F541">
        <v>0</v>
      </c>
      <c r="G541">
        <v>0</v>
      </c>
      <c r="H541">
        <v>0</v>
      </c>
      <c r="I541">
        <v>0</v>
      </c>
      <c r="J541">
        <v>0</v>
      </c>
      <c r="K541">
        <v>0</v>
      </c>
      <c r="L541">
        <v>0</v>
      </c>
      <c r="M541">
        <v>0</v>
      </c>
      <c r="N541">
        <v>0</v>
      </c>
      <c r="O541">
        <v>0</v>
      </c>
      <c r="P541">
        <v>0</v>
      </c>
      <c r="Q541">
        <v>0</v>
      </c>
      <c r="R541">
        <v>0</v>
      </c>
      <c r="S541">
        <v>0</v>
      </c>
      <c r="T541">
        <v>0</v>
      </c>
    </row>
    <row r="542" spans="1:20" x14ac:dyDescent="0.3">
      <c r="A542" t="s">
        <v>49</v>
      </c>
      <c r="B542" t="s">
        <v>49</v>
      </c>
      <c r="C542" t="s">
        <v>49</v>
      </c>
      <c r="D542">
        <v>0</v>
      </c>
      <c r="E542">
        <v>0</v>
      </c>
      <c r="F542">
        <v>0</v>
      </c>
      <c r="G542">
        <v>0</v>
      </c>
      <c r="H542">
        <v>0</v>
      </c>
      <c r="I542">
        <v>0</v>
      </c>
      <c r="J542">
        <v>0</v>
      </c>
      <c r="K542">
        <v>0</v>
      </c>
      <c r="L542">
        <v>0</v>
      </c>
      <c r="M542">
        <v>0</v>
      </c>
      <c r="N542">
        <v>0</v>
      </c>
      <c r="O542">
        <v>0</v>
      </c>
      <c r="P542">
        <v>0</v>
      </c>
      <c r="Q542">
        <v>0</v>
      </c>
      <c r="R542">
        <v>0</v>
      </c>
      <c r="S542">
        <v>0</v>
      </c>
      <c r="T542">
        <v>0</v>
      </c>
    </row>
    <row r="543" spans="1:20" x14ac:dyDescent="0.3">
      <c r="A543" t="s">
        <v>49</v>
      </c>
      <c r="B543" t="s">
        <v>49</v>
      </c>
      <c r="C543" t="s">
        <v>49</v>
      </c>
      <c r="D543">
        <v>0</v>
      </c>
      <c r="E543">
        <v>0</v>
      </c>
      <c r="F543">
        <v>0</v>
      </c>
      <c r="G543">
        <v>0</v>
      </c>
      <c r="H543">
        <v>0</v>
      </c>
      <c r="I543">
        <v>0</v>
      </c>
      <c r="J543">
        <v>0</v>
      </c>
      <c r="K543">
        <v>0</v>
      </c>
      <c r="L543">
        <v>0</v>
      </c>
      <c r="M543">
        <v>0</v>
      </c>
      <c r="N543">
        <v>0</v>
      </c>
      <c r="O543">
        <v>0</v>
      </c>
      <c r="P543">
        <v>0</v>
      </c>
      <c r="Q543">
        <v>0</v>
      </c>
      <c r="R543">
        <v>0</v>
      </c>
      <c r="S543">
        <v>0</v>
      </c>
      <c r="T543">
        <v>0</v>
      </c>
    </row>
    <row r="544" spans="1:20" x14ac:dyDescent="0.3">
      <c r="A544" t="s">
        <v>49</v>
      </c>
      <c r="B544" t="s">
        <v>49</v>
      </c>
      <c r="C544" t="s">
        <v>49</v>
      </c>
      <c r="D544">
        <v>0</v>
      </c>
      <c r="E544">
        <v>0</v>
      </c>
      <c r="F544">
        <v>0</v>
      </c>
      <c r="G544">
        <v>0</v>
      </c>
      <c r="H544">
        <v>0</v>
      </c>
      <c r="I544">
        <v>0</v>
      </c>
      <c r="J544">
        <v>0</v>
      </c>
      <c r="K544">
        <v>0</v>
      </c>
      <c r="L544">
        <v>0</v>
      </c>
      <c r="M544">
        <v>0</v>
      </c>
      <c r="N544">
        <v>0</v>
      </c>
      <c r="O544">
        <v>0</v>
      </c>
      <c r="P544">
        <v>0</v>
      </c>
      <c r="Q544">
        <v>0</v>
      </c>
      <c r="R544">
        <v>0</v>
      </c>
      <c r="S544">
        <v>0</v>
      </c>
      <c r="T544">
        <v>0</v>
      </c>
    </row>
    <row r="545" spans="1:20" x14ac:dyDescent="0.3">
      <c r="A545" t="s">
        <v>49</v>
      </c>
      <c r="B545" t="s">
        <v>49</v>
      </c>
      <c r="C545" t="s">
        <v>49</v>
      </c>
      <c r="D545">
        <v>0</v>
      </c>
      <c r="E545">
        <v>0</v>
      </c>
      <c r="F545">
        <v>0</v>
      </c>
      <c r="G545">
        <v>0</v>
      </c>
      <c r="H545">
        <v>0</v>
      </c>
      <c r="I545">
        <v>0</v>
      </c>
      <c r="J545">
        <v>0</v>
      </c>
      <c r="K545">
        <v>0</v>
      </c>
      <c r="L545">
        <v>0</v>
      </c>
      <c r="M545">
        <v>0</v>
      </c>
      <c r="N545">
        <v>0</v>
      </c>
      <c r="O545">
        <v>0</v>
      </c>
      <c r="P545">
        <v>0</v>
      </c>
      <c r="Q545">
        <v>0</v>
      </c>
      <c r="R545">
        <v>0</v>
      </c>
      <c r="S545">
        <v>0</v>
      </c>
      <c r="T545">
        <v>0</v>
      </c>
    </row>
    <row r="546" spans="1:20" x14ac:dyDescent="0.3">
      <c r="A546" t="s">
        <v>49</v>
      </c>
      <c r="B546" t="s">
        <v>49</v>
      </c>
      <c r="C546" t="s">
        <v>49</v>
      </c>
      <c r="D546">
        <v>0</v>
      </c>
      <c r="E546">
        <v>0</v>
      </c>
      <c r="F546">
        <v>0</v>
      </c>
      <c r="G546">
        <v>0</v>
      </c>
      <c r="H546">
        <v>0</v>
      </c>
      <c r="I546">
        <v>0</v>
      </c>
      <c r="J546">
        <v>0</v>
      </c>
      <c r="K546">
        <v>0</v>
      </c>
      <c r="L546">
        <v>0</v>
      </c>
      <c r="M546">
        <v>0</v>
      </c>
      <c r="N546">
        <v>0</v>
      </c>
      <c r="O546">
        <v>0</v>
      </c>
      <c r="P546">
        <v>0</v>
      </c>
      <c r="Q546">
        <v>0</v>
      </c>
      <c r="R546">
        <v>0</v>
      </c>
      <c r="S546">
        <v>0</v>
      </c>
      <c r="T546">
        <v>0</v>
      </c>
    </row>
    <row r="547" spans="1:20" x14ac:dyDescent="0.3">
      <c r="A547" t="s">
        <v>49</v>
      </c>
      <c r="B547" t="s">
        <v>49</v>
      </c>
      <c r="C547" t="s">
        <v>49</v>
      </c>
      <c r="D547">
        <v>0</v>
      </c>
      <c r="E547">
        <v>0</v>
      </c>
      <c r="F547">
        <v>0</v>
      </c>
      <c r="G547">
        <v>0</v>
      </c>
      <c r="H547">
        <v>0</v>
      </c>
      <c r="I547">
        <v>0</v>
      </c>
      <c r="J547">
        <v>0</v>
      </c>
      <c r="K547">
        <v>0</v>
      </c>
      <c r="L547">
        <v>0</v>
      </c>
      <c r="M547">
        <v>0</v>
      </c>
      <c r="N547">
        <v>0</v>
      </c>
      <c r="O547">
        <v>0</v>
      </c>
      <c r="P547">
        <v>0</v>
      </c>
      <c r="Q547">
        <v>0</v>
      </c>
      <c r="R547">
        <v>0</v>
      </c>
      <c r="S547">
        <v>0</v>
      </c>
      <c r="T547">
        <v>0</v>
      </c>
    </row>
    <row r="548" spans="1:20" x14ac:dyDescent="0.3">
      <c r="A548" t="s">
        <v>49</v>
      </c>
      <c r="B548" t="s">
        <v>49</v>
      </c>
      <c r="C548" t="s">
        <v>49</v>
      </c>
      <c r="D548">
        <v>0</v>
      </c>
      <c r="E548">
        <v>0</v>
      </c>
      <c r="F548">
        <v>0</v>
      </c>
      <c r="G548">
        <v>0</v>
      </c>
      <c r="H548">
        <v>0</v>
      </c>
      <c r="I548">
        <v>0</v>
      </c>
      <c r="J548">
        <v>0</v>
      </c>
      <c r="K548">
        <v>0</v>
      </c>
      <c r="L548">
        <v>0</v>
      </c>
      <c r="M548">
        <v>0</v>
      </c>
      <c r="N548">
        <v>0</v>
      </c>
      <c r="O548">
        <v>0</v>
      </c>
      <c r="P548">
        <v>0</v>
      </c>
      <c r="Q548">
        <v>0</v>
      </c>
      <c r="R548">
        <v>0</v>
      </c>
      <c r="S548">
        <v>0</v>
      </c>
      <c r="T548">
        <v>0</v>
      </c>
    </row>
    <row r="549" spans="1:20" x14ac:dyDescent="0.3">
      <c r="A549" t="s">
        <v>49</v>
      </c>
      <c r="B549" t="s">
        <v>49</v>
      </c>
      <c r="C549" t="s">
        <v>49</v>
      </c>
      <c r="D549">
        <v>0</v>
      </c>
      <c r="E549">
        <v>0</v>
      </c>
      <c r="F549">
        <v>0</v>
      </c>
      <c r="G549">
        <v>0</v>
      </c>
      <c r="H549">
        <v>0</v>
      </c>
      <c r="I549">
        <v>0</v>
      </c>
      <c r="J549">
        <v>0</v>
      </c>
      <c r="K549">
        <v>0</v>
      </c>
      <c r="L549">
        <v>0</v>
      </c>
      <c r="M549">
        <v>0</v>
      </c>
      <c r="N549">
        <v>0</v>
      </c>
      <c r="O549">
        <v>0</v>
      </c>
      <c r="P549">
        <v>0</v>
      </c>
      <c r="Q549">
        <v>0</v>
      </c>
      <c r="R549">
        <v>0</v>
      </c>
      <c r="S549">
        <v>0</v>
      </c>
      <c r="T549">
        <v>0</v>
      </c>
    </row>
    <row r="550" spans="1:20" x14ac:dyDescent="0.3">
      <c r="A550" t="s">
        <v>49</v>
      </c>
      <c r="B550" t="s">
        <v>49</v>
      </c>
      <c r="C550" t="s">
        <v>49</v>
      </c>
      <c r="D550">
        <v>0</v>
      </c>
      <c r="E550">
        <v>0</v>
      </c>
      <c r="F550">
        <v>0</v>
      </c>
      <c r="G550">
        <v>0</v>
      </c>
      <c r="H550">
        <v>0</v>
      </c>
      <c r="I550">
        <v>0</v>
      </c>
      <c r="J550">
        <v>0</v>
      </c>
      <c r="K550">
        <v>0</v>
      </c>
      <c r="L550">
        <v>0</v>
      </c>
      <c r="M550">
        <v>0</v>
      </c>
      <c r="N550">
        <v>0</v>
      </c>
      <c r="O550">
        <v>0</v>
      </c>
      <c r="P550">
        <v>0</v>
      </c>
      <c r="Q550">
        <v>0</v>
      </c>
      <c r="R550">
        <v>0</v>
      </c>
      <c r="S550">
        <v>0</v>
      </c>
      <c r="T550">
        <v>0</v>
      </c>
    </row>
    <row r="551" spans="1:20" x14ac:dyDescent="0.3">
      <c r="A551" t="s">
        <v>49</v>
      </c>
      <c r="B551" t="s">
        <v>49</v>
      </c>
      <c r="C551" t="s">
        <v>49</v>
      </c>
      <c r="D551">
        <v>0</v>
      </c>
      <c r="E551">
        <v>0</v>
      </c>
      <c r="F551">
        <v>0</v>
      </c>
      <c r="G551">
        <v>0</v>
      </c>
      <c r="H551">
        <v>0</v>
      </c>
      <c r="I551">
        <v>0</v>
      </c>
      <c r="J551">
        <v>0</v>
      </c>
      <c r="K551">
        <v>0</v>
      </c>
      <c r="L551">
        <v>0</v>
      </c>
      <c r="M551">
        <v>0</v>
      </c>
      <c r="N551">
        <v>0</v>
      </c>
      <c r="O551">
        <v>0</v>
      </c>
      <c r="P551">
        <v>0</v>
      </c>
      <c r="Q551">
        <v>0</v>
      </c>
      <c r="R551">
        <v>0</v>
      </c>
      <c r="S551">
        <v>0</v>
      </c>
      <c r="T551">
        <v>0</v>
      </c>
    </row>
    <row r="552" spans="1:20" x14ac:dyDescent="0.3">
      <c r="A552" t="s">
        <v>49</v>
      </c>
      <c r="B552" t="s">
        <v>49</v>
      </c>
      <c r="C552" t="s">
        <v>49</v>
      </c>
      <c r="D552">
        <v>0</v>
      </c>
      <c r="E552">
        <v>0</v>
      </c>
      <c r="F552">
        <v>0</v>
      </c>
      <c r="G552">
        <v>0</v>
      </c>
      <c r="H552">
        <v>0</v>
      </c>
      <c r="I552">
        <v>0</v>
      </c>
      <c r="J552">
        <v>0</v>
      </c>
      <c r="K552">
        <v>0</v>
      </c>
      <c r="L552">
        <v>0</v>
      </c>
      <c r="M552">
        <v>0</v>
      </c>
      <c r="N552">
        <v>0</v>
      </c>
      <c r="O552">
        <v>0</v>
      </c>
      <c r="P552">
        <v>0</v>
      </c>
      <c r="Q552">
        <v>0</v>
      </c>
      <c r="R552">
        <v>0</v>
      </c>
      <c r="S552">
        <v>0</v>
      </c>
      <c r="T552">
        <v>0</v>
      </c>
    </row>
    <row r="553" spans="1:20" x14ac:dyDescent="0.3">
      <c r="A553" t="s">
        <v>49</v>
      </c>
      <c r="B553" t="s">
        <v>49</v>
      </c>
      <c r="C553" t="s">
        <v>49</v>
      </c>
      <c r="D553">
        <v>0</v>
      </c>
      <c r="E553">
        <v>0</v>
      </c>
      <c r="F553">
        <v>0</v>
      </c>
      <c r="G553">
        <v>0</v>
      </c>
      <c r="H553">
        <v>0</v>
      </c>
      <c r="I553">
        <v>0</v>
      </c>
      <c r="J553">
        <v>0</v>
      </c>
      <c r="K553">
        <v>0</v>
      </c>
      <c r="L553">
        <v>0</v>
      </c>
      <c r="M553">
        <v>0</v>
      </c>
      <c r="N553">
        <v>0</v>
      </c>
      <c r="O553">
        <v>0</v>
      </c>
      <c r="P553">
        <v>0</v>
      </c>
      <c r="Q553">
        <v>0</v>
      </c>
      <c r="R553">
        <v>0</v>
      </c>
      <c r="S553">
        <v>0</v>
      </c>
      <c r="T553">
        <v>0</v>
      </c>
    </row>
    <row r="554" spans="1:20" x14ac:dyDescent="0.3">
      <c r="A554" t="s">
        <v>49</v>
      </c>
      <c r="B554" t="s">
        <v>49</v>
      </c>
      <c r="C554" t="s">
        <v>49</v>
      </c>
      <c r="D554">
        <v>0</v>
      </c>
      <c r="E554">
        <v>0</v>
      </c>
      <c r="F554">
        <v>0</v>
      </c>
      <c r="G554">
        <v>0</v>
      </c>
      <c r="H554">
        <v>0</v>
      </c>
      <c r="I554">
        <v>0</v>
      </c>
      <c r="J554">
        <v>0</v>
      </c>
      <c r="K554">
        <v>0</v>
      </c>
      <c r="L554">
        <v>0</v>
      </c>
      <c r="M554">
        <v>0</v>
      </c>
      <c r="N554">
        <v>0</v>
      </c>
      <c r="O554">
        <v>0</v>
      </c>
      <c r="P554">
        <v>0</v>
      </c>
      <c r="Q554">
        <v>0</v>
      </c>
      <c r="R554">
        <v>0</v>
      </c>
      <c r="S554">
        <v>0</v>
      </c>
      <c r="T554">
        <v>0</v>
      </c>
    </row>
    <row r="555" spans="1:20" x14ac:dyDescent="0.3">
      <c r="A555" t="s">
        <v>49</v>
      </c>
      <c r="B555" t="s">
        <v>49</v>
      </c>
      <c r="C555" t="s">
        <v>49</v>
      </c>
      <c r="D555">
        <v>0</v>
      </c>
      <c r="E555">
        <v>0</v>
      </c>
      <c r="F555">
        <v>0</v>
      </c>
      <c r="G555">
        <v>0</v>
      </c>
      <c r="H555">
        <v>0</v>
      </c>
      <c r="I555">
        <v>0</v>
      </c>
      <c r="J555">
        <v>0</v>
      </c>
      <c r="K555">
        <v>0</v>
      </c>
      <c r="L555">
        <v>0</v>
      </c>
      <c r="M555">
        <v>0</v>
      </c>
      <c r="N555">
        <v>0</v>
      </c>
      <c r="O555">
        <v>0</v>
      </c>
      <c r="P555">
        <v>0</v>
      </c>
      <c r="Q555">
        <v>0</v>
      </c>
      <c r="R555">
        <v>0</v>
      </c>
      <c r="S555">
        <v>0</v>
      </c>
      <c r="T555">
        <v>0</v>
      </c>
    </row>
    <row r="556" spans="1:20" x14ac:dyDescent="0.3">
      <c r="A556" t="s">
        <v>49</v>
      </c>
      <c r="B556" t="s">
        <v>49</v>
      </c>
      <c r="C556" t="s">
        <v>49</v>
      </c>
      <c r="D556">
        <v>0</v>
      </c>
      <c r="E556">
        <v>0</v>
      </c>
      <c r="F556">
        <v>0</v>
      </c>
      <c r="G556">
        <v>0</v>
      </c>
      <c r="H556">
        <v>0</v>
      </c>
      <c r="I556">
        <v>0</v>
      </c>
      <c r="J556">
        <v>0</v>
      </c>
      <c r="K556">
        <v>0</v>
      </c>
      <c r="L556">
        <v>0</v>
      </c>
      <c r="M556">
        <v>0</v>
      </c>
      <c r="N556">
        <v>0</v>
      </c>
      <c r="O556">
        <v>0</v>
      </c>
      <c r="P556">
        <v>0</v>
      </c>
      <c r="Q556">
        <v>0</v>
      </c>
      <c r="R556">
        <v>0</v>
      </c>
      <c r="S556">
        <v>0</v>
      </c>
      <c r="T556">
        <v>0</v>
      </c>
    </row>
    <row r="557" spans="1:20" x14ac:dyDescent="0.3">
      <c r="A557" t="s">
        <v>49</v>
      </c>
      <c r="B557" t="s">
        <v>49</v>
      </c>
      <c r="C557" t="s">
        <v>49</v>
      </c>
      <c r="D557">
        <v>0</v>
      </c>
      <c r="E557">
        <v>0</v>
      </c>
      <c r="F557">
        <v>0</v>
      </c>
      <c r="G557">
        <v>0</v>
      </c>
      <c r="H557">
        <v>0</v>
      </c>
      <c r="I557">
        <v>0</v>
      </c>
      <c r="J557">
        <v>0</v>
      </c>
      <c r="K557">
        <v>0</v>
      </c>
      <c r="L557">
        <v>0</v>
      </c>
      <c r="M557">
        <v>0</v>
      </c>
      <c r="N557">
        <v>0</v>
      </c>
      <c r="O557">
        <v>0</v>
      </c>
      <c r="P557">
        <v>0</v>
      </c>
      <c r="Q557">
        <v>0</v>
      </c>
      <c r="R557">
        <v>0</v>
      </c>
      <c r="S557">
        <v>0</v>
      </c>
      <c r="T557">
        <v>0</v>
      </c>
    </row>
    <row r="558" spans="1:20" x14ac:dyDescent="0.3">
      <c r="A558" t="s">
        <v>49</v>
      </c>
      <c r="B558" t="s">
        <v>49</v>
      </c>
      <c r="C558" t="s">
        <v>49</v>
      </c>
      <c r="D558">
        <v>0</v>
      </c>
      <c r="E558">
        <v>0</v>
      </c>
      <c r="F558">
        <v>0</v>
      </c>
      <c r="G558">
        <v>0</v>
      </c>
      <c r="H558">
        <v>0</v>
      </c>
      <c r="I558">
        <v>0</v>
      </c>
      <c r="J558">
        <v>0</v>
      </c>
      <c r="K558">
        <v>0</v>
      </c>
      <c r="L558">
        <v>0</v>
      </c>
      <c r="M558">
        <v>0</v>
      </c>
      <c r="N558">
        <v>0</v>
      </c>
      <c r="O558">
        <v>0</v>
      </c>
      <c r="P558">
        <v>0</v>
      </c>
      <c r="Q558">
        <v>0</v>
      </c>
      <c r="R558">
        <v>0</v>
      </c>
      <c r="S558">
        <v>0</v>
      </c>
      <c r="T558">
        <v>0</v>
      </c>
    </row>
    <row r="559" spans="1:20" x14ac:dyDescent="0.3">
      <c r="A559" t="s">
        <v>49</v>
      </c>
      <c r="B559" t="s">
        <v>49</v>
      </c>
      <c r="C559" t="s">
        <v>49</v>
      </c>
      <c r="D559">
        <v>0</v>
      </c>
      <c r="E559">
        <v>0</v>
      </c>
      <c r="F559">
        <v>0</v>
      </c>
      <c r="G559">
        <v>0</v>
      </c>
      <c r="H559">
        <v>0</v>
      </c>
      <c r="I559">
        <v>0</v>
      </c>
      <c r="J559">
        <v>0</v>
      </c>
      <c r="K559">
        <v>0</v>
      </c>
      <c r="L559">
        <v>0</v>
      </c>
      <c r="M559">
        <v>0</v>
      </c>
      <c r="N559">
        <v>0</v>
      </c>
      <c r="O559">
        <v>0</v>
      </c>
      <c r="P559">
        <v>0</v>
      </c>
      <c r="Q559">
        <v>0</v>
      </c>
      <c r="R559">
        <v>0</v>
      </c>
      <c r="S559">
        <v>0</v>
      </c>
      <c r="T559">
        <v>0</v>
      </c>
    </row>
    <row r="560" spans="1:20" x14ac:dyDescent="0.3">
      <c r="A560" t="s">
        <v>49</v>
      </c>
      <c r="B560" t="s">
        <v>49</v>
      </c>
      <c r="C560" t="s">
        <v>49</v>
      </c>
      <c r="D560">
        <v>0</v>
      </c>
      <c r="E560">
        <v>0</v>
      </c>
      <c r="F560">
        <v>0</v>
      </c>
      <c r="G560">
        <v>0</v>
      </c>
      <c r="H560">
        <v>0</v>
      </c>
      <c r="I560">
        <v>0</v>
      </c>
      <c r="J560">
        <v>0</v>
      </c>
      <c r="K560">
        <v>0</v>
      </c>
      <c r="L560">
        <v>0</v>
      </c>
      <c r="M560">
        <v>0</v>
      </c>
      <c r="N560">
        <v>0</v>
      </c>
      <c r="O560">
        <v>0</v>
      </c>
      <c r="P560">
        <v>0</v>
      </c>
      <c r="Q560">
        <v>0</v>
      </c>
      <c r="R560">
        <v>0</v>
      </c>
      <c r="S560">
        <v>0</v>
      </c>
      <c r="T560">
        <v>0</v>
      </c>
    </row>
    <row r="561" spans="1:20" x14ac:dyDescent="0.3">
      <c r="A561" t="s">
        <v>49</v>
      </c>
      <c r="B561" t="s">
        <v>49</v>
      </c>
      <c r="C561" t="s">
        <v>49</v>
      </c>
      <c r="D561">
        <v>0</v>
      </c>
      <c r="E561">
        <v>0</v>
      </c>
      <c r="F561">
        <v>0</v>
      </c>
      <c r="G561">
        <v>0</v>
      </c>
      <c r="H561">
        <v>0</v>
      </c>
      <c r="I561">
        <v>0</v>
      </c>
      <c r="J561">
        <v>0</v>
      </c>
      <c r="K561">
        <v>0</v>
      </c>
      <c r="L561">
        <v>0</v>
      </c>
      <c r="M561">
        <v>0</v>
      </c>
      <c r="N561">
        <v>0</v>
      </c>
      <c r="O561">
        <v>0</v>
      </c>
      <c r="P561">
        <v>0</v>
      </c>
      <c r="Q561">
        <v>0</v>
      </c>
      <c r="R561">
        <v>0</v>
      </c>
      <c r="S561">
        <v>0</v>
      </c>
      <c r="T561">
        <v>0</v>
      </c>
    </row>
    <row r="562" spans="1:20" x14ac:dyDescent="0.3">
      <c r="A562" t="s">
        <v>49</v>
      </c>
      <c r="B562" t="s">
        <v>49</v>
      </c>
      <c r="C562" t="s">
        <v>49</v>
      </c>
      <c r="D562">
        <v>0</v>
      </c>
      <c r="E562">
        <v>0</v>
      </c>
      <c r="F562">
        <v>0</v>
      </c>
      <c r="G562">
        <v>0</v>
      </c>
      <c r="H562">
        <v>0</v>
      </c>
      <c r="I562">
        <v>0</v>
      </c>
      <c r="J562">
        <v>0</v>
      </c>
      <c r="K562">
        <v>0</v>
      </c>
      <c r="L562">
        <v>0</v>
      </c>
      <c r="M562">
        <v>0</v>
      </c>
      <c r="N562">
        <v>0</v>
      </c>
      <c r="O562">
        <v>0</v>
      </c>
      <c r="P562">
        <v>0</v>
      </c>
      <c r="Q562">
        <v>0</v>
      </c>
      <c r="R562">
        <v>0</v>
      </c>
      <c r="S562">
        <v>0</v>
      </c>
      <c r="T562">
        <v>0</v>
      </c>
    </row>
    <row r="563" spans="1:20" x14ac:dyDescent="0.3">
      <c r="A563" t="s">
        <v>49</v>
      </c>
      <c r="B563" t="s">
        <v>49</v>
      </c>
      <c r="C563" t="s">
        <v>49</v>
      </c>
      <c r="D563">
        <v>0</v>
      </c>
      <c r="E563">
        <v>0</v>
      </c>
      <c r="F563">
        <v>0</v>
      </c>
      <c r="G563">
        <v>0</v>
      </c>
      <c r="H563">
        <v>0</v>
      </c>
      <c r="I563">
        <v>0</v>
      </c>
      <c r="J563">
        <v>0</v>
      </c>
      <c r="K563">
        <v>0</v>
      </c>
      <c r="L563">
        <v>0</v>
      </c>
      <c r="M563">
        <v>0</v>
      </c>
      <c r="N563">
        <v>0</v>
      </c>
      <c r="O563">
        <v>0</v>
      </c>
      <c r="P563">
        <v>0</v>
      </c>
      <c r="Q563">
        <v>0</v>
      </c>
      <c r="R563">
        <v>0</v>
      </c>
      <c r="S563">
        <v>0</v>
      </c>
      <c r="T563">
        <v>0</v>
      </c>
    </row>
    <row r="564" spans="1:20" x14ac:dyDescent="0.3">
      <c r="A564" t="s">
        <v>49</v>
      </c>
      <c r="B564" t="s">
        <v>49</v>
      </c>
      <c r="C564" t="s">
        <v>49</v>
      </c>
      <c r="D564">
        <v>0</v>
      </c>
      <c r="E564">
        <v>0</v>
      </c>
      <c r="F564">
        <v>0</v>
      </c>
      <c r="G564">
        <v>0</v>
      </c>
      <c r="H564">
        <v>0</v>
      </c>
      <c r="I564">
        <v>0</v>
      </c>
      <c r="J564">
        <v>0</v>
      </c>
      <c r="K564">
        <v>0</v>
      </c>
      <c r="L564">
        <v>0</v>
      </c>
      <c r="M564">
        <v>0</v>
      </c>
      <c r="N564">
        <v>0</v>
      </c>
      <c r="O564">
        <v>0</v>
      </c>
      <c r="P564">
        <v>0</v>
      </c>
      <c r="Q564">
        <v>0</v>
      </c>
      <c r="R564">
        <v>0</v>
      </c>
      <c r="S564">
        <v>0</v>
      </c>
      <c r="T564">
        <v>0</v>
      </c>
    </row>
    <row r="565" spans="1:20" x14ac:dyDescent="0.3">
      <c r="A565" t="s">
        <v>49</v>
      </c>
      <c r="B565" t="s">
        <v>49</v>
      </c>
      <c r="C565" t="s">
        <v>49</v>
      </c>
      <c r="D565">
        <v>0</v>
      </c>
      <c r="E565">
        <v>0</v>
      </c>
      <c r="F565">
        <v>0</v>
      </c>
      <c r="G565">
        <v>0</v>
      </c>
      <c r="H565">
        <v>0</v>
      </c>
      <c r="I565">
        <v>0</v>
      </c>
      <c r="J565">
        <v>0</v>
      </c>
      <c r="K565">
        <v>0</v>
      </c>
      <c r="L565">
        <v>0</v>
      </c>
      <c r="M565">
        <v>0</v>
      </c>
      <c r="N565">
        <v>0</v>
      </c>
      <c r="O565">
        <v>0</v>
      </c>
      <c r="P565">
        <v>0</v>
      </c>
      <c r="Q565">
        <v>0</v>
      </c>
      <c r="R565">
        <v>0</v>
      </c>
      <c r="S565">
        <v>0</v>
      </c>
      <c r="T565">
        <v>0</v>
      </c>
    </row>
    <row r="566" spans="1:20" x14ac:dyDescent="0.3">
      <c r="A566" t="s">
        <v>49</v>
      </c>
      <c r="B566" t="s">
        <v>49</v>
      </c>
      <c r="C566" t="s">
        <v>49</v>
      </c>
      <c r="D566">
        <v>0</v>
      </c>
      <c r="E566">
        <v>0</v>
      </c>
      <c r="F566">
        <v>0</v>
      </c>
      <c r="G566">
        <v>0</v>
      </c>
      <c r="H566">
        <v>0</v>
      </c>
      <c r="I566">
        <v>0</v>
      </c>
      <c r="J566">
        <v>0</v>
      </c>
      <c r="K566">
        <v>0</v>
      </c>
      <c r="L566">
        <v>0</v>
      </c>
      <c r="M566">
        <v>0</v>
      </c>
      <c r="N566">
        <v>0</v>
      </c>
      <c r="O566">
        <v>0</v>
      </c>
      <c r="P566">
        <v>0</v>
      </c>
      <c r="Q566">
        <v>0</v>
      </c>
      <c r="R566">
        <v>0</v>
      </c>
      <c r="S566">
        <v>0</v>
      </c>
      <c r="T566">
        <v>0</v>
      </c>
    </row>
    <row r="567" spans="1:20" x14ac:dyDescent="0.3">
      <c r="A567" t="s">
        <v>49</v>
      </c>
      <c r="B567" t="s">
        <v>49</v>
      </c>
      <c r="C567" t="s">
        <v>49</v>
      </c>
      <c r="D567">
        <v>0</v>
      </c>
      <c r="E567">
        <v>0</v>
      </c>
      <c r="F567">
        <v>0</v>
      </c>
      <c r="G567">
        <v>0</v>
      </c>
      <c r="H567">
        <v>0</v>
      </c>
      <c r="I567">
        <v>0</v>
      </c>
      <c r="J567">
        <v>0</v>
      </c>
      <c r="K567">
        <v>0</v>
      </c>
      <c r="L567">
        <v>0</v>
      </c>
      <c r="M567">
        <v>0</v>
      </c>
      <c r="N567">
        <v>0</v>
      </c>
      <c r="O567">
        <v>0</v>
      </c>
      <c r="P567">
        <v>0</v>
      </c>
      <c r="Q567">
        <v>0</v>
      </c>
      <c r="R567">
        <v>0</v>
      </c>
      <c r="S567">
        <v>0</v>
      </c>
      <c r="T567">
        <v>0</v>
      </c>
    </row>
    <row r="568" spans="1:20" x14ac:dyDescent="0.3">
      <c r="A568" t="s">
        <v>49</v>
      </c>
      <c r="B568" t="s">
        <v>49</v>
      </c>
      <c r="C568" t="s">
        <v>49</v>
      </c>
      <c r="D568">
        <v>0</v>
      </c>
      <c r="E568">
        <v>0</v>
      </c>
      <c r="F568">
        <v>0</v>
      </c>
      <c r="G568">
        <v>0</v>
      </c>
      <c r="H568">
        <v>0</v>
      </c>
      <c r="I568">
        <v>0</v>
      </c>
      <c r="J568">
        <v>0</v>
      </c>
      <c r="K568">
        <v>0</v>
      </c>
      <c r="L568">
        <v>0</v>
      </c>
      <c r="M568">
        <v>0</v>
      </c>
      <c r="N568">
        <v>0</v>
      </c>
      <c r="O568">
        <v>0</v>
      </c>
      <c r="P568">
        <v>0</v>
      </c>
      <c r="Q568">
        <v>0</v>
      </c>
      <c r="R568">
        <v>0</v>
      </c>
      <c r="S568">
        <v>0</v>
      </c>
      <c r="T568">
        <v>0</v>
      </c>
    </row>
    <row r="569" spans="1:20" x14ac:dyDescent="0.3">
      <c r="A569" t="s">
        <v>49</v>
      </c>
      <c r="B569" t="s">
        <v>49</v>
      </c>
      <c r="C569" t="s">
        <v>49</v>
      </c>
      <c r="D569">
        <v>0</v>
      </c>
      <c r="E569">
        <v>0</v>
      </c>
      <c r="F569">
        <v>0</v>
      </c>
      <c r="G569">
        <v>0</v>
      </c>
      <c r="H569">
        <v>0</v>
      </c>
      <c r="I569">
        <v>0</v>
      </c>
      <c r="J569">
        <v>0</v>
      </c>
      <c r="K569">
        <v>0</v>
      </c>
      <c r="L569">
        <v>0</v>
      </c>
      <c r="M569">
        <v>0</v>
      </c>
      <c r="N569">
        <v>0</v>
      </c>
      <c r="O569">
        <v>0</v>
      </c>
      <c r="P569">
        <v>0</v>
      </c>
      <c r="Q569">
        <v>0</v>
      </c>
      <c r="R569">
        <v>0</v>
      </c>
      <c r="S569">
        <v>0</v>
      </c>
      <c r="T569">
        <v>0</v>
      </c>
    </row>
    <row r="570" spans="1:20" x14ac:dyDescent="0.3">
      <c r="A570" t="s">
        <v>49</v>
      </c>
      <c r="B570" t="s">
        <v>49</v>
      </c>
      <c r="C570" t="s">
        <v>49</v>
      </c>
      <c r="D570">
        <v>0</v>
      </c>
      <c r="E570">
        <v>0</v>
      </c>
      <c r="F570">
        <v>0</v>
      </c>
      <c r="G570">
        <v>0</v>
      </c>
      <c r="H570">
        <v>0</v>
      </c>
      <c r="I570">
        <v>0</v>
      </c>
      <c r="J570">
        <v>0</v>
      </c>
      <c r="K570">
        <v>0</v>
      </c>
      <c r="L570">
        <v>0</v>
      </c>
      <c r="M570">
        <v>0</v>
      </c>
      <c r="N570">
        <v>0</v>
      </c>
      <c r="O570">
        <v>0</v>
      </c>
      <c r="P570">
        <v>0</v>
      </c>
      <c r="Q570">
        <v>0</v>
      </c>
      <c r="R570">
        <v>0</v>
      </c>
      <c r="S570">
        <v>0</v>
      </c>
      <c r="T570">
        <v>0</v>
      </c>
    </row>
    <row r="571" spans="1:20" x14ac:dyDescent="0.3">
      <c r="A571" t="s">
        <v>49</v>
      </c>
      <c r="B571" t="s">
        <v>49</v>
      </c>
      <c r="C571" t="s">
        <v>49</v>
      </c>
      <c r="D571">
        <v>0</v>
      </c>
      <c r="E571">
        <v>0</v>
      </c>
      <c r="F571">
        <v>0</v>
      </c>
      <c r="G571">
        <v>0</v>
      </c>
      <c r="H571">
        <v>0</v>
      </c>
      <c r="I571">
        <v>0</v>
      </c>
      <c r="J571">
        <v>0</v>
      </c>
      <c r="K571">
        <v>0</v>
      </c>
      <c r="L571">
        <v>0</v>
      </c>
      <c r="M571">
        <v>0</v>
      </c>
      <c r="N571">
        <v>0</v>
      </c>
      <c r="O571">
        <v>0</v>
      </c>
      <c r="P571">
        <v>0</v>
      </c>
      <c r="Q571">
        <v>0</v>
      </c>
      <c r="R571">
        <v>0</v>
      </c>
      <c r="S571">
        <v>0</v>
      </c>
      <c r="T571">
        <v>0</v>
      </c>
    </row>
    <row r="572" spans="1:20" x14ac:dyDescent="0.3">
      <c r="A572" t="s">
        <v>49</v>
      </c>
      <c r="B572" t="s">
        <v>49</v>
      </c>
      <c r="C572" t="s">
        <v>49</v>
      </c>
      <c r="D572">
        <v>0</v>
      </c>
      <c r="E572">
        <v>0</v>
      </c>
      <c r="F572">
        <v>0</v>
      </c>
      <c r="G572">
        <v>0</v>
      </c>
      <c r="H572">
        <v>0</v>
      </c>
      <c r="I572">
        <v>0</v>
      </c>
      <c r="J572">
        <v>0</v>
      </c>
      <c r="K572">
        <v>0</v>
      </c>
      <c r="L572">
        <v>0</v>
      </c>
      <c r="M572">
        <v>0</v>
      </c>
      <c r="N572">
        <v>0</v>
      </c>
      <c r="O572">
        <v>0</v>
      </c>
      <c r="P572">
        <v>0</v>
      </c>
      <c r="Q572">
        <v>0</v>
      </c>
      <c r="R572">
        <v>0</v>
      </c>
      <c r="S572">
        <v>0</v>
      </c>
      <c r="T572">
        <v>0</v>
      </c>
    </row>
    <row r="573" spans="1:20" x14ac:dyDescent="0.3">
      <c r="A573" t="s">
        <v>49</v>
      </c>
      <c r="B573" t="s">
        <v>49</v>
      </c>
      <c r="C573" t="s">
        <v>49</v>
      </c>
      <c r="D573">
        <v>0</v>
      </c>
      <c r="E573">
        <v>0</v>
      </c>
      <c r="F573">
        <v>0</v>
      </c>
      <c r="G573">
        <v>0</v>
      </c>
      <c r="H573">
        <v>0</v>
      </c>
      <c r="I573">
        <v>0</v>
      </c>
      <c r="J573">
        <v>0</v>
      </c>
      <c r="K573">
        <v>0</v>
      </c>
      <c r="L573">
        <v>0</v>
      </c>
      <c r="M573">
        <v>0</v>
      </c>
      <c r="N573">
        <v>0</v>
      </c>
      <c r="O573">
        <v>0</v>
      </c>
      <c r="P573">
        <v>0</v>
      </c>
      <c r="Q573">
        <v>0</v>
      </c>
      <c r="R573">
        <v>0</v>
      </c>
      <c r="S573">
        <v>0</v>
      </c>
      <c r="T573">
        <v>0</v>
      </c>
    </row>
    <row r="574" spans="1:20" x14ac:dyDescent="0.3">
      <c r="A574" t="s">
        <v>49</v>
      </c>
      <c r="B574" t="s">
        <v>49</v>
      </c>
      <c r="C574" t="s">
        <v>49</v>
      </c>
      <c r="D574">
        <v>0</v>
      </c>
      <c r="E574">
        <v>0</v>
      </c>
      <c r="F574">
        <v>0</v>
      </c>
      <c r="G574">
        <v>0</v>
      </c>
      <c r="H574">
        <v>0</v>
      </c>
      <c r="I574">
        <v>0</v>
      </c>
      <c r="J574">
        <v>0</v>
      </c>
      <c r="K574">
        <v>0</v>
      </c>
      <c r="L574">
        <v>0</v>
      </c>
      <c r="M574">
        <v>0</v>
      </c>
      <c r="N574">
        <v>0</v>
      </c>
      <c r="O574">
        <v>0</v>
      </c>
      <c r="P574">
        <v>0</v>
      </c>
      <c r="Q574">
        <v>0</v>
      </c>
      <c r="R574">
        <v>0</v>
      </c>
      <c r="S574">
        <v>0</v>
      </c>
      <c r="T574">
        <v>0</v>
      </c>
    </row>
    <row r="575" spans="1:20" x14ac:dyDescent="0.3">
      <c r="A575" t="s">
        <v>49</v>
      </c>
      <c r="B575" t="s">
        <v>49</v>
      </c>
      <c r="C575" t="s">
        <v>49</v>
      </c>
      <c r="D575">
        <v>0</v>
      </c>
      <c r="E575">
        <v>0</v>
      </c>
      <c r="F575">
        <v>0</v>
      </c>
      <c r="G575">
        <v>0</v>
      </c>
      <c r="H575">
        <v>0</v>
      </c>
      <c r="I575">
        <v>0</v>
      </c>
      <c r="J575">
        <v>0</v>
      </c>
      <c r="K575">
        <v>0</v>
      </c>
      <c r="L575">
        <v>0</v>
      </c>
      <c r="M575">
        <v>0</v>
      </c>
      <c r="N575">
        <v>0</v>
      </c>
      <c r="O575">
        <v>0</v>
      </c>
      <c r="P575">
        <v>0</v>
      </c>
      <c r="Q575">
        <v>0</v>
      </c>
      <c r="R575">
        <v>0</v>
      </c>
      <c r="S575">
        <v>0</v>
      </c>
      <c r="T575">
        <v>0</v>
      </c>
    </row>
    <row r="576" spans="1:20" x14ac:dyDescent="0.3">
      <c r="A576" t="s">
        <v>49</v>
      </c>
      <c r="B576" t="s">
        <v>49</v>
      </c>
      <c r="C576" t="s">
        <v>49</v>
      </c>
      <c r="D576">
        <v>0</v>
      </c>
      <c r="E576">
        <v>0</v>
      </c>
      <c r="F576">
        <v>0</v>
      </c>
      <c r="G576">
        <v>0</v>
      </c>
      <c r="H576">
        <v>0</v>
      </c>
      <c r="I576">
        <v>0</v>
      </c>
      <c r="J576">
        <v>0</v>
      </c>
      <c r="K576">
        <v>0</v>
      </c>
      <c r="L576">
        <v>0</v>
      </c>
      <c r="M576">
        <v>0</v>
      </c>
      <c r="N576">
        <v>0</v>
      </c>
      <c r="O576">
        <v>0</v>
      </c>
      <c r="P576">
        <v>0</v>
      </c>
      <c r="Q576">
        <v>0</v>
      </c>
      <c r="R576">
        <v>0</v>
      </c>
      <c r="S576">
        <v>0</v>
      </c>
      <c r="T576">
        <v>0</v>
      </c>
    </row>
    <row r="577" spans="1:20" x14ac:dyDescent="0.3">
      <c r="A577" t="s">
        <v>49</v>
      </c>
      <c r="B577" t="s">
        <v>49</v>
      </c>
      <c r="C577" t="s">
        <v>49</v>
      </c>
      <c r="D577">
        <v>0</v>
      </c>
      <c r="E577">
        <v>0</v>
      </c>
      <c r="F577">
        <v>0</v>
      </c>
      <c r="G577">
        <v>0</v>
      </c>
      <c r="H577">
        <v>0</v>
      </c>
      <c r="I577">
        <v>0</v>
      </c>
      <c r="J577">
        <v>0</v>
      </c>
      <c r="K577">
        <v>0</v>
      </c>
      <c r="L577">
        <v>0</v>
      </c>
      <c r="M577">
        <v>0</v>
      </c>
      <c r="N577">
        <v>0</v>
      </c>
      <c r="O577">
        <v>0</v>
      </c>
      <c r="P577">
        <v>0</v>
      </c>
      <c r="Q577">
        <v>0</v>
      </c>
      <c r="R577">
        <v>0</v>
      </c>
      <c r="S577">
        <v>0</v>
      </c>
      <c r="T577">
        <v>0</v>
      </c>
    </row>
    <row r="578" spans="1:20" x14ac:dyDescent="0.3">
      <c r="A578" t="s">
        <v>49</v>
      </c>
      <c r="B578" t="s">
        <v>49</v>
      </c>
      <c r="C578" t="s">
        <v>49</v>
      </c>
      <c r="D578">
        <v>0</v>
      </c>
      <c r="E578">
        <v>0</v>
      </c>
      <c r="F578">
        <v>0</v>
      </c>
      <c r="G578">
        <v>0</v>
      </c>
      <c r="H578">
        <v>0</v>
      </c>
      <c r="I578">
        <v>0</v>
      </c>
      <c r="J578">
        <v>0</v>
      </c>
      <c r="K578">
        <v>0</v>
      </c>
      <c r="L578">
        <v>0</v>
      </c>
      <c r="M578">
        <v>0</v>
      </c>
      <c r="N578">
        <v>0</v>
      </c>
      <c r="O578">
        <v>0</v>
      </c>
      <c r="P578">
        <v>0</v>
      </c>
      <c r="Q578">
        <v>0</v>
      </c>
      <c r="R578">
        <v>0</v>
      </c>
      <c r="S578">
        <v>0</v>
      </c>
      <c r="T578">
        <v>0</v>
      </c>
    </row>
    <row r="579" spans="1:20" x14ac:dyDescent="0.3">
      <c r="A579" t="s">
        <v>49</v>
      </c>
      <c r="B579" t="s">
        <v>49</v>
      </c>
      <c r="C579" t="s">
        <v>49</v>
      </c>
      <c r="D579">
        <v>0</v>
      </c>
      <c r="E579">
        <v>0</v>
      </c>
      <c r="F579">
        <v>0</v>
      </c>
      <c r="G579">
        <v>0</v>
      </c>
      <c r="H579">
        <v>0</v>
      </c>
      <c r="I579">
        <v>0</v>
      </c>
      <c r="J579">
        <v>0</v>
      </c>
      <c r="K579">
        <v>0</v>
      </c>
      <c r="L579">
        <v>0</v>
      </c>
      <c r="M579">
        <v>0</v>
      </c>
      <c r="N579">
        <v>0</v>
      </c>
      <c r="O579">
        <v>0</v>
      </c>
      <c r="P579">
        <v>0</v>
      </c>
      <c r="Q579">
        <v>0</v>
      </c>
      <c r="R579">
        <v>0</v>
      </c>
      <c r="S579">
        <v>0</v>
      </c>
      <c r="T579">
        <v>0</v>
      </c>
    </row>
    <row r="580" spans="1:20" x14ac:dyDescent="0.3">
      <c r="A580" t="s">
        <v>49</v>
      </c>
      <c r="B580" t="s">
        <v>49</v>
      </c>
      <c r="C580" t="s">
        <v>49</v>
      </c>
      <c r="D580">
        <v>0</v>
      </c>
      <c r="E580">
        <v>0</v>
      </c>
      <c r="F580">
        <v>0</v>
      </c>
      <c r="G580">
        <v>0</v>
      </c>
      <c r="H580">
        <v>0</v>
      </c>
      <c r="I580">
        <v>0</v>
      </c>
      <c r="J580">
        <v>0</v>
      </c>
      <c r="K580">
        <v>0</v>
      </c>
      <c r="L580">
        <v>0</v>
      </c>
      <c r="M580">
        <v>0</v>
      </c>
      <c r="N580">
        <v>0</v>
      </c>
      <c r="O580">
        <v>0</v>
      </c>
      <c r="P580">
        <v>0</v>
      </c>
      <c r="Q580">
        <v>0</v>
      </c>
      <c r="R580">
        <v>0</v>
      </c>
      <c r="S580">
        <v>0</v>
      </c>
      <c r="T580">
        <v>0</v>
      </c>
    </row>
    <row r="581" spans="1:20" x14ac:dyDescent="0.3">
      <c r="A581" t="s">
        <v>49</v>
      </c>
      <c r="B581" t="s">
        <v>49</v>
      </c>
      <c r="C581" t="s">
        <v>49</v>
      </c>
      <c r="D581">
        <v>0</v>
      </c>
      <c r="E581">
        <v>0</v>
      </c>
      <c r="F581">
        <v>0</v>
      </c>
      <c r="G581">
        <v>0</v>
      </c>
      <c r="H581">
        <v>0</v>
      </c>
      <c r="I581">
        <v>0</v>
      </c>
      <c r="J581">
        <v>0</v>
      </c>
      <c r="K581">
        <v>0</v>
      </c>
      <c r="L581">
        <v>0</v>
      </c>
      <c r="M581">
        <v>0</v>
      </c>
      <c r="N581">
        <v>0</v>
      </c>
      <c r="O581">
        <v>0</v>
      </c>
      <c r="P581">
        <v>0</v>
      </c>
      <c r="Q581">
        <v>0</v>
      </c>
      <c r="R581">
        <v>0</v>
      </c>
      <c r="S581">
        <v>0</v>
      </c>
      <c r="T581">
        <v>0</v>
      </c>
    </row>
    <row r="582" spans="1:20" x14ac:dyDescent="0.3">
      <c r="A582" t="s">
        <v>49</v>
      </c>
      <c r="B582" t="s">
        <v>49</v>
      </c>
      <c r="C582" t="s">
        <v>49</v>
      </c>
      <c r="D582">
        <v>0</v>
      </c>
      <c r="E582">
        <v>0</v>
      </c>
      <c r="F582">
        <v>0</v>
      </c>
      <c r="G582">
        <v>0</v>
      </c>
      <c r="H582">
        <v>0</v>
      </c>
      <c r="I582">
        <v>0</v>
      </c>
      <c r="J582">
        <v>0</v>
      </c>
      <c r="K582">
        <v>0</v>
      </c>
      <c r="L582">
        <v>0</v>
      </c>
      <c r="M582">
        <v>0</v>
      </c>
      <c r="N582">
        <v>0</v>
      </c>
      <c r="O582">
        <v>0</v>
      </c>
      <c r="P582">
        <v>0</v>
      </c>
      <c r="Q582">
        <v>0</v>
      </c>
      <c r="R582">
        <v>0</v>
      </c>
      <c r="S582">
        <v>0</v>
      </c>
      <c r="T582">
        <v>0</v>
      </c>
    </row>
    <row r="583" spans="1:20" x14ac:dyDescent="0.3">
      <c r="A583" t="s">
        <v>49</v>
      </c>
      <c r="B583" t="s">
        <v>49</v>
      </c>
      <c r="C583" t="s">
        <v>49</v>
      </c>
      <c r="D583">
        <v>0</v>
      </c>
      <c r="E583">
        <v>0</v>
      </c>
      <c r="F583">
        <v>0</v>
      </c>
      <c r="G583">
        <v>0</v>
      </c>
      <c r="H583">
        <v>0</v>
      </c>
      <c r="I583">
        <v>0</v>
      </c>
      <c r="J583">
        <v>0</v>
      </c>
      <c r="K583">
        <v>0</v>
      </c>
      <c r="L583">
        <v>0</v>
      </c>
      <c r="M583">
        <v>0</v>
      </c>
      <c r="N583">
        <v>0</v>
      </c>
      <c r="O583">
        <v>0</v>
      </c>
      <c r="P583">
        <v>0</v>
      </c>
      <c r="Q583">
        <v>0</v>
      </c>
      <c r="R583">
        <v>0</v>
      </c>
      <c r="S583">
        <v>0</v>
      </c>
      <c r="T583">
        <v>0</v>
      </c>
    </row>
    <row r="584" spans="1:20" x14ac:dyDescent="0.3">
      <c r="A584" t="s">
        <v>49</v>
      </c>
      <c r="B584" t="s">
        <v>49</v>
      </c>
      <c r="C584" t="s">
        <v>49</v>
      </c>
      <c r="D584">
        <v>0</v>
      </c>
      <c r="E584">
        <v>0</v>
      </c>
      <c r="F584">
        <v>0</v>
      </c>
      <c r="G584">
        <v>0</v>
      </c>
      <c r="H584">
        <v>0</v>
      </c>
      <c r="I584">
        <v>0</v>
      </c>
      <c r="J584">
        <v>0</v>
      </c>
      <c r="K584">
        <v>0</v>
      </c>
      <c r="L584">
        <v>0</v>
      </c>
      <c r="M584">
        <v>0</v>
      </c>
      <c r="N584">
        <v>0</v>
      </c>
      <c r="O584">
        <v>0</v>
      </c>
      <c r="P584">
        <v>0</v>
      </c>
      <c r="Q584">
        <v>0</v>
      </c>
      <c r="R584">
        <v>0</v>
      </c>
      <c r="S584">
        <v>0</v>
      </c>
      <c r="T584">
        <v>0</v>
      </c>
    </row>
    <row r="585" spans="1:20" x14ac:dyDescent="0.3">
      <c r="A585" t="s">
        <v>49</v>
      </c>
      <c r="B585" t="s">
        <v>49</v>
      </c>
      <c r="C585" t="s">
        <v>49</v>
      </c>
      <c r="D585">
        <v>0</v>
      </c>
      <c r="E585">
        <v>0</v>
      </c>
      <c r="F585">
        <v>0</v>
      </c>
      <c r="G585">
        <v>0</v>
      </c>
      <c r="H585">
        <v>0</v>
      </c>
      <c r="I585">
        <v>0</v>
      </c>
      <c r="J585">
        <v>0</v>
      </c>
      <c r="K585">
        <v>0</v>
      </c>
      <c r="L585">
        <v>0</v>
      </c>
      <c r="M585">
        <v>0</v>
      </c>
      <c r="N585">
        <v>0</v>
      </c>
      <c r="O585">
        <v>0</v>
      </c>
      <c r="P585">
        <v>0</v>
      </c>
      <c r="Q585">
        <v>0</v>
      </c>
      <c r="R585">
        <v>0</v>
      </c>
      <c r="S585">
        <v>0</v>
      </c>
      <c r="T585">
        <v>0</v>
      </c>
    </row>
    <row r="586" spans="1:20" x14ac:dyDescent="0.3">
      <c r="A586" t="s">
        <v>49</v>
      </c>
      <c r="B586" t="s">
        <v>49</v>
      </c>
      <c r="C586" t="s">
        <v>49</v>
      </c>
      <c r="D586">
        <v>0</v>
      </c>
      <c r="E586">
        <v>0</v>
      </c>
      <c r="F586">
        <v>0</v>
      </c>
      <c r="G586">
        <v>0</v>
      </c>
      <c r="H586">
        <v>0</v>
      </c>
      <c r="I586">
        <v>0</v>
      </c>
      <c r="J586">
        <v>0</v>
      </c>
      <c r="K586">
        <v>0</v>
      </c>
      <c r="L586">
        <v>0</v>
      </c>
      <c r="M586">
        <v>0</v>
      </c>
      <c r="N586">
        <v>0</v>
      </c>
      <c r="O586">
        <v>0</v>
      </c>
      <c r="P586">
        <v>0</v>
      </c>
      <c r="Q586">
        <v>0</v>
      </c>
      <c r="R586">
        <v>0</v>
      </c>
      <c r="S586">
        <v>0</v>
      </c>
      <c r="T586">
        <v>0</v>
      </c>
    </row>
    <row r="587" spans="1:20" x14ac:dyDescent="0.3">
      <c r="A587" t="s">
        <v>49</v>
      </c>
      <c r="B587" t="s">
        <v>49</v>
      </c>
      <c r="C587" t="s">
        <v>49</v>
      </c>
      <c r="D587">
        <v>0</v>
      </c>
      <c r="E587">
        <v>0</v>
      </c>
      <c r="F587">
        <v>0</v>
      </c>
      <c r="G587">
        <v>0</v>
      </c>
      <c r="H587">
        <v>0</v>
      </c>
      <c r="I587">
        <v>0</v>
      </c>
      <c r="J587">
        <v>0</v>
      </c>
      <c r="K587">
        <v>0</v>
      </c>
      <c r="L587">
        <v>0</v>
      </c>
      <c r="M587">
        <v>0</v>
      </c>
      <c r="N587">
        <v>0</v>
      </c>
      <c r="O587">
        <v>0</v>
      </c>
      <c r="P587">
        <v>0</v>
      </c>
      <c r="Q587">
        <v>0</v>
      </c>
      <c r="R587">
        <v>0</v>
      </c>
      <c r="S587">
        <v>0</v>
      </c>
      <c r="T587">
        <v>0</v>
      </c>
    </row>
    <row r="588" spans="1:20" x14ac:dyDescent="0.3">
      <c r="A588" t="s">
        <v>49</v>
      </c>
      <c r="B588" t="s">
        <v>49</v>
      </c>
      <c r="C588" t="s">
        <v>49</v>
      </c>
      <c r="D588">
        <v>0</v>
      </c>
      <c r="E588">
        <v>0</v>
      </c>
      <c r="F588">
        <v>0</v>
      </c>
      <c r="G588">
        <v>0</v>
      </c>
      <c r="H588">
        <v>0</v>
      </c>
      <c r="I588">
        <v>0</v>
      </c>
      <c r="J588">
        <v>0</v>
      </c>
      <c r="K588">
        <v>0</v>
      </c>
      <c r="L588">
        <v>0</v>
      </c>
      <c r="M588">
        <v>0</v>
      </c>
      <c r="N588">
        <v>0</v>
      </c>
      <c r="O588">
        <v>0</v>
      </c>
      <c r="P588">
        <v>0</v>
      </c>
      <c r="Q588">
        <v>0</v>
      </c>
      <c r="R588">
        <v>0</v>
      </c>
      <c r="S588">
        <v>0</v>
      </c>
      <c r="T588">
        <v>0</v>
      </c>
    </row>
    <row r="589" spans="1:20" x14ac:dyDescent="0.3">
      <c r="A589" t="s">
        <v>49</v>
      </c>
      <c r="B589" t="s">
        <v>49</v>
      </c>
      <c r="C589" t="s">
        <v>49</v>
      </c>
      <c r="D589">
        <v>0</v>
      </c>
      <c r="E589">
        <v>0</v>
      </c>
      <c r="F589">
        <v>0</v>
      </c>
      <c r="G589">
        <v>0</v>
      </c>
      <c r="H589">
        <v>0</v>
      </c>
      <c r="I589">
        <v>0</v>
      </c>
      <c r="J589">
        <v>0</v>
      </c>
      <c r="K589">
        <v>0</v>
      </c>
      <c r="L589">
        <v>0</v>
      </c>
      <c r="M589">
        <v>0</v>
      </c>
      <c r="N589">
        <v>0</v>
      </c>
      <c r="O589">
        <v>0</v>
      </c>
      <c r="P589">
        <v>0</v>
      </c>
      <c r="Q589">
        <v>0</v>
      </c>
      <c r="R589">
        <v>0</v>
      </c>
      <c r="S589">
        <v>0</v>
      </c>
      <c r="T589">
        <v>0</v>
      </c>
    </row>
    <row r="590" spans="1:20" x14ac:dyDescent="0.3">
      <c r="A590" t="s">
        <v>49</v>
      </c>
      <c r="B590" t="s">
        <v>49</v>
      </c>
      <c r="C590" t="s">
        <v>49</v>
      </c>
      <c r="D590">
        <v>0</v>
      </c>
      <c r="E590">
        <v>0</v>
      </c>
      <c r="F590">
        <v>0</v>
      </c>
      <c r="G590">
        <v>0</v>
      </c>
      <c r="H590">
        <v>0</v>
      </c>
      <c r="I590">
        <v>0</v>
      </c>
      <c r="J590">
        <v>0</v>
      </c>
      <c r="K590">
        <v>0</v>
      </c>
      <c r="L590">
        <v>0</v>
      </c>
      <c r="M590">
        <v>0</v>
      </c>
      <c r="N590">
        <v>0</v>
      </c>
      <c r="O590">
        <v>0</v>
      </c>
      <c r="P590">
        <v>0</v>
      </c>
      <c r="Q590">
        <v>0</v>
      </c>
      <c r="R590">
        <v>0</v>
      </c>
      <c r="S590">
        <v>0</v>
      </c>
      <c r="T590">
        <v>0</v>
      </c>
    </row>
    <row r="591" spans="1:20" x14ac:dyDescent="0.3">
      <c r="A591" t="s">
        <v>49</v>
      </c>
      <c r="B591" t="s">
        <v>49</v>
      </c>
      <c r="C591" t="s">
        <v>49</v>
      </c>
      <c r="D591">
        <v>0</v>
      </c>
      <c r="E591">
        <v>0</v>
      </c>
      <c r="F591">
        <v>0</v>
      </c>
      <c r="G591">
        <v>0</v>
      </c>
      <c r="H591">
        <v>0</v>
      </c>
      <c r="I591">
        <v>0</v>
      </c>
      <c r="J591">
        <v>0</v>
      </c>
      <c r="K591">
        <v>0</v>
      </c>
      <c r="L591">
        <v>0</v>
      </c>
      <c r="M591">
        <v>0</v>
      </c>
      <c r="N591">
        <v>0</v>
      </c>
      <c r="O591">
        <v>0</v>
      </c>
      <c r="P591">
        <v>0</v>
      </c>
      <c r="Q591">
        <v>0</v>
      </c>
      <c r="R591">
        <v>0</v>
      </c>
      <c r="S591">
        <v>0</v>
      </c>
      <c r="T591">
        <v>0</v>
      </c>
    </row>
    <row r="592" spans="1:20" x14ac:dyDescent="0.3">
      <c r="A592" t="s">
        <v>49</v>
      </c>
      <c r="B592" t="s">
        <v>49</v>
      </c>
      <c r="C592" t="s">
        <v>49</v>
      </c>
      <c r="D592">
        <v>0</v>
      </c>
      <c r="E592">
        <v>0</v>
      </c>
      <c r="F592">
        <v>0</v>
      </c>
      <c r="G592">
        <v>0</v>
      </c>
      <c r="H592">
        <v>0</v>
      </c>
      <c r="I592">
        <v>0</v>
      </c>
      <c r="J592">
        <v>0</v>
      </c>
      <c r="K592">
        <v>0</v>
      </c>
      <c r="L592">
        <v>0</v>
      </c>
      <c r="M592">
        <v>0</v>
      </c>
      <c r="N592">
        <v>0</v>
      </c>
      <c r="O592">
        <v>0</v>
      </c>
      <c r="P592">
        <v>0</v>
      </c>
      <c r="Q592">
        <v>0</v>
      </c>
      <c r="R592">
        <v>0</v>
      </c>
      <c r="S592">
        <v>0</v>
      </c>
      <c r="T592">
        <v>0</v>
      </c>
    </row>
    <row r="593" spans="1:20" x14ac:dyDescent="0.3">
      <c r="A593" t="s">
        <v>49</v>
      </c>
      <c r="B593" t="s">
        <v>49</v>
      </c>
      <c r="C593" t="s">
        <v>49</v>
      </c>
      <c r="D593">
        <v>0</v>
      </c>
      <c r="E593">
        <v>0</v>
      </c>
      <c r="F593">
        <v>0</v>
      </c>
      <c r="G593">
        <v>0</v>
      </c>
      <c r="H593">
        <v>0</v>
      </c>
      <c r="I593">
        <v>0</v>
      </c>
      <c r="J593">
        <v>0</v>
      </c>
      <c r="K593">
        <v>0</v>
      </c>
      <c r="L593">
        <v>0</v>
      </c>
      <c r="M593">
        <v>0</v>
      </c>
      <c r="N593">
        <v>0</v>
      </c>
      <c r="O593">
        <v>0</v>
      </c>
      <c r="P593">
        <v>0</v>
      </c>
      <c r="Q593">
        <v>0</v>
      </c>
      <c r="R593">
        <v>0</v>
      </c>
      <c r="S593">
        <v>0</v>
      </c>
      <c r="T593">
        <v>0</v>
      </c>
    </row>
    <row r="594" spans="1:20" x14ac:dyDescent="0.3">
      <c r="A594" t="s">
        <v>49</v>
      </c>
      <c r="B594" t="s">
        <v>49</v>
      </c>
      <c r="C594" t="s">
        <v>49</v>
      </c>
      <c r="D594">
        <v>0</v>
      </c>
      <c r="E594">
        <v>0</v>
      </c>
      <c r="F594">
        <v>0</v>
      </c>
      <c r="G594">
        <v>0</v>
      </c>
      <c r="H594">
        <v>0</v>
      </c>
      <c r="I594">
        <v>0</v>
      </c>
      <c r="J594">
        <v>0</v>
      </c>
      <c r="K594">
        <v>0</v>
      </c>
      <c r="L594">
        <v>0</v>
      </c>
      <c r="M594">
        <v>0</v>
      </c>
      <c r="N594">
        <v>0</v>
      </c>
      <c r="O594">
        <v>0</v>
      </c>
      <c r="P594">
        <v>0</v>
      </c>
      <c r="Q594">
        <v>0</v>
      </c>
      <c r="R594">
        <v>0</v>
      </c>
      <c r="S594">
        <v>0</v>
      </c>
      <c r="T594">
        <v>0</v>
      </c>
    </row>
    <row r="595" spans="1:20" x14ac:dyDescent="0.3">
      <c r="A595" t="s">
        <v>49</v>
      </c>
      <c r="B595" t="s">
        <v>49</v>
      </c>
      <c r="C595" t="s">
        <v>49</v>
      </c>
      <c r="D595">
        <v>0</v>
      </c>
      <c r="E595">
        <v>0</v>
      </c>
      <c r="F595">
        <v>0</v>
      </c>
      <c r="G595">
        <v>0</v>
      </c>
      <c r="H595">
        <v>0</v>
      </c>
      <c r="I595">
        <v>0</v>
      </c>
      <c r="J595">
        <v>0</v>
      </c>
      <c r="K595">
        <v>0</v>
      </c>
      <c r="L595">
        <v>0</v>
      </c>
      <c r="M595">
        <v>0</v>
      </c>
      <c r="N595">
        <v>0</v>
      </c>
      <c r="O595">
        <v>0</v>
      </c>
      <c r="P595">
        <v>0</v>
      </c>
      <c r="Q595">
        <v>0</v>
      </c>
      <c r="R595">
        <v>0</v>
      </c>
      <c r="S595">
        <v>0</v>
      </c>
      <c r="T595">
        <v>0</v>
      </c>
    </row>
    <row r="596" spans="1:20" x14ac:dyDescent="0.3">
      <c r="A596" t="s">
        <v>49</v>
      </c>
      <c r="B596" t="s">
        <v>49</v>
      </c>
      <c r="C596" t="s">
        <v>49</v>
      </c>
      <c r="D596">
        <v>0</v>
      </c>
      <c r="E596">
        <v>0</v>
      </c>
      <c r="F596">
        <v>0</v>
      </c>
      <c r="G596">
        <v>0</v>
      </c>
      <c r="H596">
        <v>0</v>
      </c>
      <c r="I596">
        <v>0</v>
      </c>
      <c r="J596">
        <v>0</v>
      </c>
      <c r="K596">
        <v>0</v>
      </c>
      <c r="L596">
        <v>0</v>
      </c>
      <c r="M596">
        <v>0</v>
      </c>
      <c r="N596">
        <v>0</v>
      </c>
      <c r="O596">
        <v>0</v>
      </c>
      <c r="P596">
        <v>0</v>
      </c>
      <c r="Q596">
        <v>0</v>
      </c>
      <c r="R596">
        <v>0</v>
      </c>
      <c r="S596">
        <v>0</v>
      </c>
      <c r="T596">
        <v>0</v>
      </c>
    </row>
    <row r="597" spans="1:20" x14ac:dyDescent="0.3">
      <c r="A597" t="s">
        <v>49</v>
      </c>
      <c r="B597" t="s">
        <v>49</v>
      </c>
      <c r="C597" t="s">
        <v>49</v>
      </c>
      <c r="D597">
        <v>0</v>
      </c>
      <c r="E597">
        <v>0</v>
      </c>
      <c r="F597">
        <v>0</v>
      </c>
      <c r="G597">
        <v>0</v>
      </c>
      <c r="H597">
        <v>0</v>
      </c>
      <c r="I597">
        <v>0</v>
      </c>
      <c r="J597">
        <v>0</v>
      </c>
      <c r="K597">
        <v>0</v>
      </c>
      <c r="L597">
        <v>0</v>
      </c>
      <c r="M597">
        <v>0</v>
      </c>
      <c r="N597">
        <v>0</v>
      </c>
      <c r="O597">
        <v>0</v>
      </c>
      <c r="P597">
        <v>0</v>
      </c>
      <c r="Q597">
        <v>0</v>
      </c>
      <c r="R597">
        <v>0</v>
      </c>
      <c r="S597">
        <v>0</v>
      </c>
      <c r="T597">
        <v>0</v>
      </c>
    </row>
    <row r="598" spans="1:20" x14ac:dyDescent="0.3">
      <c r="A598" t="s">
        <v>49</v>
      </c>
      <c r="B598" t="s">
        <v>49</v>
      </c>
      <c r="C598" t="s">
        <v>49</v>
      </c>
      <c r="D598">
        <v>0</v>
      </c>
      <c r="E598">
        <v>0</v>
      </c>
      <c r="F598">
        <v>0</v>
      </c>
      <c r="G598">
        <v>0</v>
      </c>
      <c r="H598">
        <v>0</v>
      </c>
      <c r="I598">
        <v>0</v>
      </c>
      <c r="J598">
        <v>0</v>
      </c>
      <c r="K598">
        <v>0</v>
      </c>
      <c r="L598">
        <v>0</v>
      </c>
      <c r="M598">
        <v>0</v>
      </c>
      <c r="N598">
        <v>0</v>
      </c>
      <c r="O598">
        <v>0</v>
      </c>
      <c r="P598">
        <v>0</v>
      </c>
      <c r="Q598">
        <v>0</v>
      </c>
      <c r="R598">
        <v>0</v>
      </c>
      <c r="S598">
        <v>0</v>
      </c>
      <c r="T598">
        <v>0</v>
      </c>
    </row>
    <row r="599" spans="1:20" x14ac:dyDescent="0.3">
      <c r="A599" t="s">
        <v>49</v>
      </c>
      <c r="B599" t="s">
        <v>49</v>
      </c>
      <c r="C599" t="s">
        <v>49</v>
      </c>
      <c r="D599">
        <v>0</v>
      </c>
      <c r="E599">
        <v>0</v>
      </c>
      <c r="F599">
        <v>0</v>
      </c>
      <c r="G599">
        <v>0</v>
      </c>
      <c r="H599">
        <v>0</v>
      </c>
      <c r="I599">
        <v>0</v>
      </c>
      <c r="J599">
        <v>0</v>
      </c>
      <c r="K599">
        <v>0</v>
      </c>
      <c r="L599">
        <v>0</v>
      </c>
      <c r="M599">
        <v>0</v>
      </c>
      <c r="N599">
        <v>0</v>
      </c>
      <c r="O599">
        <v>0</v>
      </c>
      <c r="P599">
        <v>0</v>
      </c>
      <c r="Q599">
        <v>0</v>
      </c>
      <c r="R599">
        <v>0</v>
      </c>
      <c r="S599">
        <v>0</v>
      </c>
      <c r="T599">
        <v>0</v>
      </c>
    </row>
    <row r="600" spans="1:20" x14ac:dyDescent="0.3">
      <c r="A600" t="s">
        <v>49</v>
      </c>
      <c r="B600" t="s">
        <v>49</v>
      </c>
      <c r="C600" t="s">
        <v>49</v>
      </c>
      <c r="D600">
        <v>0</v>
      </c>
      <c r="E600">
        <v>0</v>
      </c>
      <c r="F600">
        <v>0</v>
      </c>
      <c r="G600">
        <v>0</v>
      </c>
      <c r="H600">
        <v>0</v>
      </c>
      <c r="I600">
        <v>0</v>
      </c>
      <c r="J600">
        <v>0</v>
      </c>
      <c r="K600">
        <v>0</v>
      </c>
      <c r="L600">
        <v>0</v>
      </c>
      <c r="M600">
        <v>0</v>
      </c>
      <c r="N600">
        <v>0</v>
      </c>
      <c r="O600">
        <v>0</v>
      </c>
      <c r="P600">
        <v>0</v>
      </c>
      <c r="Q600">
        <v>0</v>
      </c>
      <c r="R600">
        <v>0</v>
      </c>
      <c r="S600">
        <v>0</v>
      </c>
      <c r="T600">
        <v>0</v>
      </c>
    </row>
    <row r="601" spans="1:20" x14ac:dyDescent="0.3">
      <c r="A601" t="s">
        <v>49</v>
      </c>
      <c r="B601" t="s">
        <v>49</v>
      </c>
      <c r="C601" t="s">
        <v>49</v>
      </c>
      <c r="D601">
        <v>0</v>
      </c>
      <c r="E601">
        <v>0</v>
      </c>
      <c r="F601">
        <v>0</v>
      </c>
      <c r="G601">
        <v>0</v>
      </c>
      <c r="H601">
        <v>0</v>
      </c>
      <c r="I601">
        <v>0</v>
      </c>
      <c r="J601">
        <v>0</v>
      </c>
      <c r="K601">
        <v>0</v>
      </c>
      <c r="L601">
        <v>0</v>
      </c>
      <c r="M601">
        <v>0</v>
      </c>
      <c r="N601">
        <v>0</v>
      </c>
      <c r="O601">
        <v>0</v>
      </c>
      <c r="P601">
        <v>0</v>
      </c>
      <c r="Q601">
        <v>0</v>
      </c>
      <c r="R601">
        <v>0</v>
      </c>
      <c r="S601">
        <v>0</v>
      </c>
      <c r="T601">
        <v>0</v>
      </c>
    </row>
    <row r="602" spans="1:20" x14ac:dyDescent="0.3">
      <c r="A602" t="s">
        <v>49</v>
      </c>
      <c r="B602" t="s">
        <v>49</v>
      </c>
      <c r="C602" t="s">
        <v>49</v>
      </c>
      <c r="D602">
        <v>0</v>
      </c>
      <c r="E602">
        <v>0</v>
      </c>
      <c r="F602">
        <v>0</v>
      </c>
      <c r="G602">
        <v>0</v>
      </c>
      <c r="H602">
        <v>0</v>
      </c>
      <c r="I602">
        <v>0</v>
      </c>
      <c r="J602">
        <v>0</v>
      </c>
      <c r="K602">
        <v>0</v>
      </c>
      <c r="L602">
        <v>0</v>
      </c>
      <c r="M602">
        <v>0</v>
      </c>
      <c r="N602">
        <v>0</v>
      </c>
      <c r="O602">
        <v>0</v>
      </c>
      <c r="P602">
        <v>0</v>
      </c>
      <c r="Q602">
        <v>0</v>
      </c>
      <c r="R602">
        <v>0</v>
      </c>
      <c r="S602">
        <v>0</v>
      </c>
      <c r="T602">
        <v>0</v>
      </c>
    </row>
    <row r="603" spans="1:20" x14ac:dyDescent="0.3">
      <c r="A603" t="s">
        <v>49</v>
      </c>
      <c r="B603" t="s">
        <v>49</v>
      </c>
      <c r="C603" t="s">
        <v>49</v>
      </c>
      <c r="D603">
        <v>0</v>
      </c>
      <c r="E603">
        <v>0</v>
      </c>
      <c r="F603">
        <v>0</v>
      </c>
      <c r="G603">
        <v>0</v>
      </c>
      <c r="H603">
        <v>0</v>
      </c>
      <c r="I603">
        <v>0</v>
      </c>
      <c r="J603">
        <v>0</v>
      </c>
      <c r="K603">
        <v>0</v>
      </c>
      <c r="L603">
        <v>0</v>
      </c>
      <c r="M603">
        <v>0</v>
      </c>
      <c r="N603">
        <v>0</v>
      </c>
      <c r="O603">
        <v>0</v>
      </c>
      <c r="P603">
        <v>0</v>
      </c>
      <c r="Q603">
        <v>0</v>
      </c>
      <c r="R603">
        <v>0</v>
      </c>
      <c r="S603">
        <v>0</v>
      </c>
      <c r="T603">
        <v>0</v>
      </c>
    </row>
    <row r="604" spans="1:20" x14ac:dyDescent="0.3">
      <c r="A604" t="s">
        <v>49</v>
      </c>
      <c r="B604" t="s">
        <v>49</v>
      </c>
      <c r="C604" t="s">
        <v>49</v>
      </c>
      <c r="D604">
        <v>0</v>
      </c>
      <c r="E604">
        <v>0</v>
      </c>
      <c r="F604">
        <v>0</v>
      </c>
      <c r="G604">
        <v>0</v>
      </c>
      <c r="H604">
        <v>0</v>
      </c>
      <c r="I604">
        <v>0</v>
      </c>
      <c r="J604">
        <v>0</v>
      </c>
      <c r="K604">
        <v>0</v>
      </c>
      <c r="L604">
        <v>0</v>
      </c>
      <c r="M604">
        <v>0</v>
      </c>
      <c r="N604">
        <v>0</v>
      </c>
      <c r="O604">
        <v>0</v>
      </c>
      <c r="P604">
        <v>0</v>
      </c>
      <c r="Q604">
        <v>0</v>
      </c>
      <c r="R604">
        <v>0</v>
      </c>
      <c r="S604">
        <v>0</v>
      </c>
      <c r="T604">
        <v>0</v>
      </c>
    </row>
    <row r="605" spans="1:20" x14ac:dyDescent="0.3">
      <c r="A605" t="s">
        <v>49</v>
      </c>
      <c r="B605" t="s">
        <v>49</v>
      </c>
      <c r="C605" t="s">
        <v>49</v>
      </c>
      <c r="D605">
        <v>0</v>
      </c>
      <c r="E605">
        <v>0</v>
      </c>
      <c r="F605">
        <v>0</v>
      </c>
      <c r="G605">
        <v>0</v>
      </c>
      <c r="H605">
        <v>0</v>
      </c>
      <c r="I605">
        <v>0</v>
      </c>
      <c r="J605">
        <v>0</v>
      </c>
      <c r="K605">
        <v>0</v>
      </c>
      <c r="L605">
        <v>0</v>
      </c>
      <c r="M605">
        <v>0</v>
      </c>
      <c r="N605">
        <v>0</v>
      </c>
      <c r="O605">
        <v>0</v>
      </c>
      <c r="P605">
        <v>0</v>
      </c>
      <c r="Q605">
        <v>0</v>
      </c>
      <c r="R605">
        <v>0</v>
      </c>
      <c r="S605">
        <v>0</v>
      </c>
      <c r="T605">
        <v>0</v>
      </c>
    </row>
    <row r="606" spans="1:20" x14ac:dyDescent="0.3">
      <c r="A606" t="s">
        <v>49</v>
      </c>
      <c r="B606" t="s">
        <v>49</v>
      </c>
      <c r="C606" t="s">
        <v>49</v>
      </c>
      <c r="D606">
        <v>0</v>
      </c>
      <c r="E606">
        <v>0</v>
      </c>
      <c r="F606">
        <v>0</v>
      </c>
      <c r="G606">
        <v>0</v>
      </c>
      <c r="H606">
        <v>0</v>
      </c>
      <c r="I606">
        <v>0</v>
      </c>
      <c r="J606">
        <v>0</v>
      </c>
      <c r="K606">
        <v>0</v>
      </c>
      <c r="L606">
        <v>0</v>
      </c>
      <c r="M606">
        <v>0</v>
      </c>
      <c r="N606">
        <v>0</v>
      </c>
      <c r="O606">
        <v>0</v>
      </c>
      <c r="P606">
        <v>0</v>
      </c>
      <c r="Q606">
        <v>0</v>
      </c>
      <c r="R606">
        <v>0</v>
      </c>
      <c r="S606">
        <v>0</v>
      </c>
      <c r="T606">
        <v>0</v>
      </c>
    </row>
    <row r="607" spans="1:20" x14ac:dyDescent="0.3">
      <c r="A607" t="s">
        <v>49</v>
      </c>
      <c r="B607" t="s">
        <v>49</v>
      </c>
      <c r="C607" t="s">
        <v>49</v>
      </c>
      <c r="D607">
        <v>0</v>
      </c>
      <c r="E607">
        <v>0</v>
      </c>
      <c r="F607">
        <v>0</v>
      </c>
      <c r="G607">
        <v>0</v>
      </c>
      <c r="H607">
        <v>0</v>
      </c>
      <c r="I607">
        <v>0</v>
      </c>
      <c r="J607">
        <v>0</v>
      </c>
      <c r="K607">
        <v>0</v>
      </c>
      <c r="L607">
        <v>0</v>
      </c>
      <c r="M607">
        <v>0</v>
      </c>
      <c r="N607">
        <v>0</v>
      </c>
      <c r="O607">
        <v>0</v>
      </c>
      <c r="P607">
        <v>0</v>
      </c>
      <c r="Q607">
        <v>0</v>
      </c>
      <c r="R607">
        <v>0</v>
      </c>
      <c r="S607">
        <v>0</v>
      </c>
      <c r="T607">
        <v>0</v>
      </c>
    </row>
    <row r="608" spans="1:20" x14ac:dyDescent="0.3">
      <c r="A608" t="s">
        <v>49</v>
      </c>
      <c r="B608" t="s">
        <v>49</v>
      </c>
      <c r="C608" t="s">
        <v>49</v>
      </c>
      <c r="D608">
        <v>0</v>
      </c>
      <c r="E608">
        <v>0</v>
      </c>
      <c r="F608">
        <v>0</v>
      </c>
      <c r="G608">
        <v>0</v>
      </c>
      <c r="H608">
        <v>0</v>
      </c>
      <c r="I608">
        <v>0</v>
      </c>
      <c r="J608">
        <v>0</v>
      </c>
      <c r="K608">
        <v>0</v>
      </c>
      <c r="L608">
        <v>0</v>
      </c>
      <c r="M608">
        <v>0</v>
      </c>
      <c r="N608">
        <v>0</v>
      </c>
      <c r="O608">
        <v>0</v>
      </c>
      <c r="P608">
        <v>0</v>
      </c>
      <c r="Q608">
        <v>0</v>
      </c>
      <c r="R608">
        <v>0</v>
      </c>
      <c r="S608">
        <v>0</v>
      </c>
      <c r="T608">
        <v>0</v>
      </c>
    </row>
    <row r="609" spans="1:20" x14ac:dyDescent="0.3">
      <c r="A609" t="s">
        <v>49</v>
      </c>
      <c r="B609" t="s">
        <v>49</v>
      </c>
      <c r="C609" t="s">
        <v>49</v>
      </c>
      <c r="D609">
        <v>0</v>
      </c>
      <c r="E609">
        <v>0</v>
      </c>
      <c r="F609">
        <v>0</v>
      </c>
      <c r="G609">
        <v>0</v>
      </c>
      <c r="H609">
        <v>0</v>
      </c>
      <c r="I609">
        <v>0</v>
      </c>
      <c r="J609">
        <v>0</v>
      </c>
      <c r="K609">
        <v>0</v>
      </c>
      <c r="L609">
        <v>0</v>
      </c>
      <c r="M609">
        <v>0</v>
      </c>
      <c r="N609">
        <v>0</v>
      </c>
      <c r="O609">
        <v>0</v>
      </c>
      <c r="P609">
        <v>0</v>
      </c>
      <c r="Q609">
        <v>0</v>
      </c>
      <c r="R609">
        <v>0</v>
      </c>
      <c r="S609">
        <v>0</v>
      </c>
      <c r="T609">
        <v>0</v>
      </c>
    </row>
    <row r="610" spans="1:20" x14ac:dyDescent="0.3">
      <c r="A610" t="s">
        <v>49</v>
      </c>
      <c r="B610" t="s">
        <v>49</v>
      </c>
      <c r="C610" t="s">
        <v>49</v>
      </c>
      <c r="D610">
        <v>0</v>
      </c>
      <c r="E610">
        <v>0</v>
      </c>
      <c r="F610">
        <v>0</v>
      </c>
      <c r="G610">
        <v>0</v>
      </c>
      <c r="H610">
        <v>0</v>
      </c>
      <c r="I610">
        <v>0</v>
      </c>
      <c r="J610">
        <v>0</v>
      </c>
      <c r="K610">
        <v>0</v>
      </c>
      <c r="L610">
        <v>0</v>
      </c>
      <c r="M610">
        <v>0</v>
      </c>
      <c r="N610">
        <v>0</v>
      </c>
      <c r="O610">
        <v>0</v>
      </c>
      <c r="P610">
        <v>0</v>
      </c>
      <c r="Q610">
        <v>0</v>
      </c>
      <c r="R610">
        <v>0</v>
      </c>
      <c r="S610">
        <v>0</v>
      </c>
      <c r="T610">
        <v>0</v>
      </c>
    </row>
    <row r="611" spans="1:20" x14ac:dyDescent="0.3">
      <c r="A611" t="s">
        <v>49</v>
      </c>
      <c r="B611" t="s">
        <v>49</v>
      </c>
      <c r="C611" t="s">
        <v>49</v>
      </c>
      <c r="D611">
        <v>0</v>
      </c>
      <c r="E611">
        <v>0</v>
      </c>
      <c r="F611">
        <v>0</v>
      </c>
      <c r="G611">
        <v>0</v>
      </c>
      <c r="H611">
        <v>0</v>
      </c>
      <c r="I611">
        <v>0</v>
      </c>
      <c r="J611">
        <v>0</v>
      </c>
      <c r="K611">
        <v>0</v>
      </c>
      <c r="L611">
        <v>0</v>
      </c>
      <c r="M611">
        <v>0</v>
      </c>
      <c r="N611">
        <v>0</v>
      </c>
      <c r="O611">
        <v>0</v>
      </c>
      <c r="P611">
        <v>0</v>
      </c>
      <c r="Q611">
        <v>0</v>
      </c>
      <c r="R611">
        <v>0</v>
      </c>
      <c r="S611">
        <v>0</v>
      </c>
      <c r="T611">
        <v>0</v>
      </c>
    </row>
    <row r="612" spans="1:20" x14ac:dyDescent="0.3">
      <c r="A612" t="s">
        <v>49</v>
      </c>
      <c r="B612" t="s">
        <v>49</v>
      </c>
      <c r="C612" t="s">
        <v>49</v>
      </c>
      <c r="D612">
        <v>0</v>
      </c>
      <c r="E612">
        <v>0</v>
      </c>
      <c r="F612">
        <v>0</v>
      </c>
      <c r="G612">
        <v>0</v>
      </c>
      <c r="H612">
        <v>0</v>
      </c>
      <c r="I612">
        <v>0</v>
      </c>
      <c r="J612">
        <v>0</v>
      </c>
      <c r="K612">
        <v>0</v>
      </c>
      <c r="L612">
        <v>0</v>
      </c>
      <c r="M612">
        <v>0</v>
      </c>
      <c r="N612">
        <v>0</v>
      </c>
      <c r="O612">
        <v>0</v>
      </c>
      <c r="P612">
        <v>0</v>
      </c>
      <c r="Q612">
        <v>0</v>
      </c>
      <c r="R612">
        <v>0</v>
      </c>
      <c r="S612">
        <v>0</v>
      </c>
      <c r="T612">
        <v>0</v>
      </c>
    </row>
    <row r="613" spans="1:20" x14ac:dyDescent="0.3">
      <c r="A613" t="s">
        <v>49</v>
      </c>
      <c r="B613" t="s">
        <v>49</v>
      </c>
      <c r="C613" t="s">
        <v>49</v>
      </c>
      <c r="D613">
        <v>0</v>
      </c>
      <c r="E613">
        <v>0</v>
      </c>
      <c r="F613">
        <v>0</v>
      </c>
      <c r="G613">
        <v>0</v>
      </c>
      <c r="H613">
        <v>0</v>
      </c>
      <c r="I613">
        <v>0</v>
      </c>
      <c r="J613">
        <v>0</v>
      </c>
      <c r="K613">
        <v>0</v>
      </c>
      <c r="L613">
        <v>0</v>
      </c>
      <c r="M613">
        <v>0</v>
      </c>
      <c r="N613">
        <v>0</v>
      </c>
      <c r="O613">
        <v>0</v>
      </c>
      <c r="P613">
        <v>0</v>
      </c>
      <c r="Q613">
        <v>0</v>
      </c>
      <c r="R613">
        <v>0</v>
      </c>
      <c r="S613">
        <v>0</v>
      </c>
      <c r="T613">
        <v>0</v>
      </c>
    </row>
    <row r="614" spans="1:20" x14ac:dyDescent="0.3">
      <c r="A614" t="s">
        <v>49</v>
      </c>
      <c r="B614" t="s">
        <v>49</v>
      </c>
      <c r="C614" t="s">
        <v>49</v>
      </c>
      <c r="D614">
        <v>0</v>
      </c>
      <c r="E614">
        <v>0</v>
      </c>
      <c r="F614">
        <v>0</v>
      </c>
      <c r="G614">
        <v>0</v>
      </c>
      <c r="H614">
        <v>0</v>
      </c>
      <c r="I614">
        <v>0</v>
      </c>
      <c r="J614">
        <v>0</v>
      </c>
      <c r="K614">
        <v>0</v>
      </c>
      <c r="L614">
        <v>0</v>
      </c>
      <c r="M614">
        <v>0</v>
      </c>
      <c r="N614">
        <v>0</v>
      </c>
      <c r="O614">
        <v>0</v>
      </c>
      <c r="P614">
        <v>0</v>
      </c>
      <c r="Q614">
        <v>0</v>
      </c>
      <c r="R614">
        <v>0</v>
      </c>
      <c r="S614">
        <v>0</v>
      </c>
      <c r="T614">
        <v>0</v>
      </c>
    </row>
    <row r="615" spans="1:20" x14ac:dyDescent="0.3">
      <c r="A615" t="s">
        <v>49</v>
      </c>
      <c r="B615" t="s">
        <v>49</v>
      </c>
      <c r="C615" t="s">
        <v>49</v>
      </c>
      <c r="D615">
        <v>0</v>
      </c>
      <c r="E615">
        <v>0</v>
      </c>
      <c r="F615">
        <v>0</v>
      </c>
      <c r="G615">
        <v>0</v>
      </c>
      <c r="H615">
        <v>0</v>
      </c>
      <c r="I615">
        <v>0</v>
      </c>
      <c r="J615">
        <v>0</v>
      </c>
      <c r="K615">
        <v>0</v>
      </c>
      <c r="L615">
        <v>0</v>
      </c>
      <c r="M615">
        <v>0</v>
      </c>
      <c r="N615">
        <v>0</v>
      </c>
      <c r="O615">
        <v>0</v>
      </c>
      <c r="P615">
        <v>0</v>
      </c>
      <c r="Q615">
        <v>0</v>
      </c>
      <c r="R615">
        <v>0</v>
      </c>
      <c r="S615">
        <v>0</v>
      </c>
      <c r="T615">
        <v>0</v>
      </c>
    </row>
    <row r="616" spans="1:20" x14ac:dyDescent="0.3">
      <c r="A616" t="s">
        <v>49</v>
      </c>
      <c r="B616" t="s">
        <v>49</v>
      </c>
      <c r="C616" t="s">
        <v>49</v>
      </c>
      <c r="D616">
        <v>0</v>
      </c>
      <c r="E616">
        <v>0</v>
      </c>
      <c r="F616">
        <v>0</v>
      </c>
      <c r="G616">
        <v>0</v>
      </c>
      <c r="H616">
        <v>0</v>
      </c>
      <c r="I616">
        <v>0</v>
      </c>
      <c r="J616">
        <v>0</v>
      </c>
      <c r="K616">
        <v>0</v>
      </c>
      <c r="L616">
        <v>0</v>
      </c>
      <c r="M616">
        <v>0</v>
      </c>
      <c r="N616">
        <v>0</v>
      </c>
      <c r="O616">
        <v>0</v>
      </c>
      <c r="P616">
        <v>0</v>
      </c>
      <c r="Q616">
        <v>0</v>
      </c>
      <c r="R616">
        <v>0</v>
      </c>
      <c r="S616">
        <v>0</v>
      </c>
      <c r="T616">
        <v>0</v>
      </c>
    </row>
    <row r="617" spans="1:20" x14ac:dyDescent="0.3">
      <c r="A617" t="s">
        <v>49</v>
      </c>
      <c r="B617" t="s">
        <v>49</v>
      </c>
      <c r="C617" t="s">
        <v>49</v>
      </c>
      <c r="D617">
        <v>0</v>
      </c>
      <c r="E617">
        <v>0</v>
      </c>
      <c r="F617">
        <v>0</v>
      </c>
      <c r="G617">
        <v>0</v>
      </c>
      <c r="H617">
        <v>0</v>
      </c>
      <c r="I617">
        <v>0</v>
      </c>
      <c r="J617">
        <v>0</v>
      </c>
      <c r="K617">
        <v>0</v>
      </c>
      <c r="L617">
        <v>0</v>
      </c>
      <c r="M617">
        <v>0</v>
      </c>
      <c r="N617">
        <v>0</v>
      </c>
      <c r="O617">
        <v>0</v>
      </c>
      <c r="P617">
        <v>0</v>
      </c>
      <c r="Q617">
        <v>0</v>
      </c>
      <c r="R617">
        <v>0</v>
      </c>
      <c r="S617">
        <v>0</v>
      </c>
      <c r="T617">
        <v>0</v>
      </c>
    </row>
    <row r="618" spans="1:20" x14ac:dyDescent="0.3">
      <c r="A618" t="s">
        <v>49</v>
      </c>
      <c r="B618" t="s">
        <v>49</v>
      </c>
      <c r="C618" t="s">
        <v>49</v>
      </c>
      <c r="D618">
        <v>0</v>
      </c>
      <c r="E618">
        <v>0</v>
      </c>
      <c r="F618">
        <v>0</v>
      </c>
      <c r="G618">
        <v>0</v>
      </c>
      <c r="H618">
        <v>0</v>
      </c>
      <c r="I618">
        <v>0</v>
      </c>
      <c r="J618">
        <v>0</v>
      </c>
      <c r="K618">
        <v>0</v>
      </c>
      <c r="L618">
        <v>0</v>
      </c>
      <c r="M618">
        <v>0</v>
      </c>
      <c r="N618">
        <v>0</v>
      </c>
      <c r="O618">
        <v>0</v>
      </c>
      <c r="P618">
        <v>0</v>
      </c>
      <c r="Q618">
        <v>0</v>
      </c>
      <c r="R618">
        <v>0</v>
      </c>
      <c r="S618">
        <v>0</v>
      </c>
      <c r="T618">
        <v>0</v>
      </c>
    </row>
    <row r="619" spans="1:20" x14ac:dyDescent="0.3">
      <c r="A619" t="s">
        <v>49</v>
      </c>
      <c r="B619" t="s">
        <v>49</v>
      </c>
      <c r="C619" t="s">
        <v>49</v>
      </c>
      <c r="D619">
        <v>0</v>
      </c>
      <c r="E619">
        <v>0</v>
      </c>
      <c r="F619">
        <v>0</v>
      </c>
      <c r="G619">
        <v>0</v>
      </c>
      <c r="H619">
        <v>0</v>
      </c>
      <c r="I619">
        <v>0</v>
      </c>
      <c r="J619">
        <v>0</v>
      </c>
      <c r="K619">
        <v>0</v>
      </c>
      <c r="L619">
        <v>0</v>
      </c>
      <c r="M619">
        <v>0</v>
      </c>
      <c r="N619">
        <v>0</v>
      </c>
      <c r="O619">
        <v>0</v>
      </c>
      <c r="P619">
        <v>0</v>
      </c>
      <c r="Q619">
        <v>0</v>
      </c>
      <c r="R619">
        <v>0</v>
      </c>
      <c r="S619">
        <v>0</v>
      </c>
      <c r="T619">
        <v>0</v>
      </c>
    </row>
    <row r="620" spans="1:20" x14ac:dyDescent="0.3">
      <c r="A620" t="s">
        <v>49</v>
      </c>
      <c r="B620" t="s">
        <v>49</v>
      </c>
      <c r="C620" t="s">
        <v>49</v>
      </c>
      <c r="D620">
        <v>0</v>
      </c>
      <c r="E620">
        <v>0</v>
      </c>
      <c r="F620">
        <v>0</v>
      </c>
      <c r="G620">
        <v>0</v>
      </c>
      <c r="H620">
        <v>0</v>
      </c>
      <c r="I620">
        <v>0</v>
      </c>
      <c r="J620">
        <v>0</v>
      </c>
      <c r="K620">
        <v>0</v>
      </c>
      <c r="L620">
        <v>0</v>
      </c>
      <c r="M620">
        <v>0</v>
      </c>
      <c r="N620">
        <v>0</v>
      </c>
      <c r="O620">
        <v>0</v>
      </c>
      <c r="P620">
        <v>0</v>
      </c>
      <c r="Q620">
        <v>0</v>
      </c>
      <c r="R620">
        <v>0</v>
      </c>
      <c r="S620">
        <v>0</v>
      </c>
      <c r="T620">
        <v>0</v>
      </c>
    </row>
    <row r="621" spans="1:20" x14ac:dyDescent="0.3">
      <c r="A621" t="s">
        <v>49</v>
      </c>
      <c r="B621" t="s">
        <v>49</v>
      </c>
      <c r="C621" t="s">
        <v>49</v>
      </c>
      <c r="D621">
        <v>0</v>
      </c>
      <c r="E621">
        <v>0</v>
      </c>
      <c r="F621">
        <v>0</v>
      </c>
      <c r="G621">
        <v>0</v>
      </c>
      <c r="H621">
        <v>0</v>
      </c>
      <c r="I621">
        <v>0</v>
      </c>
      <c r="J621">
        <v>0</v>
      </c>
      <c r="K621">
        <v>0</v>
      </c>
      <c r="L621">
        <v>0</v>
      </c>
      <c r="M621">
        <v>0</v>
      </c>
      <c r="N621">
        <v>0</v>
      </c>
      <c r="O621">
        <v>0</v>
      </c>
      <c r="P621">
        <v>0</v>
      </c>
      <c r="Q621">
        <v>0</v>
      </c>
      <c r="R621">
        <v>0</v>
      </c>
      <c r="S621">
        <v>0</v>
      </c>
      <c r="T621">
        <v>0</v>
      </c>
    </row>
    <row r="622" spans="1:20" x14ac:dyDescent="0.3">
      <c r="A622" t="s">
        <v>49</v>
      </c>
      <c r="B622" t="s">
        <v>49</v>
      </c>
      <c r="C622" t="s">
        <v>49</v>
      </c>
      <c r="D622">
        <v>0</v>
      </c>
      <c r="E622">
        <v>0</v>
      </c>
      <c r="F622">
        <v>0</v>
      </c>
      <c r="G622">
        <v>0</v>
      </c>
      <c r="H622">
        <v>0</v>
      </c>
      <c r="I622">
        <v>0</v>
      </c>
      <c r="J622">
        <v>0</v>
      </c>
      <c r="K622">
        <v>0</v>
      </c>
      <c r="L622">
        <v>0</v>
      </c>
      <c r="M622">
        <v>0</v>
      </c>
      <c r="N622">
        <v>0</v>
      </c>
      <c r="O622">
        <v>0</v>
      </c>
      <c r="P622">
        <v>0</v>
      </c>
      <c r="Q622">
        <v>0</v>
      </c>
      <c r="R622">
        <v>0</v>
      </c>
      <c r="S622">
        <v>0</v>
      </c>
      <c r="T622">
        <v>0</v>
      </c>
    </row>
    <row r="623" spans="1:20" x14ac:dyDescent="0.3">
      <c r="A623" t="s">
        <v>49</v>
      </c>
      <c r="B623" t="s">
        <v>49</v>
      </c>
      <c r="C623" t="s">
        <v>49</v>
      </c>
      <c r="D623">
        <v>0</v>
      </c>
      <c r="E623">
        <v>0</v>
      </c>
      <c r="F623">
        <v>0</v>
      </c>
      <c r="G623">
        <v>0</v>
      </c>
      <c r="H623">
        <v>0</v>
      </c>
      <c r="I623">
        <v>0</v>
      </c>
      <c r="J623">
        <v>0</v>
      </c>
      <c r="K623">
        <v>0</v>
      </c>
      <c r="L623">
        <v>0</v>
      </c>
      <c r="M623">
        <v>0</v>
      </c>
      <c r="N623">
        <v>0</v>
      </c>
      <c r="O623">
        <v>0</v>
      </c>
      <c r="P623">
        <v>0</v>
      </c>
      <c r="Q623">
        <v>0</v>
      </c>
      <c r="R623">
        <v>0</v>
      </c>
      <c r="S623">
        <v>0</v>
      </c>
      <c r="T623">
        <v>0</v>
      </c>
    </row>
    <row r="624" spans="1:20" x14ac:dyDescent="0.3">
      <c r="A624" t="s">
        <v>49</v>
      </c>
      <c r="B624" t="s">
        <v>49</v>
      </c>
      <c r="C624" t="s">
        <v>49</v>
      </c>
      <c r="D624">
        <v>0</v>
      </c>
      <c r="E624">
        <v>0</v>
      </c>
      <c r="F624">
        <v>0</v>
      </c>
      <c r="G624">
        <v>0</v>
      </c>
      <c r="H624">
        <v>0</v>
      </c>
      <c r="I624">
        <v>0</v>
      </c>
      <c r="J624">
        <v>0</v>
      </c>
      <c r="K624">
        <v>0</v>
      </c>
      <c r="L624">
        <v>0</v>
      </c>
      <c r="M624">
        <v>0</v>
      </c>
      <c r="N624">
        <v>0</v>
      </c>
      <c r="O624">
        <v>0</v>
      </c>
      <c r="P624">
        <v>0</v>
      </c>
      <c r="Q624">
        <v>0</v>
      </c>
      <c r="R624">
        <v>0</v>
      </c>
      <c r="S624">
        <v>0</v>
      </c>
      <c r="T624">
        <v>0</v>
      </c>
    </row>
    <row r="625" spans="1:20" x14ac:dyDescent="0.3">
      <c r="A625" t="s">
        <v>49</v>
      </c>
      <c r="B625" t="s">
        <v>49</v>
      </c>
      <c r="C625" t="s">
        <v>49</v>
      </c>
      <c r="D625">
        <v>0</v>
      </c>
      <c r="E625">
        <v>0</v>
      </c>
      <c r="F625">
        <v>0</v>
      </c>
      <c r="G625">
        <v>0</v>
      </c>
      <c r="H625">
        <v>0</v>
      </c>
      <c r="I625">
        <v>0</v>
      </c>
      <c r="J625">
        <v>0</v>
      </c>
      <c r="K625">
        <v>0</v>
      </c>
      <c r="L625">
        <v>0</v>
      </c>
      <c r="M625">
        <v>0</v>
      </c>
      <c r="N625">
        <v>0</v>
      </c>
      <c r="O625">
        <v>0</v>
      </c>
      <c r="P625">
        <v>0</v>
      </c>
      <c r="Q625">
        <v>0</v>
      </c>
      <c r="R625">
        <v>0</v>
      </c>
      <c r="S625">
        <v>0</v>
      </c>
      <c r="T625">
        <v>0</v>
      </c>
    </row>
    <row r="626" spans="1:20" x14ac:dyDescent="0.3">
      <c r="A626" t="s">
        <v>49</v>
      </c>
      <c r="B626" t="s">
        <v>49</v>
      </c>
      <c r="C626" t="s">
        <v>49</v>
      </c>
      <c r="D626">
        <v>0</v>
      </c>
      <c r="E626">
        <v>0</v>
      </c>
      <c r="F626">
        <v>0</v>
      </c>
      <c r="G626">
        <v>0</v>
      </c>
      <c r="H626">
        <v>0</v>
      </c>
      <c r="I626">
        <v>0</v>
      </c>
      <c r="J626">
        <v>0</v>
      </c>
      <c r="K626">
        <v>0</v>
      </c>
      <c r="L626">
        <v>0</v>
      </c>
      <c r="M626">
        <v>0</v>
      </c>
      <c r="N626">
        <v>0</v>
      </c>
      <c r="O626">
        <v>0</v>
      </c>
      <c r="P626">
        <v>0</v>
      </c>
      <c r="Q626">
        <v>0</v>
      </c>
      <c r="R626">
        <v>0</v>
      </c>
      <c r="S626">
        <v>0</v>
      </c>
      <c r="T626">
        <v>0</v>
      </c>
    </row>
    <row r="627" spans="1:20" x14ac:dyDescent="0.3">
      <c r="A627" t="s">
        <v>49</v>
      </c>
      <c r="B627" t="s">
        <v>49</v>
      </c>
      <c r="C627" t="s">
        <v>49</v>
      </c>
      <c r="D627">
        <v>0</v>
      </c>
      <c r="E627">
        <v>0</v>
      </c>
      <c r="F627">
        <v>0</v>
      </c>
      <c r="G627">
        <v>0</v>
      </c>
      <c r="H627">
        <v>0</v>
      </c>
      <c r="I627">
        <v>0</v>
      </c>
      <c r="J627">
        <v>0</v>
      </c>
      <c r="K627">
        <v>0</v>
      </c>
      <c r="L627">
        <v>0</v>
      </c>
      <c r="M627">
        <v>0</v>
      </c>
      <c r="N627">
        <v>0</v>
      </c>
      <c r="O627">
        <v>0</v>
      </c>
      <c r="P627">
        <v>0</v>
      </c>
      <c r="Q627">
        <v>0</v>
      </c>
      <c r="R627">
        <v>0</v>
      </c>
      <c r="S627">
        <v>0</v>
      </c>
      <c r="T627">
        <v>0</v>
      </c>
    </row>
    <row r="628" spans="1:20" x14ac:dyDescent="0.3">
      <c r="A628" t="s">
        <v>49</v>
      </c>
      <c r="B628" t="s">
        <v>49</v>
      </c>
      <c r="C628" t="s">
        <v>49</v>
      </c>
      <c r="D628">
        <v>0</v>
      </c>
      <c r="E628">
        <v>0</v>
      </c>
      <c r="F628">
        <v>0</v>
      </c>
      <c r="G628">
        <v>0</v>
      </c>
      <c r="H628">
        <v>0</v>
      </c>
      <c r="I628">
        <v>0</v>
      </c>
      <c r="J628">
        <v>0</v>
      </c>
      <c r="K628">
        <v>0</v>
      </c>
      <c r="L628">
        <v>0</v>
      </c>
      <c r="M628">
        <v>0</v>
      </c>
      <c r="N628">
        <v>0</v>
      </c>
      <c r="O628">
        <v>0</v>
      </c>
      <c r="P628">
        <v>0</v>
      </c>
      <c r="Q628">
        <v>0</v>
      </c>
      <c r="R628">
        <v>0</v>
      </c>
      <c r="S628">
        <v>0</v>
      </c>
      <c r="T628">
        <v>0</v>
      </c>
    </row>
    <row r="629" spans="1:20" x14ac:dyDescent="0.3">
      <c r="A629" t="s">
        <v>49</v>
      </c>
      <c r="B629" t="s">
        <v>49</v>
      </c>
      <c r="C629" t="s">
        <v>49</v>
      </c>
      <c r="D629">
        <v>0</v>
      </c>
      <c r="E629">
        <v>0</v>
      </c>
      <c r="F629">
        <v>0</v>
      </c>
      <c r="G629">
        <v>0</v>
      </c>
      <c r="H629">
        <v>0</v>
      </c>
      <c r="I629">
        <v>0</v>
      </c>
      <c r="J629">
        <v>0</v>
      </c>
      <c r="K629">
        <v>0</v>
      </c>
      <c r="L629">
        <v>0</v>
      </c>
      <c r="M629">
        <v>0</v>
      </c>
      <c r="N629">
        <v>0</v>
      </c>
      <c r="O629">
        <v>0</v>
      </c>
      <c r="P629">
        <v>0</v>
      </c>
      <c r="Q629">
        <v>0</v>
      </c>
      <c r="R629">
        <v>0</v>
      </c>
      <c r="S629">
        <v>0</v>
      </c>
      <c r="T629">
        <v>0</v>
      </c>
    </row>
    <row r="630" spans="1:20" x14ac:dyDescent="0.3">
      <c r="A630" t="s">
        <v>49</v>
      </c>
      <c r="B630" t="s">
        <v>49</v>
      </c>
      <c r="C630" t="s">
        <v>49</v>
      </c>
      <c r="D630">
        <v>0</v>
      </c>
      <c r="E630">
        <v>0</v>
      </c>
      <c r="F630">
        <v>0</v>
      </c>
      <c r="G630">
        <v>0</v>
      </c>
      <c r="H630">
        <v>0</v>
      </c>
      <c r="I630">
        <v>0</v>
      </c>
      <c r="J630">
        <v>0</v>
      </c>
      <c r="K630">
        <v>0</v>
      </c>
      <c r="L630">
        <v>0</v>
      </c>
      <c r="M630">
        <v>0</v>
      </c>
      <c r="N630">
        <v>0</v>
      </c>
      <c r="O630">
        <v>0</v>
      </c>
      <c r="P630">
        <v>0</v>
      </c>
      <c r="Q630">
        <v>0</v>
      </c>
      <c r="R630">
        <v>0</v>
      </c>
      <c r="S630">
        <v>0</v>
      </c>
      <c r="T630">
        <v>0</v>
      </c>
    </row>
    <row r="631" spans="1:20" x14ac:dyDescent="0.3">
      <c r="A631" t="s">
        <v>49</v>
      </c>
      <c r="B631" t="s">
        <v>49</v>
      </c>
      <c r="C631" t="s">
        <v>49</v>
      </c>
      <c r="D631">
        <v>0</v>
      </c>
      <c r="E631">
        <v>0</v>
      </c>
      <c r="F631">
        <v>0</v>
      </c>
      <c r="G631">
        <v>0</v>
      </c>
      <c r="H631">
        <v>0</v>
      </c>
      <c r="I631">
        <v>0</v>
      </c>
      <c r="J631">
        <v>0</v>
      </c>
      <c r="K631">
        <v>0</v>
      </c>
      <c r="L631">
        <v>0</v>
      </c>
      <c r="M631">
        <v>0</v>
      </c>
      <c r="N631">
        <v>0</v>
      </c>
      <c r="O631">
        <v>0</v>
      </c>
      <c r="P631">
        <v>0</v>
      </c>
      <c r="Q631">
        <v>0</v>
      </c>
      <c r="R631">
        <v>0</v>
      </c>
      <c r="S631">
        <v>0</v>
      </c>
      <c r="T631">
        <v>0</v>
      </c>
    </row>
    <row r="632" spans="1:20" x14ac:dyDescent="0.3">
      <c r="A632" t="s">
        <v>49</v>
      </c>
      <c r="B632" t="s">
        <v>49</v>
      </c>
      <c r="C632" t="s">
        <v>49</v>
      </c>
      <c r="D632">
        <v>0</v>
      </c>
      <c r="E632">
        <v>0</v>
      </c>
      <c r="F632">
        <v>0</v>
      </c>
      <c r="G632">
        <v>0</v>
      </c>
      <c r="H632">
        <v>0</v>
      </c>
      <c r="I632">
        <v>0</v>
      </c>
      <c r="J632">
        <v>0</v>
      </c>
      <c r="K632">
        <v>0</v>
      </c>
      <c r="L632">
        <v>0</v>
      </c>
      <c r="M632">
        <v>0</v>
      </c>
      <c r="N632">
        <v>0</v>
      </c>
      <c r="O632">
        <v>0</v>
      </c>
      <c r="P632">
        <v>0</v>
      </c>
      <c r="Q632">
        <v>0</v>
      </c>
      <c r="R632">
        <v>0</v>
      </c>
      <c r="S632">
        <v>0</v>
      </c>
      <c r="T632">
        <v>0</v>
      </c>
    </row>
    <row r="633" spans="1:20" x14ac:dyDescent="0.3">
      <c r="A633" t="s">
        <v>49</v>
      </c>
      <c r="B633" t="s">
        <v>49</v>
      </c>
      <c r="C633" t="s">
        <v>49</v>
      </c>
      <c r="D633">
        <v>0</v>
      </c>
      <c r="E633">
        <v>0</v>
      </c>
      <c r="F633">
        <v>0</v>
      </c>
      <c r="G633">
        <v>0</v>
      </c>
      <c r="H633">
        <v>0</v>
      </c>
      <c r="I633">
        <v>0</v>
      </c>
      <c r="J633">
        <v>0</v>
      </c>
      <c r="K633">
        <v>0</v>
      </c>
      <c r="L633">
        <v>0</v>
      </c>
      <c r="M633">
        <v>0</v>
      </c>
      <c r="N633">
        <v>0</v>
      </c>
      <c r="O633">
        <v>0</v>
      </c>
      <c r="P633">
        <v>0</v>
      </c>
      <c r="Q633">
        <v>0</v>
      </c>
      <c r="R633">
        <v>0</v>
      </c>
      <c r="S633">
        <v>0</v>
      </c>
      <c r="T633">
        <v>0</v>
      </c>
    </row>
    <row r="634" spans="1:20" x14ac:dyDescent="0.3">
      <c r="A634" t="s">
        <v>49</v>
      </c>
      <c r="B634" t="s">
        <v>49</v>
      </c>
      <c r="C634" t="s">
        <v>49</v>
      </c>
      <c r="D634">
        <v>0</v>
      </c>
      <c r="E634">
        <v>0</v>
      </c>
      <c r="F634">
        <v>0</v>
      </c>
      <c r="G634">
        <v>0</v>
      </c>
      <c r="H634">
        <v>0</v>
      </c>
      <c r="I634">
        <v>0</v>
      </c>
      <c r="J634">
        <v>0</v>
      </c>
      <c r="K634">
        <v>0</v>
      </c>
      <c r="L634">
        <v>0</v>
      </c>
      <c r="M634">
        <v>0</v>
      </c>
      <c r="N634">
        <v>0</v>
      </c>
      <c r="O634">
        <v>0</v>
      </c>
      <c r="P634">
        <v>0</v>
      </c>
      <c r="Q634">
        <v>0</v>
      </c>
      <c r="R634">
        <v>0</v>
      </c>
      <c r="S634">
        <v>0</v>
      </c>
      <c r="T634">
        <v>0</v>
      </c>
    </row>
    <row r="635" spans="1:20" x14ac:dyDescent="0.3">
      <c r="A635" t="s">
        <v>49</v>
      </c>
      <c r="B635" t="s">
        <v>49</v>
      </c>
      <c r="C635" t="s">
        <v>49</v>
      </c>
      <c r="D635">
        <v>0</v>
      </c>
      <c r="E635">
        <v>0</v>
      </c>
      <c r="F635">
        <v>0</v>
      </c>
      <c r="G635">
        <v>0</v>
      </c>
      <c r="H635">
        <v>0</v>
      </c>
      <c r="I635">
        <v>0</v>
      </c>
      <c r="J635">
        <v>0</v>
      </c>
      <c r="K635">
        <v>0</v>
      </c>
      <c r="L635">
        <v>0</v>
      </c>
      <c r="M635">
        <v>0</v>
      </c>
      <c r="N635">
        <v>0</v>
      </c>
      <c r="O635">
        <v>0</v>
      </c>
      <c r="P635">
        <v>0</v>
      </c>
      <c r="Q635">
        <v>0</v>
      </c>
      <c r="R635">
        <v>0</v>
      </c>
      <c r="S635">
        <v>0</v>
      </c>
      <c r="T635">
        <v>0</v>
      </c>
    </row>
    <row r="636" spans="1:20" x14ac:dyDescent="0.3">
      <c r="A636" t="s">
        <v>49</v>
      </c>
      <c r="B636" t="s">
        <v>49</v>
      </c>
      <c r="C636" t="s">
        <v>49</v>
      </c>
      <c r="D636">
        <v>0</v>
      </c>
      <c r="E636">
        <v>0</v>
      </c>
      <c r="F636">
        <v>0</v>
      </c>
      <c r="G636">
        <v>0</v>
      </c>
      <c r="H636">
        <v>0</v>
      </c>
      <c r="I636">
        <v>0</v>
      </c>
      <c r="J636">
        <v>0</v>
      </c>
      <c r="K636">
        <v>0</v>
      </c>
      <c r="L636">
        <v>0</v>
      </c>
      <c r="M636">
        <v>0</v>
      </c>
      <c r="N636">
        <v>0</v>
      </c>
      <c r="O636">
        <v>0</v>
      </c>
      <c r="P636">
        <v>0</v>
      </c>
      <c r="Q636">
        <v>0</v>
      </c>
      <c r="R636">
        <v>0</v>
      </c>
      <c r="S636">
        <v>0</v>
      </c>
      <c r="T636">
        <v>0</v>
      </c>
    </row>
    <row r="637" spans="1:20" x14ac:dyDescent="0.3">
      <c r="A637" t="s">
        <v>49</v>
      </c>
      <c r="B637" t="s">
        <v>49</v>
      </c>
      <c r="C637" t="s">
        <v>49</v>
      </c>
      <c r="D637">
        <v>0</v>
      </c>
      <c r="E637">
        <v>0</v>
      </c>
      <c r="F637">
        <v>0</v>
      </c>
      <c r="G637">
        <v>0</v>
      </c>
      <c r="H637">
        <v>0</v>
      </c>
      <c r="I637">
        <v>0</v>
      </c>
      <c r="J637">
        <v>0</v>
      </c>
      <c r="K637">
        <v>0</v>
      </c>
      <c r="L637">
        <v>0</v>
      </c>
      <c r="M637">
        <v>0</v>
      </c>
      <c r="N637">
        <v>0</v>
      </c>
      <c r="O637">
        <v>0</v>
      </c>
      <c r="P637">
        <v>0</v>
      </c>
      <c r="Q637">
        <v>0</v>
      </c>
      <c r="R637">
        <v>0</v>
      </c>
      <c r="S637">
        <v>0</v>
      </c>
      <c r="T637">
        <v>0</v>
      </c>
    </row>
    <row r="638" spans="1:20" x14ac:dyDescent="0.3">
      <c r="A638" t="s">
        <v>49</v>
      </c>
      <c r="B638" t="s">
        <v>49</v>
      </c>
      <c r="C638" t="s">
        <v>49</v>
      </c>
      <c r="D638">
        <v>0</v>
      </c>
      <c r="E638">
        <v>0</v>
      </c>
      <c r="F638">
        <v>0</v>
      </c>
      <c r="G638">
        <v>0</v>
      </c>
      <c r="H638">
        <v>0</v>
      </c>
      <c r="I638">
        <v>0</v>
      </c>
      <c r="J638">
        <v>0</v>
      </c>
      <c r="K638">
        <v>0</v>
      </c>
      <c r="L638">
        <v>0</v>
      </c>
      <c r="M638">
        <v>0</v>
      </c>
      <c r="N638">
        <v>0</v>
      </c>
      <c r="O638">
        <v>0</v>
      </c>
      <c r="P638">
        <v>0</v>
      </c>
      <c r="Q638">
        <v>0</v>
      </c>
      <c r="R638">
        <v>0</v>
      </c>
      <c r="S638">
        <v>0</v>
      </c>
      <c r="T638">
        <v>0</v>
      </c>
    </row>
    <row r="639" spans="1:20" x14ac:dyDescent="0.3">
      <c r="A639" t="s">
        <v>49</v>
      </c>
      <c r="B639" t="s">
        <v>49</v>
      </c>
      <c r="C639" t="s">
        <v>49</v>
      </c>
      <c r="D639">
        <v>0</v>
      </c>
      <c r="E639">
        <v>0</v>
      </c>
      <c r="F639">
        <v>0</v>
      </c>
      <c r="G639">
        <v>0</v>
      </c>
      <c r="H639">
        <v>0</v>
      </c>
      <c r="I639">
        <v>0</v>
      </c>
      <c r="J639">
        <v>0</v>
      </c>
      <c r="K639">
        <v>0</v>
      </c>
      <c r="L639">
        <v>0</v>
      </c>
      <c r="M639">
        <v>0</v>
      </c>
      <c r="N639">
        <v>0</v>
      </c>
      <c r="O639">
        <v>0</v>
      </c>
      <c r="P639">
        <v>0</v>
      </c>
      <c r="Q639">
        <v>0</v>
      </c>
      <c r="R639">
        <v>0</v>
      </c>
      <c r="S639">
        <v>0</v>
      </c>
      <c r="T639">
        <v>0</v>
      </c>
    </row>
    <row r="640" spans="1:20" x14ac:dyDescent="0.3">
      <c r="A640" t="s">
        <v>49</v>
      </c>
      <c r="B640" t="s">
        <v>49</v>
      </c>
      <c r="C640" t="s">
        <v>49</v>
      </c>
      <c r="D640">
        <v>0</v>
      </c>
      <c r="E640">
        <v>0</v>
      </c>
      <c r="F640">
        <v>0</v>
      </c>
      <c r="G640">
        <v>0</v>
      </c>
      <c r="H640">
        <v>0</v>
      </c>
      <c r="I640">
        <v>0</v>
      </c>
      <c r="J640">
        <v>0</v>
      </c>
      <c r="K640">
        <v>0</v>
      </c>
      <c r="L640">
        <v>0</v>
      </c>
      <c r="M640">
        <v>0</v>
      </c>
      <c r="N640">
        <v>0</v>
      </c>
      <c r="O640">
        <v>0</v>
      </c>
      <c r="P640">
        <v>0</v>
      </c>
      <c r="Q640">
        <v>0</v>
      </c>
      <c r="R640">
        <v>0</v>
      </c>
      <c r="S640">
        <v>0</v>
      </c>
      <c r="T640">
        <v>0</v>
      </c>
    </row>
    <row r="641" spans="1:20" x14ac:dyDescent="0.3">
      <c r="A641" t="s">
        <v>49</v>
      </c>
      <c r="B641" t="s">
        <v>49</v>
      </c>
      <c r="C641" t="s">
        <v>49</v>
      </c>
      <c r="D641">
        <v>0</v>
      </c>
      <c r="E641">
        <v>0</v>
      </c>
      <c r="F641">
        <v>0</v>
      </c>
      <c r="G641">
        <v>0</v>
      </c>
      <c r="H641">
        <v>0</v>
      </c>
      <c r="I641">
        <v>0</v>
      </c>
      <c r="J641">
        <v>0</v>
      </c>
      <c r="K641">
        <v>0</v>
      </c>
      <c r="L641">
        <v>0</v>
      </c>
      <c r="M641">
        <v>0</v>
      </c>
      <c r="N641">
        <v>0</v>
      </c>
      <c r="O641">
        <v>0</v>
      </c>
      <c r="P641">
        <v>0</v>
      </c>
      <c r="Q641">
        <v>0</v>
      </c>
      <c r="R641">
        <v>0</v>
      </c>
      <c r="S641">
        <v>0</v>
      </c>
      <c r="T641">
        <v>0</v>
      </c>
    </row>
    <row r="642" spans="1:20" x14ac:dyDescent="0.3">
      <c r="A642" t="s">
        <v>49</v>
      </c>
      <c r="B642" t="s">
        <v>49</v>
      </c>
      <c r="C642" t="s">
        <v>49</v>
      </c>
      <c r="D642">
        <v>0</v>
      </c>
      <c r="E642">
        <v>0</v>
      </c>
      <c r="F642">
        <v>0</v>
      </c>
      <c r="G642">
        <v>0</v>
      </c>
      <c r="H642">
        <v>0</v>
      </c>
      <c r="I642">
        <v>0</v>
      </c>
      <c r="J642">
        <v>0</v>
      </c>
      <c r="K642">
        <v>0</v>
      </c>
      <c r="L642">
        <v>0</v>
      </c>
      <c r="M642">
        <v>0</v>
      </c>
      <c r="N642">
        <v>0</v>
      </c>
      <c r="O642">
        <v>0</v>
      </c>
      <c r="P642">
        <v>0</v>
      </c>
      <c r="Q642">
        <v>0</v>
      </c>
      <c r="R642">
        <v>0</v>
      </c>
      <c r="S642">
        <v>0</v>
      </c>
      <c r="T642">
        <v>0</v>
      </c>
    </row>
    <row r="643" spans="1:20" x14ac:dyDescent="0.3">
      <c r="A643" t="s">
        <v>49</v>
      </c>
      <c r="B643" t="s">
        <v>49</v>
      </c>
      <c r="C643" t="s">
        <v>49</v>
      </c>
      <c r="D643">
        <v>0</v>
      </c>
      <c r="E643">
        <v>0</v>
      </c>
      <c r="F643">
        <v>0</v>
      </c>
      <c r="G643">
        <v>0</v>
      </c>
      <c r="H643">
        <v>0</v>
      </c>
      <c r="I643">
        <v>0</v>
      </c>
      <c r="J643">
        <v>0</v>
      </c>
      <c r="K643">
        <v>0</v>
      </c>
      <c r="L643">
        <v>0</v>
      </c>
      <c r="M643">
        <v>0</v>
      </c>
      <c r="N643">
        <v>0</v>
      </c>
      <c r="O643">
        <v>0</v>
      </c>
      <c r="P643">
        <v>0</v>
      </c>
      <c r="Q643">
        <v>0</v>
      </c>
      <c r="R643">
        <v>0</v>
      </c>
      <c r="S643">
        <v>0</v>
      </c>
      <c r="T643">
        <v>0</v>
      </c>
    </row>
    <row r="644" spans="1:20" x14ac:dyDescent="0.3">
      <c r="A644" t="s">
        <v>49</v>
      </c>
      <c r="B644" t="s">
        <v>49</v>
      </c>
      <c r="C644" t="s">
        <v>49</v>
      </c>
      <c r="D644">
        <v>0</v>
      </c>
      <c r="E644">
        <v>0</v>
      </c>
      <c r="F644">
        <v>0</v>
      </c>
      <c r="G644">
        <v>0</v>
      </c>
      <c r="H644">
        <v>0</v>
      </c>
      <c r="I644">
        <v>0</v>
      </c>
      <c r="J644">
        <v>0</v>
      </c>
      <c r="K644">
        <v>0</v>
      </c>
      <c r="L644">
        <v>0</v>
      </c>
      <c r="M644">
        <v>0</v>
      </c>
      <c r="N644">
        <v>0</v>
      </c>
      <c r="O644">
        <v>0</v>
      </c>
      <c r="P644">
        <v>0</v>
      </c>
      <c r="Q644">
        <v>0</v>
      </c>
      <c r="R644">
        <v>0</v>
      </c>
      <c r="S644">
        <v>0</v>
      </c>
      <c r="T644">
        <v>0</v>
      </c>
    </row>
    <row r="645" spans="1:20" x14ac:dyDescent="0.3">
      <c r="A645" t="s">
        <v>49</v>
      </c>
      <c r="B645" t="s">
        <v>49</v>
      </c>
      <c r="C645" t="s">
        <v>49</v>
      </c>
      <c r="D645">
        <v>0</v>
      </c>
      <c r="E645">
        <v>0</v>
      </c>
      <c r="F645">
        <v>0</v>
      </c>
      <c r="G645">
        <v>0</v>
      </c>
      <c r="H645">
        <v>0</v>
      </c>
      <c r="I645">
        <v>0</v>
      </c>
      <c r="J645">
        <v>0</v>
      </c>
      <c r="K645">
        <v>0</v>
      </c>
      <c r="L645">
        <v>0</v>
      </c>
      <c r="M645">
        <v>0</v>
      </c>
      <c r="N645">
        <v>0</v>
      </c>
      <c r="O645">
        <v>0</v>
      </c>
      <c r="P645">
        <v>0</v>
      </c>
      <c r="Q645">
        <v>0</v>
      </c>
      <c r="R645">
        <v>0</v>
      </c>
      <c r="S645">
        <v>0</v>
      </c>
      <c r="T645">
        <v>0</v>
      </c>
    </row>
    <row r="646" spans="1:20" x14ac:dyDescent="0.3">
      <c r="A646" t="s">
        <v>49</v>
      </c>
      <c r="B646" t="s">
        <v>49</v>
      </c>
      <c r="C646" t="s">
        <v>49</v>
      </c>
      <c r="D646">
        <v>0</v>
      </c>
      <c r="E646">
        <v>0</v>
      </c>
      <c r="F646">
        <v>0</v>
      </c>
      <c r="G646">
        <v>0</v>
      </c>
      <c r="H646">
        <v>0</v>
      </c>
      <c r="I646">
        <v>0</v>
      </c>
      <c r="J646">
        <v>0</v>
      </c>
      <c r="K646">
        <v>0</v>
      </c>
      <c r="L646">
        <v>0</v>
      </c>
      <c r="M646">
        <v>0</v>
      </c>
      <c r="N646">
        <v>0</v>
      </c>
      <c r="O646">
        <v>0</v>
      </c>
      <c r="P646">
        <v>0</v>
      </c>
      <c r="Q646">
        <v>0</v>
      </c>
      <c r="R646">
        <v>0</v>
      </c>
      <c r="S646">
        <v>0</v>
      </c>
      <c r="T646">
        <v>0</v>
      </c>
    </row>
    <row r="647" spans="1:20" x14ac:dyDescent="0.3">
      <c r="A647" t="s">
        <v>49</v>
      </c>
      <c r="B647" t="s">
        <v>49</v>
      </c>
      <c r="C647" t="s">
        <v>49</v>
      </c>
      <c r="D647">
        <v>0</v>
      </c>
      <c r="E647">
        <v>0</v>
      </c>
      <c r="F647">
        <v>0</v>
      </c>
      <c r="G647">
        <v>0</v>
      </c>
      <c r="H647">
        <v>0</v>
      </c>
      <c r="I647">
        <v>0</v>
      </c>
      <c r="J647">
        <v>0</v>
      </c>
      <c r="K647">
        <v>0</v>
      </c>
      <c r="L647">
        <v>0</v>
      </c>
      <c r="M647">
        <v>0</v>
      </c>
      <c r="N647">
        <v>0</v>
      </c>
      <c r="O647">
        <v>0</v>
      </c>
      <c r="P647">
        <v>0</v>
      </c>
      <c r="Q647">
        <v>0</v>
      </c>
      <c r="R647">
        <v>0</v>
      </c>
      <c r="S647">
        <v>0</v>
      </c>
      <c r="T647">
        <v>0</v>
      </c>
    </row>
    <row r="648" spans="1:20" x14ac:dyDescent="0.3">
      <c r="A648" t="s">
        <v>49</v>
      </c>
      <c r="B648" t="s">
        <v>49</v>
      </c>
      <c r="C648" t="s">
        <v>49</v>
      </c>
      <c r="D648">
        <v>0</v>
      </c>
      <c r="E648">
        <v>0</v>
      </c>
      <c r="F648">
        <v>0</v>
      </c>
      <c r="G648">
        <v>0</v>
      </c>
      <c r="H648">
        <v>0</v>
      </c>
      <c r="I648">
        <v>0</v>
      </c>
      <c r="J648">
        <v>0</v>
      </c>
      <c r="K648">
        <v>0</v>
      </c>
      <c r="L648">
        <v>0</v>
      </c>
      <c r="M648">
        <v>0</v>
      </c>
      <c r="N648">
        <v>0</v>
      </c>
      <c r="O648">
        <v>0</v>
      </c>
      <c r="P648">
        <v>0</v>
      </c>
      <c r="Q648">
        <v>0</v>
      </c>
      <c r="R648">
        <v>0</v>
      </c>
      <c r="S648">
        <v>0</v>
      </c>
      <c r="T648">
        <v>0</v>
      </c>
    </row>
    <row r="649" spans="1:20" x14ac:dyDescent="0.3">
      <c r="A649" t="s">
        <v>49</v>
      </c>
      <c r="B649" t="s">
        <v>49</v>
      </c>
      <c r="C649" t="s">
        <v>49</v>
      </c>
      <c r="D649">
        <v>0</v>
      </c>
      <c r="E649">
        <v>0</v>
      </c>
      <c r="F649">
        <v>0</v>
      </c>
      <c r="G649">
        <v>0</v>
      </c>
      <c r="H649">
        <v>0</v>
      </c>
      <c r="I649">
        <v>0</v>
      </c>
      <c r="J649">
        <v>0</v>
      </c>
      <c r="K649">
        <v>0</v>
      </c>
      <c r="L649">
        <v>0</v>
      </c>
      <c r="M649">
        <v>0</v>
      </c>
      <c r="N649">
        <v>0</v>
      </c>
      <c r="O649">
        <v>0</v>
      </c>
      <c r="P649">
        <v>0</v>
      </c>
      <c r="Q649">
        <v>0</v>
      </c>
      <c r="R649">
        <v>0</v>
      </c>
      <c r="S649">
        <v>0</v>
      </c>
      <c r="T649">
        <v>0</v>
      </c>
    </row>
    <row r="650" spans="1:20" x14ac:dyDescent="0.3">
      <c r="A650" t="s">
        <v>49</v>
      </c>
      <c r="B650" t="s">
        <v>49</v>
      </c>
      <c r="C650" t="s">
        <v>49</v>
      </c>
      <c r="D650">
        <v>0</v>
      </c>
      <c r="E650">
        <v>0</v>
      </c>
      <c r="F650">
        <v>0</v>
      </c>
      <c r="G650">
        <v>0</v>
      </c>
      <c r="H650">
        <v>0</v>
      </c>
      <c r="I650">
        <v>0</v>
      </c>
      <c r="J650">
        <v>0</v>
      </c>
      <c r="K650">
        <v>0</v>
      </c>
      <c r="L650">
        <v>0</v>
      </c>
      <c r="M650">
        <v>0</v>
      </c>
      <c r="N650">
        <v>0</v>
      </c>
      <c r="O650">
        <v>0</v>
      </c>
      <c r="P650">
        <v>0</v>
      </c>
      <c r="Q650">
        <v>0</v>
      </c>
      <c r="R650">
        <v>0</v>
      </c>
      <c r="S650">
        <v>0</v>
      </c>
      <c r="T650">
        <v>0</v>
      </c>
    </row>
    <row r="651" spans="1:20" x14ac:dyDescent="0.3">
      <c r="A651" t="s">
        <v>49</v>
      </c>
      <c r="B651" t="s">
        <v>49</v>
      </c>
      <c r="C651" t="s">
        <v>49</v>
      </c>
      <c r="D651">
        <v>0</v>
      </c>
      <c r="E651">
        <v>0</v>
      </c>
      <c r="F651">
        <v>0</v>
      </c>
      <c r="G651">
        <v>0</v>
      </c>
      <c r="H651">
        <v>0</v>
      </c>
      <c r="I651">
        <v>0</v>
      </c>
      <c r="J651">
        <v>0</v>
      </c>
      <c r="K651">
        <v>0</v>
      </c>
      <c r="L651">
        <v>0</v>
      </c>
      <c r="M651">
        <v>0</v>
      </c>
      <c r="N651">
        <v>0</v>
      </c>
      <c r="O651">
        <v>0</v>
      </c>
      <c r="P651">
        <v>0</v>
      </c>
      <c r="Q651">
        <v>0</v>
      </c>
      <c r="R651">
        <v>0</v>
      </c>
      <c r="S651">
        <v>0</v>
      </c>
      <c r="T651">
        <v>0</v>
      </c>
    </row>
    <row r="652" spans="1:20" x14ac:dyDescent="0.3">
      <c r="A652" t="s">
        <v>49</v>
      </c>
      <c r="B652" t="s">
        <v>49</v>
      </c>
      <c r="C652" t="s">
        <v>49</v>
      </c>
      <c r="D652">
        <v>0</v>
      </c>
      <c r="E652">
        <v>0</v>
      </c>
      <c r="F652">
        <v>0</v>
      </c>
      <c r="G652">
        <v>0</v>
      </c>
      <c r="H652">
        <v>0</v>
      </c>
      <c r="I652">
        <v>0</v>
      </c>
      <c r="J652">
        <v>0</v>
      </c>
      <c r="K652">
        <v>0</v>
      </c>
      <c r="L652">
        <v>0</v>
      </c>
      <c r="M652">
        <v>0</v>
      </c>
      <c r="N652">
        <v>0</v>
      </c>
      <c r="O652">
        <v>0</v>
      </c>
      <c r="P652">
        <v>0</v>
      </c>
      <c r="Q652">
        <v>0</v>
      </c>
      <c r="R652">
        <v>0</v>
      </c>
      <c r="S652">
        <v>0</v>
      </c>
      <c r="T652">
        <v>0</v>
      </c>
    </row>
    <row r="653" spans="1:20" x14ac:dyDescent="0.3">
      <c r="A653" t="s">
        <v>49</v>
      </c>
      <c r="B653" t="s">
        <v>49</v>
      </c>
      <c r="C653" t="s">
        <v>49</v>
      </c>
      <c r="D653">
        <v>0</v>
      </c>
      <c r="E653">
        <v>0</v>
      </c>
      <c r="F653">
        <v>0</v>
      </c>
      <c r="G653">
        <v>0</v>
      </c>
      <c r="H653">
        <v>0</v>
      </c>
      <c r="I653">
        <v>0</v>
      </c>
      <c r="J653">
        <v>0</v>
      </c>
      <c r="K653">
        <v>0</v>
      </c>
      <c r="L653">
        <v>0</v>
      </c>
      <c r="M653">
        <v>0</v>
      </c>
      <c r="N653">
        <v>0</v>
      </c>
      <c r="O653">
        <v>0</v>
      </c>
      <c r="P653">
        <v>0</v>
      </c>
      <c r="Q653">
        <v>0</v>
      </c>
      <c r="R653">
        <v>0</v>
      </c>
      <c r="S653">
        <v>0</v>
      </c>
      <c r="T653">
        <v>0</v>
      </c>
    </row>
    <row r="654" spans="1:20" x14ac:dyDescent="0.3">
      <c r="A654" t="s">
        <v>49</v>
      </c>
      <c r="B654" t="s">
        <v>49</v>
      </c>
      <c r="C654" t="s">
        <v>49</v>
      </c>
      <c r="D654">
        <v>0</v>
      </c>
      <c r="E654">
        <v>0</v>
      </c>
      <c r="F654">
        <v>0</v>
      </c>
      <c r="G654">
        <v>0</v>
      </c>
      <c r="H654">
        <v>0</v>
      </c>
      <c r="I654">
        <v>0</v>
      </c>
      <c r="J654">
        <v>0</v>
      </c>
      <c r="K654">
        <v>0</v>
      </c>
      <c r="L654">
        <v>0</v>
      </c>
      <c r="M654">
        <v>0</v>
      </c>
      <c r="N654">
        <v>0</v>
      </c>
      <c r="O654">
        <v>0</v>
      </c>
      <c r="P654">
        <v>0</v>
      </c>
      <c r="Q654">
        <v>0</v>
      </c>
      <c r="R654">
        <v>0</v>
      </c>
      <c r="S654">
        <v>0</v>
      </c>
      <c r="T654">
        <v>0</v>
      </c>
    </row>
    <row r="655" spans="1:20" x14ac:dyDescent="0.3">
      <c r="A655" t="s">
        <v>49</v>
      </c>
      <c r="B655" t="s">
        <v>49</v>
      </c>
      <c r="C655" t="s">
        <v>49</v>
      </c>
      <c r="D655">
        <v>0</v>
      </c>
      <c r="E655">
        <v>0</v>
      </c>
      <c r="F655">
        <v>0</v>
      </c>
      <c r="G655">
        <v>0</v>
      </c>
      <c r="H655">
        <v>0</v>
      </c>
      <c r="I655">
        <v>0</v>
      </c>
      <c r="J655">
        <v>0</v>
      </c>
      <c r="K655">
        <v>0</v>
      </c>
      <c r="L655">
        <v>0</v>
      </c>
      <c r="M655">
        <v>0</v>
      </c>
      <c r="N655">
        <v>0</v>
      </c>
      <c r="O655">
        <v>0</v>
      </c>
      <c r="P655">
        <v>0</v>
      </c>
      <c r="Q655">
        <v>0</v>
      </c>
      <c r="R655">
        <v>0</v>
      </c>
      <c r="S655">
        <v>0</v>
      </c>
      <c r="T655">
        <v>0</v>
      </c>
    </row>
    <row r="656" spans="1:20" x14ac:dyDescent="0.3">
      <c r="A656" t="s">
        <v>49</v>
      </c>
      <c r="B656" t="s">
        <v>49</v>
      </c>
      <c r="C656" t="s">
        <v>49</v>
      </c>
      <c r="D656">
        <v>0</v>
      </c>
      <c r="E656">
        <v>0</v>
      </c>
      <c r="F656">
        <v>0</v>
      </c>
      <c r="G656">
        <v>0</v>
      </c>
      <c r="H656">
        <v>0</v>
      </c>
      <c r="I656">
        <v>0</v>
      </c>
      <c r="J656">
        <v>0</v>
      </c>
      <c r="K656">
        <v>0</v>
      </c>
      <c r="L656">
        <v>0</v>
      </c>
      <c r="M656">
        <v>0</v>
      </c>
      <c r="N656">
        <v>0</v>
      </c>
      <c r="O656">
        <v>0</v>
      </c>
      <c r="P656">
        <v>0</v>
      </c>
      <c r="Q656">
        <v>0</v>
      </c>
      <c r="R656">
        <v>0</v>
      </c>
      <c r="S656">
        <v>0</v>
      </c>
      <c r="T656">
        <v>0</v>
      </c>
    </row>
    <row r="657" spans="1:20" x14ac:dyDescent="0.3">
      <c r="A657" t="s">
        <v>49</v>
      </c>
      <c r="B657" t="s">
        <v>49</v>
      </c>
      <c r="C657" t="s">
        <v>49</v>
      </c>
      <c r="D657">
        <v>0</v>
      </c>
      <c r="E657">
        <v>0</v>
      </c>
      <c r="F657">
        <v>0</v>
      </c>
      <c r="G657">
        <v>0</v>
      </c>
      <c r="H657">
        <v>0</v>
      </c>
      <c r="I657">
        <v>0</v>
      </c>
      <c r="J657">
        <v>0</v>
      </c>
      <c r="K657">
        <v>0</v>
      </c>
      <c r="L657">
        <v>0</v>
      </c>
      <c r="M657">
        <v>0</v>
      </c>
      <c r="N657">
        <v>0</v>
      </c>
      <c r="O657">
        <v>0</v>
      </c>
      <c r="P657">
        <v>0</v>
      </c>
      <c r="Q657">
        <v>0</v>
      </c>
      <c r="R657">
        <v>0</v>
      </c>
      <c r="S657">
        <v>0</v>
      </c>
      <c r="T657">
        <v>0</v>
      </c>
    </row>
    <row r="658" spans="1:20" x14ac:dyDescent="0.3">
      <c r="A658" t="s">
        <v>49</v>
      </c>
      <c r="B658" t="s">
        <v>49</v>
      </c>
      <c r="C658" t="s">
        <v>49</v>
      </c>
      <c r="D658">
        <v>0</v>
      </c>
      <c r="E658">
        <v>0</v>
      </c>
      <c r="F658">
        <v>0</v>
      </c>
      <c r="G658">
        <v>0</v>
      </c>
      <c r="H658">
        <v>0</v>
      </c>
      <c r="I658">
        <v>0</v>
      </c>
      <c r="J658">
        <v>0</v>
      </c>
      <c r="K658">
        <v>0</v>
      </c>
      <c r="L658">
        <v>0</v>
      </c>
      <c r="M658">
        <v>0</v>
      </c>
      <c r="N658">
        <v>0</v>
      </c>
      <c r="O658">
        <v>0</v>
      </c>
      <c r="P658">
        <v>0</v>
      </c>
      <c r="Q658">
        <v>0</v>
      </c>
      <c r="R658">
        <v>0</v>
      </c>
      <c r="S658">
        <v>0</v>
      </c>
      <c r="T658">
        <v>0</v>
      </c>
    </row>
    <row r="659" spans="1:20" x14ac:dyDescent="0.3">
      <c r="A659" t="s">
        <v>49</v>
      </c>
      <c r="B659" t="s">
        <v>49</v>
      </c>
      <c r="C659" t="s">
        <v>49</v>
      </c>
      <c r="D659">
        <v>0</v>
      </c>
      <c r="E659">
        <v>0</v>
      </c>
      <c r="F659">
        <v>0</v>
      </c>
      <c r="G659">
        <v>0</v>
      </c>
      <c r="H659">
        <v>0</v>
      </c>
      <c r="I659">
        <v>0</v>
      </c>
      <c r="J659">
        <v>0</v>
      </c>
      <c r="K659">
        <v>0</v>
      </c>
      <c r="L659">
        <v>0</v>
      </c>
      <c r="M659">
        <v>0</v>
      </c>
      <c r="N659">
        <v>0</v>
      </c>
      <c r="O659">
        <v>0</v>
      </c>
      <c r="P659">
        <v>0</v>
      </c>
      <c r="Q659">
        <v>0</v>
      </c>
      <c r="R659">
        <v>0</v>
      </c>
      <c r="S659">
        <v>0</v>
      </c>
      <c r="T659">
        <v>0</v>
      </c>
    </row>
    <row r="660" spans="1:20" x14ac:dyDescent="0.3">
      <c r="A660" t="s">
        <v>49</v>
      </c>
      <c r="B660" t="s">
        <v>49</v>
      </c>
      <c r="C660" t="s">
        <v>49</v>
      </c>
      <c r="D660">
        <v>0</v>
      </c>
      <c r="E660">
        <v>0</v>
      </c>
      <c r="F660">
        <v>0</v>
      </c>
      <c r="G660">
        <v>0</v>
      </c>
      <c r="H660">
        <v>0</v>
      </c>
      <c r="I660">
        <v>0</v>
      </c>
      <c r="J660">
        <v>0</v>
      </c>
      <c r="K660">
        <v>0</v>
      </c>
      <c r="L660">
        <v>0</v>
      </c>
      <c r="M660">
        <v>0</v>
      </c>
      <c r="N660">
        <v>0</v>
      </c>
      <c r="O660">
        <v>0</v>
      </c>
      <c r="P660">
        <v>0</v>
      </c>
      <c r="Q660">
        <v>0</v>
      </c>
      <c r="R660">
        <v>0</v>
      </c>
      <c r="S660">
        <v>0</v>
      </c>
      <c r="T660">
        <v>0</v>
      </c>
    </row>
  </sheetData>
  <mergeCells count="1">
    <mergeCell ref="A4:B4"/>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6fa1acf55f472e96d4b29642156d9aff">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7c8d8024c06fc66996d610a21c7ae44b"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haredWithUsers xmlns="914b8805-347d-4649-b025-7bc68f6e747d">
      <UserInfo>
        <DisplayName>Jonathan Lewis</DisplayName>
        <AccountId>59</AccountId>
        <AccountType/>
      </UserInfo>
      <UserInfo>
        <DisplayName>Stephen Howarth</DisplayName>
        <AccountId>39</AccountId>
        <AccountType/>
      </UserInfo>
      <UserInfo>
        <DisplayName>Martin Wade</DisplayName>
        <AccountId>26</AccountId>
        <AccountType/>
      </UserInfo>
      <UserInfo>
        <DisplayName>Sam Walker</DisplayName>
        <AccountId>1520</AccountId>
        <AccountType/>
      </UserInfo>
      <UserInfo>
        <DisplayName>Kerry Newson</DisplayName>
        <AccountId>27</AccountId>
        <AccountType/>
      </UserInfo>
    </SharedWithUsers>
    <Period xmlns="09b21f7a-5c23-465e-9456-167c464d9d38" xsi:nil="true"/>
    <School xmlns="09b21f7a-5c23-465e-9456-167c464d9d38" xsi:nil="true"/>
    <Document xmlns="09b21f7a-5c23-465e-9456-167c464d9d38" xsi:nil="true"/>
  </documentManagement>
</p:properties>
</file>

<file path=customXml/itemProps1.xml><?xml version="1.0" encoding="utf-8"?>
<ds:datastoreItem xmlns:ds="http://schemas.openxmlformats.org/officeDocument/2006/customXml" ds:itemID="{DF0A98CB-0FA3-4239-9C5B-9E0680555FBE}">
  <ds:schemaRefs>
    <ds:schemaRef ds:uri="http://schemas.microsoft.com/sharepoint/v3/contenttype/forms"/>
  </ds:schemaRefs>
</ds:datastoreItem>
</file>

<file path=customXml/itemProps2.xml><?xml version="1.0" encoding="utf-8"?>
<ds:datastoreItem xmlns:ds="http://schemas.openxmlformats.org/officeDocument/2006/customXml" ds:itemID="{600ED2C4-556C-4794-897F-7E67AC945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ECAE78-2B78-48DB-9152-4886D8E26732}">
  <ds:schemaRefs>
    <ds:schemaRef ds:uri="http://purl.org/dc/dcmitype/"/>
    <ds:schemaRef ds:uri="09b21f7a-5c23-465e-9456-167c464d9d38"/>
    <ds:schemaRef ds:uri="http://www.w3.org/XML/1998/namespace"/>
    <ds:schemaRef ds:uri="914b8805-347d-4649-b025-7bc68f6e747d"/>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Introduction</vt:lpstr>
      <vt:lpstr>Factor Values</vt:lpstr>
      <vt:lpstr>Funding Proforma</vt:lpstr>
      <vt:lpstr>Budgets</vt:lpstr>
      <vt:lpstr>All Schools Summary</vt:lpstr>
      <vt:lpstr>All Schools 26-27 Detail</vt:lpstr>
      <vt:lpstr>AWPU_Primary_DD_rate</vt:lpstr>
      <vt:lpstr>AWPU_Sec_DD_rate</vt:lpstr>
      <vt:lpstr>EAL_Pri_DD_rate</vt:lpstr>
      <vt:lpstr>EAL_Sec_DD_rate</vt:lpstr>
      <vt:lpstr>Ever6_Pri_DD_Rate</vt:lpstr>
      <vt:lpstr>Ever6_Sec_DD_Rate</vt:lpstr>
      <vt:lpstr>FSM_Pri_DD_rate</vt:lpstr>
      <vt:lpstr>FSM_Sec_DD_rate</vt:lpstr>
      <vt:lpstr>IDACI_B1_Pri_DD_rate</vt:lpstr>
      <vt:lpstr>IDACI_B1_Sec_DD_rate</vt:lpstr>
      <vt:lpstr>IDACI_B2_Pri_DD_rate</vt:lpstr>
      <vt:lpstr>IDACI_B2_Sec_DD_rate</vt:lpstr>
      <vt:lpstr>IDACI_B3_Pri_DD_rate</vt:lpstr>
      <vt:lpstr>IDACI_B3_Sec_DD_rate</vt:lpstr>
      <vt:lpstr>IDACI_B4_Pri_DD_rate</vt:lpstr>
      <vt:lpstr>IDACI_B4_Sec_DD_rate</vt:lpstr>
      <vt:lpstr>IDACI_B5_Pri_DD_rate</vt:lpstr>
      <vt:lpstr>IDACI_B5_Sec_DD_rate</vt:lpstr>
      <vt:lpstr>IDACI_B6_Pri_DD_rate</vt:lpstr>
      <vt:lpstr>IDACI_B6_Sec_DD_rate</vt:lpstr>
      <vt:lpstr>LCHI_Pri_DD_rate</vt:lpstr>
      <vt:lpstr>LCHI_Sec_DD_rate</vt:lpstr>
      <vt:lpstr>Lump_sum_Pri_DD_rate</vt:lpstr>
      <vt:lpstr>Lump_sum_Sec_DD_rate</vt:lpstr>
      <vt:lpstr>Mobility_Pri_DD_Rate</vt:lpstr>
      <vt:lpstr>Mobility_Sec_DD_Rate</vt:lpstr>
      <vt:lpstr>'All Schools 26-27 Detail'!Print_Area</vt:lpstr>
      <vt:lpstr>'All Schools Summary'!Print_Area</vt:lpstr>
      <vt:lpstr>Budgets!Print_Area</vt:lpstr>
      <vt:lpstr>'All Schools 26-27 Detail'!Print_Titles</vt:lpstr>
      <vt:lpstr>'All Schools Summary'!Print_Titles</vt:lpstr>
      <vt:lpstr>Sparsity_Pri_DD_percentage</vt:lpstr>
      <vt:lpstr>Sparsity_Sec_DD_percentage</vt:lpstr>
    </vt:vector>
  </TitlesOfParts>
  <Manager/>
  <Company>CCC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Wade Martin</dc:creator>
  <cp:keywords/>
  <dc:description/>
  <cp:lastModifiedBy>Jonty Holden</cp:lastModifiedBy>
  <cp:revision/>
  <cp:lastPrinted>2026-01-26T09:33:59Z</cp:lastPrinted>
  <dcterms:created xsi:type="dcterms:W3CDTF">2021-01-20T15:45:38Z</dcterms:created>
  <dcterms:modified xsi:type="dcterms:W3CDTF">2026-01-28T10:01:33Z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0x010100F17F14F15A7C6E4E94B433EBEA75847E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Posted0">
    <vt:bool>false</vt:bool>
  </property>
  <property fmtid="{D5CDD505-2E9C-101B-9397-08002B2CF9AE}" pid="11" name="Posted">
    <vt:bool>true</vt:bool>
  </property>
</Properties>
</file>